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<sst xmlns="http://schemas.openxmlformats.org/spreadsheetml/2006/main" count="513" uniqueCount="447">
  <si>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</si>
  <si>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</si>
  <si>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</si>
  <si>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</si>
  <si>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</si>
  <si>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</si>
  <si>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</si>
  <si>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</si>
  <si>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</si>
  <si>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</si>
  <si>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</si>
  <si>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</si>
  <si>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</si>
  <si>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</si>
  <si>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</si>
  <si>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</si>
  <si>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</si>
  <si>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</si>
  <si>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</si>
  <si>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</si>
  <si>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</si>
  <si>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</si>
  <si>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</si>
  <si>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</si>
  <si>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</si>
  <si>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</si>
  <si>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</si>
  <si>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</si>
  <si>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</si>
  <si>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</si>
  <si>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</si>
  <si>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</si>
  <si>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</si>
  <si>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</si>
  <si>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</si>
  <si>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</si>
  <si>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</si>
  <si>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</si>
  <si>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</si>
  <si>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</si>
  <si>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</si>
  <si>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</si>
  <si>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</si>
  <si>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</si>
  <si>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</si>
  <si>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</si>
  <si>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</si>
  <si>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</si>
  <si>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</si>
  <si>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</si>
  <si>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</si>
  <si>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</si>
  <si>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</si>
  <si>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</si>
  <si>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</si>
  <si>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</si>
  <si>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</si>
  <si>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</si>
  <si>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</si>
  <si>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</si>
  <si>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</si>
  <si>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</si>
  <si>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</si>
  <si>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</si>
  <si>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</si>
  <si>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</si>
  <si>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</si>
  <si>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</si>
  <si>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</si>
  <si>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</si>
  <si>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</si>
  <si>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</si>
  <si>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</si>
  <si>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</si>
  <si>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</si>
  <si>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</si>
  <si>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</si>
  <si>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</si>
  <si>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</si>
  <si>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</si>
  <si>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</si>
  <si>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</si>
  <si>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</si>
  <si>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</si>
  <si>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</si>
  <si>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</si>
  <si>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</si>
  <si>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</si>
  <si>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</si>
  <si>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</si>
  <si>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</si>
  <si>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</si>
  <si>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</si>
  <si>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</si>
  <si>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</si>
  <si>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</si>
  <si>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</si>
  <si>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</si>
  <si>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</si>
  <si>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</si>
  <si>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</si>
  <si>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</si>
  <si>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</si>
  <si>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</si>
  <si>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</si>
  <si>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</si>
  <si>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</si>
  <si>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</si>
  <si>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</si>
  <si>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</si>
  <si>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</si>
  <si>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</si>
  <si>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</si>
  <si>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</si>
  <si>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</si>
  <si>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</si>
  <si>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</si>
  <si>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</si>
  <si>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</si>
  <si>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</si>
  <si>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</si>
  <si>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</si>
  <si>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</si>
  <si>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</si>
  <si>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</si>
  <si>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</si>
  <si>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</si>
  <si>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</si>
  <si>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</si>
  <si>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</si>
  <si>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</si>
  <si>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</si>
  <si>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</si>
  <si>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</si>
  <si>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</si>
  <si>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</si>
  <si>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</si>
  <si>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</si>
  <si>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</si>
  <si>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</si>
  <si>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</si>
  <si>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</si>
  <si>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</si>
  <si>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</si>
  <si>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</si>
  <si>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</si>
  <si>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</si>
  <si>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</si>
  <si>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</si>
  <si>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</si>
  <si>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</si>
  <si>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</si>
  <si>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</si>
  <si>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</si>
  <si>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</si>
  <si>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</si>
  <si>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</si>
  <si>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</si>
  <si>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</si>
  <si>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</si>
  <si>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</si>
  <si>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</si>
  <si>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</si>
  <si>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</si>
  <si>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</si>
  <si>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</si>
  <si>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</si>
  <si>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</si>
  <si>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</si>
  <si>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</si>
  <si>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</si>
  <si>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</si>
  <si>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</si>
  <si>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</si>
  <si>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</si>
  <si>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</si>
  <si>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</si>
  <si>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</si>
  <si>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</si>
  <si>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</si>
  <si>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</si>
  <si>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</si>
  <si>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</si>
  <si>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</si>
  <si>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</si>
  <si>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</si>
  <si>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</si>
  <si>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</si>
  <si>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</si>
  <si>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</si>
  <si>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</si>
  <si>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</si>
  <si>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</si>
  <si>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</si>
  <si>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</si>
  <si>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</si>
  <si>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</si>
  <si>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</si>
  <si>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</si>
  <si>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</si>
  <si>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</si>
  <si>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</si>
  <si>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</si>
  <si>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</si>
  <si>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</si>
  <si>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</si>
  <si>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</si>
  <si>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</si>
  <si>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</si>
  <si>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</si>
  <si>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</si>
  <si>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</si>
  <si>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</si>
  <si>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</si>
  <si>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</si>
  <si>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</si>
  <si>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</si>
  <si>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</si>
  <si>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</si>
  <si>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</si>
  <si>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</si>
  <si>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</si>
  <si>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</si>
  <si>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</si>
  <si>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</si>
  <si>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</si>
  <si>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</si>
  <si>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</si>
  <si>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</si>
  <si>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</si>
  <si>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</si>
  <si>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</si>
  <si>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</si>
  <si>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</si>
  <si>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</si>
  <si>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</si>
  <si>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</si>
  <si>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</si>
  <si>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</si>
  <si>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</si>
  <si>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</si>
  <si>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</si>
  <si>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</si>
  <si>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</si>
  <si>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</si>
  <si>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</si>
  <si>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</si>
  <si>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</si>
  <si>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</si>
  <si>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</si>
  <si>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</si>
  <si>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</si>
  <si>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</si>
  <si>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</si>
  <si>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</si>
  <si>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</si>
  <si>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</si>
  <si>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</si>
  <si>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</si>
  <si>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</si>
  <si>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</si>
  <si>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</si>
  <si>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</si>
  <si>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</si>
  <si>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</si>
  <si>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</si>
  <si>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</si>
  <si>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</si>
  <si>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</si>
  <si>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</si>
  <si>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</si>
  <si>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</si>
  <si>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</si>
  <si>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</si>
  <si>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</si>
  <si>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</si>
  <si>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</si>
  <si>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</si>
  <si>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</si>
  <si>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</si>
  <si>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</si>
  <si>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</si>
  <si>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</si>
  <si>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</si>
  <si>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</si>
  <si>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</si>
  <si>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</si>
  <si>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</si>
  <si>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</si>
  <si>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</si>
  <si>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</si>
  <si>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</si>
  <si>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</si>
  <si>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</si>
  <si>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</si>
  <si>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</si>
  <si>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</si>
  <si>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</si>
  <si>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</si>
  <si>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</si>
  <si>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</si>
  <si>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</si>
  <si>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</si>
  <si>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</si>
  <si>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</si>
  <si>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</si>
  <si>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</si>
  <si>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</si>
  <si>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</si>
  <si>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</si>
  <si>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</si>
  <si>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</si>
  <si>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</si>
  <si>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</si>
  <si>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</si>
  <si>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</si>
  <si>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</si>
  <si>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</si>
  <si>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</si>
  <si>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</si>
  <si>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</si>
  <si>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</si>
  <si>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</si>
  <si>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</si>
  <si>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</si>
  <si>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</si>
  <si>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</si>
  <si>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</si>
  <si>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</si>
  <si>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</si>
  <si>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</si>
  <si>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</si>
  <si>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</si>
  <si>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</si>
  <si>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</si>
  <si>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</si>
  <si>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</si>
  <si>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</si>
  <si>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</si>
  <si>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</si>
  <si>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</si>
  <si>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</si>
  <si>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</si>
  <si>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</si>
  <si>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</si>
  <si>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</si>
  <si>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</si>
  <si>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</si>
  <si>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</si>
  <si>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</si>
  <si>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</si>
  <si>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</si>
  <si>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</si>
  <si>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</si>
  <si>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</si>
  <si>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</si>
  <si>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</si>
  <si>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</si>
  <si>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</si>
  <si>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</si>
  <si>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</si>
  <si>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</si>
  <si>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</si>
  <si>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</si>
  <si>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</si>
  <si>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</si>
  <si>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</si>
  <si>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</si>
  <si>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</si>
  <si>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</si>
  <si>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</si>
  <si>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</si>
  <si>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</si>
  <si>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</si>
  <si>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</si>
  <si>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</si>
  <si>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</si>
  <si>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</si>
  <si>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</si>
  <si>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</si>
  <si>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</si>
  <si>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</si>
  <si>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</si>
  <si>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</si>
  <si>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</si>
  <si>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</si>
  <si>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</si>
  <si>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</si>
  <si>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</si>
  <si>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</si>
  <si>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</si>
  <si>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</si>
  <si>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</si>
  <si>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</si>
  <si>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</si>
  <si>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</si>
  <si>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</si>
  <si>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</si>
  <si>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</si>
  <si>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</si>
  <si>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</si>
  <si>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</si>
  <si>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</si>
  <si>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</si>
  <si>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</si>
  <si>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</si>
  <si>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</si>
  <si>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</si>
  <si>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</si>
  <si>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</si>
  <si>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</si>
  <si>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</si>
  <si>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</si>
  <si>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</si>
  <si>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</si>
  <si>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</si>
  <si>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</si>
  <si>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</si>
  <si>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</si>
  <si>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</si>
  <si>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</si>
  <si>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</si>
  <si>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</si>
  <si>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</si>
  <si>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</si>
  <si>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</si>
  <si>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</si>
  <si>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</si>
  <si>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</si>
  <si>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33956120458</t>
  </si>
  <si>
    <t>3141390</t>
  </si>
  <si>
    <t>060001850</t>
  </si>
  <si>
    <t>HR</t>
  </si>
  <si>
    <t>7478000060AH2U6LOU47</t>
  </si>
  <si>
    <t>BRODOMERKUR trgovina i usluge d.d.</t>
  </si>
  <si>
    <t>SPLIT</t>
  </si>
  <si>
    <t>vedran.milanovic-litre@brodomerkur.hr</t>
  </si>
  <si>
    <t>www.brodomerkur.hr</t>
  </si>
  <si>
    <t>RSM Croatia d.o.o.</t>
  </si>
  <si>
    <t>MILANOVIĆ-LITRE VEDRAN</t>
  </si>
  <si>
    <t>021/301-421</t>
  </si>
  <si>
    <t>Obveznik: BRODOMERKUR trgovina i usluge d.d.</t>
  </si>
  <si>
    <t>SOLINSKA 47</t>
  </si>
  <si>
    <t>330</t>
  </si>
  <si>
    <t>Ivan Marković</t>
  </si>
  <si>
    <t xml:space="preserve">stanje na dan 31.12.2019. </t>
  </si>
  <si>
    <t>u razdoblju 01.01.2019. do 31.12.2019.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</si>
</sst>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lightUp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5" fillId="31" borderId="8" applyNumberFormat="0" applyAlignment="0" applyProtection="0"/>
    <xf numFmtId="0" fontId="6" fillId="0" borderId="0">
      <alignment vertical="top"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" fontId="0" fillId="0" borderId="0" xfId="52" applyNumberFormat="1" applyFont="1" applyProtection="1">
      <alignment/>
      <protection/>
    </xf>
    <xf numFmtId="0" fontId="0" fillId="0" borderId="0" xfId="52" applyFont="1" applyProtection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14" fontId="5" fillId="33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57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35" borderId="11" xfId="0" applyNumberFormat="1" applyFont="1" applyFill="1" applyBorder="1" applyAlignment="1" applyProtection="1">
      <alignment horizontal="center" vertical="center"/>
      <protection/>
    </xf>
    <xf numFmtId="165" fontId="16" fillId="35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3" fillId="34" borderId="13" xfId="52" applyFont="1" applyFill="1" applyBorder="1" applyAlignment="1" applyProtection="1">
      <alignment horizontal="center" vertical="center" wrapText="1"/>
      <protection/>
    </xf>
    <xf numFmtId="4" fontId="16" fillId="34" borderId="13" xfId="52" applyNumberFormat="1" applyFont="1" applyFill="1" applyBorder="1" applyAlignment="1" applyProtection="1">
      <alignment horizontal="center" vertical="center" wrapText="1"/>
      <protection/>
    </xf>
    <xf numFmtId="0" fontId="16" fillId="34" borderId="14" xfId="52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2" applyNumberFormat="1" applyFont="1" applyFill="1" applyBorder="1" applyAlignment="1" applyProtection="1">
      <alignment horizontal="center" vertical="center" wrapText="1"/>
      <protection/>
    </xf>
    <xf numFmtId="164" fontId="3" fillId="36" borderId="15" xfId="0" applyNumberFormat="1" applyFont="1" applyFill="1" applyBorder="1" applyAlignment="1" applyProtection="1">
      <alignment horizontal="center" vertical="center"/>
      <protection/>
    </xf>
    <xf numFmtId="164" fontId="3" fillId="36" borderId="16" xfId="0" applyNumberFormat="1" applyFont="1" applyFill="1" applyBorder="1" applyAlignment="1" applyProtection="1">
      <alignment horizontal="center" vertical="center"/>
      <protection/>
    </xf>
    <xf numFmtId="0" fontId="0" fillId="36" borderId="0" xfId="52" applyFill="1" applyProtection="1">
      <alignment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23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4" fillId="36" borderId="21" xfId="0" applyFont="1" applyFill="1" applyBorder="1" applyAlignment="1">
      <alignment vertical="center"/>
    </xf>
    <xf numFmtId="0" fontId="0" fillId="36" borderId="22" xfId="0" applyFill="1" applyBorder="1" applyAlignment="1">
      <alignment/>
    </xf>
    <xf numFmtId="0" fontId="26" fillId="36" borderId="23" xfId="0" applyFont="1" applyFill="1" applyBorder="1" applyAlignment="1">
      <alignment/>
    </xf>
    <xf numFmtId="0" fontId="26" fillId="36" borderId="22" xfId="0" applyFont="1" applyFill="1" applyBorder="1" applyAlignment="1">
      <alignment wrapText="1"/>
    </xf>
    <xf numFmtId="0" fontId="26" fillId="36" borderId="22" xfId="0" applyFont="1" applyFill="1" applyBorder="1" applyAlignment="1">
      <alignment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vertical="top"/>
    </xf>
    <xf numFmtId="0" fontId="4" fillId="36" borderId="22" xfId="0" applyFont="1" applyFill="1" applyBorder="1" applyAlignment="1">
      <alignment vertical="center"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3" fontId="16" fillId="34" borderId="13" xfId="52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35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35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35" borderId="16" xfId="0" applyNumberFormat="1" applyFont="1" applyFill="1" applyBorder="1" applyAlignment="1" applyProtection="1">
      <alignment vertical="center"/>
      <protection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0" fillId="0" borderId="0" xfId="52" applyNumberFormat="1" applyProtection="1">
      <alignment/>
      <protection/>
    </xf>
    <xf numFmtId="3" fontId="16" fillId="34" borderId="27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3" fontId="15" fillId="35" borderId="18" xfId="0" applyNumberFormat="1" applyFont="1" applyFill="1" applyBorder="1" applyAlignment="1" applyProtection="1">
      <alignment horizontal="right" vertical="center" shrinkToFit="1"/>
      <protection/>
    </xf>
    <xf numFmtId="3" fontId="15" fillId="35" borderId="17" xfId="0" applyNumberFormat="1" applyFont="1" applyFill="1" applyBorder="1" applyAlignment="1" applyProtection="1">
      <alignment horizontal="right" vertical="center" shrinkToFit="1"/>
      <protection/>
    </xf>
    <xf numFmtId="3" fontId="15" fillId="36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57" applyNumberFormat="1" applyFont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0" fillId="0" borderId="0" xfId="52" applyNumberFormat="1" applyFont="1" applyBorder="1" applyAlignment="1" applyProtection="1">
      <alignment horizontal="center" vertical="center" wrapText="1"/>
      <protection/>
    </xf>
    <xf numFmtId="3" fontId="0" fillId="0" borderId="0" xfId="57" applyNumberFormat="1" applyFont="1" applyBorder="1" applyAlignment="1" applyProtection="1">
      <alignment wrapText="1"/>
      <protection/>
    </xf>
    <xf numFmtId="3" fontId="0" fillId="0" borderId="0" xfId="52" applyNumberFormat="1" applyFont="1" applyProtection="1">
      <alignment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35" borderId="11" xfId="0" applyNumberFormat="1" applyFont="1" applyFill="1" applyBorder="1" applyAlignment="1" applyProtection="1">
      <alignment vertical="center" shrinkToFit="1"/>
      <protection/>
    </xf>
    <xf numFmtId="3" fontId="21" fillId="35" borderId="12" xfId="0" applyNumberFormat="1" applyFont="1" applyFill="1" applyBorder="1" applyAlignment="1" applyProtection="1">
      <alignment vertical="center" shrinkToFit="1"/>
      <protection/>
    </xf>
    <xf numFmtId="3" fontId="2" fillId="38" borderId="11" xfId="0" applyNumberFormat="1" applyFont="1" applyFill="1" applyBorder="1" applyAlignment="1" applyProtection="1">
      <alignment vertical="center" shrinkToFit="1"/>
      <protection/>
    </xf>
    <xf numFmtId="0" fontId="26" fillId="36" borderId="0" xfId="0" applyFont="1" applyFill="1" applyBorder="1" applyAlignment="1">
      <alignment/>
    </xf>
    <xf numFmtId="0" fontId="3" fillId="37" borderId="26" xfId="0" applyFont="1" applyFill="1" applyBorder="1" applyAlignment="1" applyProtection="1">
      <alignment horizontal="center" vertical="center"/>
      <protection locked="0"/>
    </xf>
    <xf numFmtId="0" fontId="26" fillId="36" borderId="23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0" fontId="25" fillId="36" borderId="23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27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top" wrapText="1"/>
    </xf>
    <xf numFmtId="0" fontId="26" fillId="36" borderId="0" xfId="0" applyFont="1" applyFill="1" applyBorder="1" applyAlignment="1">
      <alignment vertical="top"/>
    </xf>
    <xf numFmtId="0" fontId="4" fillId="36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6" borderId="0" xfId="0" applyFont="1" applyFill="1" applyBorder="1" applyAlignment="1">
      <alignment horizontal="right" vertical="center" wrapText="1"/>
    </xf>
    <xf numFmtId="14" fontId="3" fillId="36" borderId="0" xfId="0" applyNumberFormat="1" applyFont="1" applyFill="1" applyBorder="1" applyAlignment="1" applyProtection="1">
      <alignment horizontal="center" vertical="center"/>
      <protection locked="0"/>
    </xf>
    <xf numFmtId="14" fontId="3" fillId="39" borderId="0" xfId="0" applyNumberFormat="1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29" fillId="36" borderId="0" xfId="0" applyFont="1" applyFill="1" applyBorder="1" applyAlignment="1">
      <alignment/>
    </xf>
    <xf numFmtId="0" fontId="30" fillId="36" borderId="0" xfId="0" applyFont="1" applyFill="1" applyBorder="1" applyAlignment="1">
      <alignment vertical="center"/>
    </xf>
    <xf numFmtId="0" fontId="31" fillId="36" borderId="22" xfId="0" applyFont="1" applyFill="1" applyBorder="1" applyAlignment="1">
      <alignment vertical="center"/>
    </xf>
    <xf numFmtId="0" fontId="33" fillId="36" borderId="0" xfId="0" applyFont="1" applyFill="1" applyBorder="1" applyAlignment="1">
      <alignment vertical="center"/>
    </xf>
    <xf numFmtId="0" fontId="34" fillId="36" borderId="0" xfId="0" applyFont="1" applyFill="1" applyBorder="1" applyAlignment="1">
      <alignment vertical="center"/>
    </xf>
    <xf numFmtId="0" fontId="32" fillId="36" borderId="22" xfId="0" applyFont="1" applyFill="1" applyBorder="1" applyAlignment="1">
      <alignment vertical="center"/>
    </xf>
    <xf numFmtId="0" fontId="29" fillId="36" borderId="22" xfId="0" applyFont="1" applyFill="1" applyBorder="1" applyAlignment="1">
      <alignment/>
    </xf>
    <xf numFmtId="49" fontId="3" fillId="37" borderId="28" xfId="0" applyNumberFormat="1" applyFont="1" applyFill="1" applyBorder="1" applyAlignment="1" applyProtection="1">
      <alignment horizontal="center" vertical="center"/>
      <protection locked="0"/>
    </xf>
    <xf numFmtId="1" fontId="3" fillId="37" borderId="28" xfId="0" applyNumberFormat="1" applyFont="1" applyFill="1" applyBorder="1" applyAlignment="1" applyProtection="1">
      <alignment horizontal="center" vertical="center"/>
      <protection locked="0"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7" xfId="0" applyNumberFormat="1" applyFont="1" applyFill="1" applyBorder="1" applyAlignment="1" applyProtection="1">
      <alignment horizontal="right" vertical="center" shrinkToFit="1"/>
      <protection locked="0"/>
    </xf>
    <xf numFmtId="0" fontId="4" fillId="36" borderId="19" xfId="0" applyFont="1" applyFill="1" applyBorder="1" applyAlignment="1">
      <alignment horizontal="left" vertical="center" wrapText="1"/>
    </xf>
    <xf numFmtId="0" fontId="4" fillId="36" borderId="23" xfId="0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horizontal="right" vertical="center" wrapText="1"/>
    </xf>
    <xf numFmtId="0" fontId="26" fillId="37" borderId="24" xfId="0" applyFont="1" applyFill="1" applyBorder="1" applyAlignment="1" applyProtection="1">
      <alignment vertical="center"/>
      <protection locked="0"/>
    </xf>
    <xf numFmtId="0" fontId="26" fillId="37" borderId="25" xfId="0" applyFont="1" applyFill="1" applyBorder="1" applyAlignment="1" applyProtection="1">
      <alignment vertical="center"/>
      <protection locked="0"/>
    </xf>
    <xf numFmtId="0" fontId="26" fillId="37" borderId="26" xfId="0" applyFont="1" applyFill="1" applyBorder="1" applyAlignment="1" applyProtection="1">
      <alignment vertical="center"/>
      <protection locked="0"/>
    </xf>
    <xf numFmtId="0" fontId="4" fillId="36" borderId="31" xfId="0" applyFont="1" applyFill="1" applyBorder="1" applyAlignment="1">
      <alignment horizontal="left" vertical="center" wrapText="1"/>
    </xf>
    <xf numFmtId="0" fontId="26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49" fontId="3" fillId="37" borderId="24" xfId="0" applyNumberFormat="1" applyFont="1" applyFill="1" applyBorder="1" applyAlignment="1" applyProtection="1">
      <alignment vertical="center"/>
      <protection locked="0"/>
    </xf>
    <xf numFmtId="49" fontId="3" fillId="37" borderId="25" xfId="0" applyNumberFormat="1" applyFont="1" applyFill="1" applyBorder="1" applyAlignment="1" applyProtection="1">
      <alignment vertical="center"/>
      <protection locked="0"/>
    </xf>
    <xf numFmtId="49" fontId="3" fillId="37" borderId="26" xfId="0" applyNumberFormat="1" applyFont="1" applyFill="1" applyBorder="1" applyAlignment="1" applyProtection="1">
      <alignment vertical="center"/>
      <protection locked="0"/>
    </xf>
    <xf numFmtId="0" fontId="4" fillId="36" borderId="0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right" vertical="center" wrapText="1"/>
    </xf>
    <xf numFmtId="0" fontId="3" fillId="37" borderId="24" xfId="0" applyFont="1" applyFill="1" applyBorder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 vertical="center"/>
      <protection locked="0"/>
    </xf>
    <xf numFmtId="0" fontId="22" fillId="36" borderId="32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5" fillId="36" borderId="23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14" fontId="3" fillId="37" borderId="24" xfId="0" applyNumberFormat="1" applyFont="1" applyFill="1" applyBorder="1" applyAlignment="1" applyProtection="1">
      <alignment horizontal="center" vertical="center"/>
      <protection locked="0"/>
    </xf>
    <xf numFmtId="14" fontId="3" fillId="37" borderId="26" xfId="0" applyNumberFormat="1" applyFont="1" applyFill="1" applyBorder="1" applyAlignment="1" applyProtection="1">
      <alignment horizontal="center" vertical="center"/>
      <protection locked="0"/>
    </xf>
    <xf numFmtId="49" fontId="3" fillId="37" borderId="24" xfId="0" applyNumberFormat="1" applyFont="1" applyFill="1" applyBorder="1" applyAlignment="1" applyProtection="1">
      <alignment horizontal="center" vertical="center"/>
      <protection locked="0"/>
    </xf>
    <xf numFmtId="49" fontId="3" fillId="37" borderId="26" xfId="0" applyNumberFormat="1" applyFont="1" applyFill="1" applyBorder="1" applyAlignment="1" applyProtection="1">
      <alignment horizontal="center" vertical="center"/>
      <protection locked="0"/>
    </xf>
    <xf numFmtId="0" fontId="26" fillId="36" borderId="23" xfId="0" applyFont="1" applyFill="1" applyBorder="1" applyAlignment="1">
      <alignment wrapText="1"/>
    </xf>
    <xf numFmtId="0" fontId="26" fillId="36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horizontal="right" vertical="center" wrapText="1"/>
    </xf>
    <xf numFmtId="0" fontId="27" fillId="36" borderId="23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 applyProtection="1">
      <alignment vertical="center"/>
      <protection locked="0"/>
    </xf>
    <xf numFmtId="0" fontId="3" fillId="37" borderId="25" xfId="0" applyFont="1" applyFill="1" applyBorder="1" applyAlignment="1" applyProtection="1">
      <alignment vertical="center"/>
      <protection locked="0"/>
    </xf>
    <xf numFmtId="0" fontId="3" fillId="37" borderId="26" xfId="0" applyFont="1" applyFill="1" applyBorder="1" applyAlignment="1" applyProtection="1">
      <alignment vertical="center"/>
      <protection locked="0"/>
    </xf>
    <xf numFmtId="0" fontId="26" fillId="37" borderId="24" xfId="0" applyFont="1" applyFill="1" applyBorder="1" applyAlignment="1" applyProtection="1">
      <alignment/>
      <protection locked="0"/>
    </xf>
    <xf numFmtId="0" fontId="26" fillId="37" borderId="25" xfId="0" applyFont="1" applyFill="1" applyBorder="1" applyAlignment="1" applyProtection="1">
      <alignment/>
      <protection locked="0"/>
    </xf>
    <xf numFmtId="0" fontId="26" fillId="37" borderId="26" xfId="0" applyFont="1" applyFill="1" applyBorder="1" applyAlignment="1" applyProtection="1">
      <alignment/>
      <protection locked="0"/>
    </xf>
    <xf numFmtId="0" fontId="26" fillId="36" borderId="0" xfId="0" applyFont="1" applyFill="1" applyBorder="1" applyAlignment="1">
      <alignment vertical="center"/>
    </xf>
    <xf numFmtId="0" fontId="26" fillId="36" borderId="22" xfId="0" applyFont="1" applyFill="1" applyBorder="1" applyAlignment="1">
      <alignment vertical="center"/>
    </xf>
    <xf numFmtId="0" fontId="4" fillId="36" borderId="23" xfId="0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vertical="center"/>
    </xf>
    <xf numFmtId="0" fontId="32" fillId="36" borderId="22" xfId="0" applyFont="1" applyFill="1" applyBorder="1" applyAlignment="1">
      <alignment vertical="center"/>
    </xf>
    <xf numFmtId="0" fontId="3" fillId="37" borderId="24" xfId="0" applyFont="1" applyFill="1" applyBorder="1" applyAlignment="1" applyProtection="1">
      <alignment horizontal="right" vertical="center"/>
      <protection locked="0"/>
    </xf>
    <xf numFmtId="0" fontId="3" fillId="37" borderId="25" xfId="0" applyFont="1" applyFill="1" applyBorder="1" applyAlignment="1" applyProtection="1">
      <alignment horizontal="right" vertical="center"/>
      <protection locked="0"/>
    </xf>
    <xf numFmtId="0" fontId="3" fillId="37" borderId="26" xfId="0" applyFont="1" applyFill="1" applyBorder="1" applyAlignment="1" applyProtection="1">
      <alignment horizontal="right" vertical="center"/>
      <protection locked="0"/>
    </xf>
    <xf numFmtId="0" fontId="26" fillId="36" borderId="0" xfId="0" applyFont="1" applyFill="1" applyBorder="1" applyAlignment="1">
      <alignment vertical="top" wrapText="1"/>
    </xf>
    <xf numFmtId="0" fontId="26" fillId="36" borderId="0" xfId="0" applyFont="1" applyFill="1" applyBorder="1" applyAlignment="1" applyProtection="1">
      <alignment/>
      <protection locked="0"/>
    </xf>
    <xf numFmtId="0" fontId="26" fillId="36" borderId="0" xfId="0" applyFont="1" applyFill="1" applyBorder="1" applyAlignment="1">
      <alignment vertical="top"/>
    </xf>
    <xf numFmtId="0" fontId="4" fillId="36" borderId="23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35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35" borderId="16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3" fillId="35" borderId="33" xfId="0" applyFont="1" applyFill="1" applyBorder="1" applyAlignment="1" applyProtection="1">
      <alignment horizontal="left" vertical="center" wrapText="1"/>
      <protection/>
    </xf>
    <xf numFmtId="0" fontId="13" fillId="35" borderId="34" xfId="0" applyFont="1" applyFill="1" applyBorder="1" applyAlignment="1" applyProtection="1">
      <alignment horizontal="left" vertical="center" wrapText="1"/>
      <protection/>
    </xf>
    <xf numFmtId="0" fontId="13" fillId="35" borderId="35" xfId="0" applyFont="1" applyFill="1" applyBorder="1" applyAlignment="1" applyProtection="1">
      <alignment horizontal="left" vertical="center" wrapText="1"/>
      <protection/>
    </xf>
    <xf numFmtId="0" fontId="15" fillId="35" borderId="33" xfId="0" applyFont="1" applyFill="1" applyBorder="1" applyAlignment="1" applyProtection="1">
      <alignment horizontal="left" vertical="center" wrapText="1"/>
      <protection/>
    </xf>
    <xf numFmtId="0" fontId="15" fillId="35" borderId="34" xfId="0" applyFont="1" applyFill="1" applyBorder="1" applyAlignment="1" applyProtection="1">
      <alignment horizontal="left" vertical="center" wrapText="1"/>
      <protection/>
    </xf>
    <xf numFmtId="0" fontId="15" fillId="35" borderId="3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5" fillId="33" borderId="36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1" borderId="25" xfId="0" applyFont="1" applyFill="1" applyBorder="1" applyAlignment="1" applyProtection="1">
      <alignment horizontal="left" vertical="center" wrapText="1"/>
      <protection/>
    </xf>
    <xf numFmtId="0" fontId="0" fillId="41" borderId="26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3" fillId="0" borderId="40" xfId="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0" fillId="41" borderId="18" xfId="0" applyFont="1" applyFill="1" applyBorder="1" applyAlignment="1" applyProtection="1">
      <alignment horizontal="left" vertical="center" wrapText="1"/>
      <protection/>
    </xf>
    <xf numFmtId="0" fontId="12" fillId="41" borderId="18" xfId="0" applyFont="1" applyFill="1" applyBorder="1" applyAlignment="1" applyProtection="1">
      <alignment vertical="center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0" fillId="0" borderId="25" xfId="52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35" borderId="16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1" borderId="18" xfId="0" applyFont="1" applyFill="1" applyBorder="1" applyAlignment="1" applyProtection="1">
      <alignment vertical="center" wrapText="1"/>
      <protection/>
    </xf>
    <xf numFmtId="0" fontId="4" fillId="36" borderId="16" xfId="0" applyFont="1" applyFill="1" applyBorder="1" applyAlignment="1" applyProtection="1">
      <alignment horizontal="left" vertical="center" wrapText="1" inden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1" borderId="18" xfId="0" applyFont="1" applyFill="1" applyBorder="1" applyAlignment="1" applyProtection="1">
      <alignment horizontal="left" vertical="center" wrapText="1"/>
      <protection/>
    </xf>
    <xf numFmtId="0" fontId="3" fillId="41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10" fillId="35" borderId="16" xfId="0" applyFont="1" applyFill="1" applyBorder="1" applyAlignment="1" applyProtection="1">
      <alignment horizontal="left" vertical="center" wrapTex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35" borderId="16" xfId="0" applyFont="1" applyFill="1" applyBorder="1" applyAlignment="1" applyProtection="1">
      <alignment horizontal="left" vertical="center" wrapText="1"/>
      <protection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4" fillId="35" borderId="17" xfId="0" applyFont="1" applyFill="1" applyBorder="1" applyAlignment="1" applyProtection="1">
      <alignment horizontal="left" vertical="center" wrapText="1" indent="1"/>
      <protection/>
    </xf>
    <xf numFmtId="0" fontId="5" fillId="0" borderId="0" xfId="52" applyFont="1" applyFill="1" applyBorder="1" applyAlignment="1" applyProtection="1">
      <alignment horizontal="center" vertical="top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/>
    </xf>
    <xf numFmtId="0" fontId="3" fillId="34" borderId="32" xfId="52" applyFont="1" applyFill="1" applyBorder="1" applyAlignment="1" applyProtection="1">
      <alignment horizontal="center" vertical="center" wrapText="1"/>
      <protection/>
    </xf>
    <xf numFmtId="0" fontId="16" fillId="34" borderId="24" xfId="52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3" fillId="35" borderId="33" xfId="0" applyFont="1" applyFill="1" applyBorder="1" applyAlignment="1" applyProtection="1">
      <alignment horizontal="left" vertical="center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33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 inden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10" fillId="42" borderId="32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19" fillId="0" borderId="33" xfId="0" applyFont="1" applyFill="1" applyBorder="1" applyAlignment="1" applyProtection="1">
      <alignment horizontal="left" vertical="center" wrapText="1" indent="2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4" fillId="35" borderId="33" xfId="0" applyFont="1" applyFill="1" applyBorder="1" applyAlignment="1" applyProtection="1">
      <alignment horizontal="left" vertical="center" wrapText="1" indent="1"/>
      <protection/>
    </xf>
    <xf numFmtId="0" fontId="4" fillId="35" borderId="34" xfId="0" applyFont="1" applyFill="1" applyBorder="1" applyAlignment="1" applyProtection="1">
      <alignment horizontal="left" vertical="center" wrapText="1" indent="1"/>
      <protection/>
    </xf>
    <xf numFmtId="0" fontId="4" fillId="35" borderId="35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47" xfId="52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25" xfId="52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7" xfId="52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8" fillId="35" borderId="11" xfId="0" applyFont="1" applyFill="1" applyBorder="1" applyAlignment="1" applyProtection="1">
      <alignment horizontal="left" vertical="center" wrapText="1"/>
      <protection/>
    </xf>
    <xf numFmtId="0" fontId="18" fillId="35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35" borderId="12" xfId="0" applyFont="1" applyFill="1" applyBorder="1" applyAlignment="1" applyProtection="1">
      <alignment horizontal="left" vertical="center" wrapText="1"/>
      <protection/>
    </xf>
    <xf numFmtId="0" fontId="18" fillId="43" borderId="52" xfId="0" applyFont="1" applyFill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35" borderId="11" xfId="0" applyFont="1" applyFill="1" applyBorder="1" applyAlignment="1" applyProtection="1">
      <alignment horizontal="left" vertical="center" wrapText="1"/>
      <protection/>
    </xf>
    <xf numFmtId="3" fontId="8" fillId="34" borderId="53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Border="1" applyAlignment="1" applyProtection="1">
      <alignment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55" xfId="0" applyNumberFormat="1" applyFont="1" applyBorder="1" applyAlignment="1" applyProtection="1">
      <alignment/>
      <protection/>
    </xf>
    <xf numFmtId="49" fontId="8" fillId="34" borderId="56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7" xfId="0" applyFont="1" applyFill="1" applyBorder="1" applyAlignment="1" applyProtection="1">
      <alignment horizontal="left" vertical="center"/>
      <protection/>
    </xf>
    <xf numFmtId="0" fontId="20" fillId="43" borderId="57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vertical="center"/>
      <protection/>
    </xf>
    <xf numFmtId="0" fontId="8" fillId="34" borderId="58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8" fillId="34" borderId="53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1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E62" sqref="E62"/>
    </sheetView>
  </sheetViews>
  <sheetFormatPr defaultColWidth="9.140625" defaultRowHeight="12.75"/>
  <cols>
    <col min="9" max="9" width="13.421875" style="0" customWidth="1"/>
  </cols>
  <sheetData>
    <row r="1" spans="1:10" ht="15">
      <c r="A1" s="131"/>
      <c r="B1" s="132"/>
      <c r="C1" s="132"/>
      <c r="D1" s="29"/>
      <c r="E1" s="29"/>
      <c r="F1" s="29"/>
      <c r="G1" s="29"/>
      <c r="H1" s="29"/>
      <c r="I1" s="29"/>
      <c r="J1" s="30"/>
    </row>
    <row r="2" spans="1:10" ht="14.25" customHeight="1">
      <c r="A2" s="133" t="s">
        <v>404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3.5">
      <c r="A3" s="84"/>
      <c r="B3" s="85"/>
      <c r="C3" s="85"/>
      <c r="D3" s="85"/>
      <c r="E3" s="85"/>
      <c r="F3" s="85"/>
      <c r="G3" s="85"/>
      <c r="H3" s="85"/>
      <c r="I3" s="85"/>
      <c r="J3" s="86"/>
    </row>
    <row r="4" spans="1:10" ht="33" customHeight="1">
      <c r="A4" s="136" t="s">
        <v>389</v>
      </c>
      <c r="B4" s="137"/>
      <c r="C4" s="137"/>
      <c r="D4" s="137"/>
      <c r="E4" s="138">
        <v>43466</v>
      </c>
      <c r="F4" s="139"/>
      <c r="G4" s="92" t="s">
        <v>0</v>
      </c>
      <c r="H4" s="138">
        <v>43830</v>
      </c>
      <c r="I4" s="139"/>
      <c r="J4" s="31"/>
    </row>
    <row r="5" spans="1:10" s="97" customFormat="1" ht="9.7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20.25" customHeight="1">
      <c r="A6" s="87"/>
      <c r="B6" s="98" t="s">
        <v>410</v>
      </c>
      <c r="C6" s="88"/>
      <c r="D6" s="88"/>
      <c r="E6" s="110">
        <v>2019</v>
      </c>
      <c r="F6" s="99"/>
      <c r="G6" s="92"/>
      <c r="H6" s="99"/>
      <c r="I6" s="99"/>
      <c r="J6" s="40"/>
    </row>
    <row r="7" spans="1:10" s="101" customFormat="1" ht="10.5" customHeight="1">
      <c r="A7" s="87"/>
      <c r="B7" s="88"/>
      <c r="C7" s="88"/>
      <c r="D7" s="88"/>
      <c r="E7" s="100"/>
      <c r="F7" s="100"/>
      <c r="G7" s="92"/>
      <c r="H7" s="100"/>
      <c r="I7" s="100"/>
      <c r="J7" s="40"/>
    </row>
    <row r="8" spans="1:10" ht="37.5" customHeight="1">
      <c r="A8" s="148" t="s">
        <v>411</v>
      </c>
      <c r="B8" s="149"/>
      <c r="C8" s="149"/>
      <c r="D8" s="149"/>
      <c r="E8" s="149"/>
      <c r="F8" s="149"/>
      <c r="G8" s="149"/>
      <c r="H8" s="149"/>
      <c r="I8" s="149"/>
      <c r="J8" s="32"/>
    </row>
    <row r="9" spans="1:10" ht="13.5">
      <c r="A9" s="33"/>
      <c r="B9" s="80"/>
      <c r="C9" s="80"/>
      <c r="D9" s="80"/>
      <c r="E9" s="147"/>
      <c r="F9" s="147"/>
      <c r="G9" s="120"/>
      <c r="H9" s="120"/>
      <c r="I9" s="90"/>
      <c r="J9" s="91"/>
    </row>
    <row r="10" spans="1:10" ht="25.5" customHeight="1">
      <c r="A10" s="150" t="s">
        <v>390</v>
      </c>
      <c r="B10" s="151"/>
      <c r="C10" s="140" t="s">
        <v>430</v>
      </c>
      <c r="D10" s="141"/>
      <c r="E10" s="82"/>
      <c r="F10" s="127" t="s">
        <v>412</v>
      </c>
      <c r="G10" s="128"/>
      <c r="H10" s="129" t="s">
        <v>432</v>
      </c>
      <c r="I10" s="130"/>
      <c r="J10" s="34"/>
    </row>
    <row r="11" spans="1:10" ht="15" customHeight="1">
      <c r="A11" s="33"/>
      <c r="B11" s="80"/>
      <c r="C11" s="80"/>
      <c r="D11" s="80"/>
      <c r="E11" s="143"/>
      <c r="F11" s="143"/>
      <c r="G11" s="143"/>
      <c r="H11" s="143"/>
      <c r="I11" s="83"/>
      <c r="J11" s="34"/>
    </row>
    <row r="12" spans="1:10" ht="21" customHeight="1">
      <c r="A12" s="114" t="s">
        <v>405</v>
      </c>
      <c r="B12" s="151"/>
      <c r="C12" s="140" t="s">
        <v>431</v>
      </c>
      <c r="D12" s="141"/>
      <c r="E12" s="142"/>
      <c r="F12" s="143"/>
      <c r="G12" s="143"/>
      <c r="H12" s="143"/>
      <c r="I12" s="83"/>
      <c r="J12" s="34"/>
    </row>
    <row r="13" spans="1:10" ht="10.5" customHeight="1">
      <c r="A13" s="82"/>
      <c r="B13" s="83"/>
      <c r="C13" s="80"/>
      <c r="D13" s="80"/>
      <c r="E13" s="120"/>
      <c r="F13" s="120"/>
      <c r="G13" s="120"/>
      <c r="H13" s="120"/>
      <c r="I13" s="80"/>
      <c r="J13" s="35"/>
    </row>
    <row r="14" spans="1:10" ht="22.5" customHeight="1">
      <c r="A14" s="114" t="s">
        <v>391</v>
      </c>
      <c r="B14" s="152"/>
      <c r="C14" s="140" t="s">
        <v>429</v>
      </c>
      <c r="D14" s="141"/>
      <c r="E14" s="153"/>
      <c r="F14" s="154"/>
      <c r="G14" s="96" t="s">
        <v>413</v>
      </c>
      <c r="H14" s="129" t="s">
        <v>433</v>
      </c>
      <c r="I14" s="130"/>
      <c r="J14" s="93"/>
    </row>
    <row r="15" spans="1:10" ht="14.25" customHeight="1">
      <c r="A15" s="82"/>
      <c r="B15" s="83"/>
      <c r="C15" s="80"/>
      <c r="D15" s="80"/>
      <c r="E15" s="120"/>
      <c r="F15" s="120"/>
      <c r="G15" s="120"/>
      <c r="H15" s="120"/>
      <c r="I15" s="80"/>
      <c r="J15" s="35"/>
    </row>
    <row r="16" spans="1:10" ht="12.75" customHeight="1">
      <c r="A16" s="114" t="s">
        <v>414</v>
      </c>
      <c r="B16" s="152"/>
      <c r="C16" s="140" t="s">
        <v>443</v>
      </c>
      <c r="D16" s="141"/>
      <c r="E16" s="89"/>
      <c r="F16" s="89"/>
      <c r="G16" s="89"/>
      <c r="H16" s="89"/>
      <c r="I16" s="89"/>
      <c r="J16" s="93"/>
    </row>
    <row r="17" spans="1:10" ht="14.2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7"/>
    </row>
    <row r="18" spans="1:10" ht="12.75">
      <c r="A18" s="150" t="s">
        <v>392</v>
      </c>
      <c r="B18" s="151"/>
      <c r="C18" s="158" t="s">
        <v>434</v>
      </c>
      <c r="D18" s="159"/>
      <c r="E18" s="159"/>
      <c r="F18" s="159"/>
      <c r="G18" s="159"/>
      <c r="H18" s="159"/>
      <c r="I18" s="159"/>
      <c r="J18" s="160"/>
    </row>
    <row r="19" spans="1:10" ht="13.5">
      <c r="A19" s="33"/>
      <c r="B19" s="80"/>
      <c r="C19" s="95"/>
      <c r="D19" s="80"/>
      <c r="E19" s="120"/>
      <c r="F19" s="120"/>
      <c r="G19" s="120"/>
      <c r="H19" s="120"/>
      <c r="I19" s="80"/>
      <c r="J19" s="35"/>
    </row>
    <row r="20" spans="1:10" ht="13.5">
      <c r="A20" s="150" t="s">
        <v>393</v>
      </c>
      <c r="B20" s="151"/>
      <c r="C20" s="129">
        <v>21000</v>
      </c>
      <c r="D20" s="130"/>
      <c r="E20" s="120"/>
      <c r="F20" s="120"/>
      <c r="G20" s="158" t="s">
        <v>435</v>
      </c>
      <c r="H20" s="159"/>
      <c r="I20" s="159"/>
      <c r="J20" s="160"/>
    </row>
    <row r="21" spans="1:10" ht="13.5">
      <c r="A21" s="33"/>
      <c r="B21" s="80"/>
      <c r="C21" s="80"/>
      <c r="D21" s="80"/>
      <c r="E21" s="120"/>
      <c r="F21" s="120"/>
      <c r="G21" s="120"/>
      <c r="H21" s="120"/>
      <c r="I21" s="80"/>
      <c r="J21" s="35"/>
    </row>
    <row r="22" spans="1:10" ht="12.75">
      <c r="A22" s="150" t="s">
        <v>394</v>
      </c>
      <c r="B22" s="151"/>
      <c r="C22" s="158" t="s">
        <v>442</v>
      </c>
      <c r="D22" s="159"/>
      <c r="E22" s="159"/>
      <c r="F22" s="159"/>
      <c r="G22" s="159"/>
      <c r="H22" s="159"/>
      <c r="I22" s="159"/>
      <c r="J22" s="160"/>
    </row>
    <row r="23" spans="1:10" ht="13.5">
      <c r="A23" s="33"/>
      <c r="B23" s="80"/>
      <c r="C23" s="80"/>
      <c r="D23" s="80"/>
      <c r="E23" s="120"/>
      <c r="F23" s="120"/>
      <c r="G23" s="120"/>
      <c r="H23" s="120"/>
      <c r="I23" s="80"/>
      <c r="J23" s="35"/>
    </row>
    <row r="24" spans="1:10" ht="13.5">
      <c r="A24" s="150" t="s">
        <v>395</v>
      </c>
      <c r="B24" s="151"/>
      <c r="C24" s="161" t="s">
        <v>436</v>
      </c>
      <c r="D24" s="162"/>
      <c r="E24" s="162"/>
      <c r="F24" s="162"/>
      <c r="G24" s="162"/>
      <c r="H24" s="162"/>
      <c r="I24" s="162"/>
      <c r="J24" s="163"/>
    </row>
    <row r="25" spans="1:10" ht="13.5">
      <c r="A25" s="33"/>
      <c r="B25" s="80"/>
      <c r="C25" s="95"/>
      <c r="D25" s="80"/>
      <c r="E25" s="120"/>
      <c r="F25" s="120"/>
      <c r="G25" s="120"/>
      <c r="H25" s="120"/>
      <c r="I25" s="80"/>
      <c r="J25" s="35"/>
    </row>
    <row r="26" spans="1:10" ht="13.5">
      <c r="A26" s="150" t="s">
        <v>396</v>
      </c>
      <c r="B26" s="151"/>
      <c r="C26" s="161" t="s">
        <v>437</v>
      </c>
      <c r="D26" s="162"/>
      <c r="E26" s="162"/>
      <c r="F26" s="162"/>
      <c r="G26" s="162"/>
      <c r="H26" s="162"/>
      <c r="I26" s="162"/>
      <c r="J26" s="163"/>
    </row>
    <row r="27" spans="1:10" ht="13.5" customHeight="1">
      <c r="A27" s="33"/>
      <c r="B27" s="80"/>
      <c r="C27" s="95"/>
      <c r="D27" s="80"/>
      <c r="E27" s="120"/>
      <c r="F27" s="120"/>
      <c r="G27" s="120"/>
      <c r="H27" s="120"/>
      <c r="I27" s="80"/>
      <c r="J27" s="35"/>
    </row>
    <row r="28" spans="1:10" ht="22.5" customHeight="1">
      <c r="A28" s="114" t="s">
        <v>406</v>
      </c>
      <c r="B28" s="151"/>
      <c r="C28" s="60">
        <v>218</v>
      </c>
      <c r="D28" s="36"/>
      <c r="E28" s="121"/>
      <c r="F28" s="121"/>
      <c r="G28" s="121"/>
      <c r="H28" s="121"/>
      <c r="I28" s="164"/>
      <c r="J28" s="165"/>
    </row>
    <row r="29" spans="1:10" ht="13.5">
      <c r="A29" s="33"/>
      <c r="B29" s="80"/>
      <c r="C29" s="80"/>
      <c r="D29" s="80"/>
      <c r="E29" s="120"/>
      <c r="F29" s="120"/>
      <c r="G29" s="120"/>
      <c r="H29" s="120"/>
      <c r="I29" s="80"/>
      <c r="J29" s="35"/>
    </row>
    <row r="30" spans="1:10" ht="14.25">
      <c r="A30" s="150" t="s">
        <v>397</v>
      </c>
      <c r="B30" s="151"/>
      <c r="C30" s="109" t="s">
        <v>416</v>
      </c>
      <c r="D30" s="166" t="s">
        <v>415</v>
      </c>
      <c r="E30" s="125"/>
      <c r="F30" s="125"/>
      <c r="G30" s="125"/>
      <c r="H30" s="102" t="s">
        <v>416</v>
      </c>
      <c r="I30" s="103" t="s">
        <v>417</v>
      </c>
      <c r="J30" s="104"/>
    </row>
    <row r="31" spans="1:10" ht="13.5">
      <c r="A31" s="150"/>
      <c r="B31" s="151"/>
      <c r="C31" s="37"/>
      <c r="D31" s="92"/>
      <c r="E31" s="154"/>
      <c r="F31" s="154"/>
      <c r="G31" s="154"/>
      <c r="H31" s="154"/>
      <c r="I31" s="167"/>
      <c r="J31" s="168"/>
    </row>
    <row r="32" spans="1:10" ht="13.5">
      <c r="A32" s="150" t="s">
        <v>407</v>
      </c>
      <c r="B32" s="151"/>
      <c r="C32" s="60" t="s">
        <v>420</v>
      </c>
      <c r="D32" s="166" t="s">
        <v>418</v>
      </c>
      <c r="E32" s="125"/>
      <c r="F32" s="125"/>
      <c r="G32" s="125"/>
      <c r="H32" s="105" t="s">
        <v>419</v>
      </c>
      <c r="I32" s="106" t="s">
        <v>420</v>
      </c>
      <c r="J32" s="107"/>
    </row>
    <row r="33" spans="1:10" ht="13.5">
      <c r="A33" s="33"/>
      <c r="B33" s="80"/>
      <c r="C33" s="80"/>
      <c r="D33" s="80"/>
      <c r="E33" s="120"/>
      <c r="F33" s="120"/>
      <c r="G33" s="120"/>
      <c r="H33" s="120"/>
      <c r="I33" s="80"/>
      <c r="J33" s="35"/>
    </row>
    <row r="34" spans="1:10" ht="12.75">
      <c r="A34" s="166" t="s">
        <v>408</v>
      </c>
      <c r="B34" s="125"/>
      <c r="C34" s="125"/>
      <c r="D34" s="125"/>
      <c r="E34" s="125" t="s">
        <v>398</v>
      </c>
      <c r="F34" s="125"/>
      <c r="G34" s="125"/>
      <c r="H34" s="125"/>
      <c r="I34" s="125"/>
      <c r="J34" s="38" t="s">
        <v>399</v>
      </c>
    </row>
    <row r="35" spans="1:10" ht="13.5">
      <c r="A35" s="33"/>
      <c r="B35" s="80"/>
      <c r="C35" s="80"/>
      <c r="D35" s="80"/>
      <c r="E35" s="120"/>
      <c r="F35" s="120"/>
      <c r="G35" s="120"/>
      <c r="H35" s="120"/>
      <c r="I35" s="80"/>
      <c r="J35" s="91"/>
    </row>
    <row r="36" spans="1:10" ht="12.75">
      <c r="A36" s="169"/>
      <c r="B36" s="170"/>
      <c r="C36" s="170"/>
      <c r="D36" s="170"/>
      <c r="E36" s="169"/>
      <c r="F36" s="170"/>
      <c r="G36" s="170"/>
      <c r="H36" s="170"/>
      <c r="I36" s="171"/>
      <c r="J36" s="81"/>
    </row>
    <row r="37" spans="1:10" ht="13.5">
      <c r="A37" s="33"/>
      <c r="B37" s="80"/>
      <c r="C37" s="95"/>
      <c r="D37" s="172"/>
      <c r="E37" s="172"/>
      <c r="F37" s="172"/>
      <c r="G37" s="172"/>
      <c r="H37" s="172"/>
      <c r="I37" s="172"/>
      <c r="J37" s="35"/>
    </row>
    <row r="38" spans="1:10" ht="12.75">
      <c r="A38" s="169"/>
      <c r="B38" s="170"/>
      <c r="C38" s="170"/>
      <c r="D38" s="171"/>
      <c r="E38" s="169"/>
      <c r="F38" s="170"/>
      <c r="G38" s="170"/>
      <c r="H38" s="170"/>
      <c r="I38" s="171"/>
      <c r="J38" s="60"/>
    </row>
    <row r="39" spans="1:10" ht="13.5">
      <c r="A39" s="33"/>
      <c r="B39" s="80"/>
      <c r="C39" s="95"/>
      <c r="D39" s="94"/>
      <c r="E39" s="172"/>
      <c r="F39" s="172"/>
      <c r="G39" s="172"/>
      <c r="H39" s="172"/>
      <c r="I39" s="83"/>
      <c r="J39" s="35"/>
    </row>
    <row r="40" spans="1:10" ht="12.75">
      <c r="A40" s="169"/>
      <c r="B40" s="170"/>
      <c r="C40" s="170"/>
      <c r="D40" s="171"/>
      <c r="E40" s="169"/>
      <c r="F40" s="170"/>
      <c r="G40" s="170"/>
      <c r="H40" s="170"/>
      <c r="I40" s="171"/>
      <c r="J40" s="60"/>
    </row>
    <row r="41" spans="1:10" ht="13.5">
      <c r="A41" s="33"/>
      <c r="B41" s="80"/>
      <c r="C41" s="95"/>
      <c r="D41" s="94"/>
      <c r="E41" s="94"/>
      <c r="F41" s="94"/>
      <c r="G41" s="94"/>
      <c r="H41" s="94"/>
      <c r="I41" s="83"/>
      <c r="J41" s="35"/>
    </row>
    <row r="42" spans="1:10" ht="12.75">
      <c r="A42" s="169"/>
      <c r="B42" s="170"/>
      <c r="C42" s="170"/>
      <c r="D42" s="171"/>
      <c r="E42" s="169"/>
      <c r="F42" s="170"/>
      <c r="G42" s="170"/>
      <c r="H42" s="170"/>
      <c r="I42" s="171"/>
      <c r="J42" s="60"/>
    </row>
    <row r="43" spans="1:10" ht="13.5">
      <c r="A43" s="39"/>
      <c r="B43" s="95"/>
      <c r="C43" s="174"/>
      <c r="D43" s="174"/>
      <c r="E43" s="120"/>
      <c r="F43" s="120"/>
      <c r="G43" s="174"/>
      <c r="H43" s="174"/>
      <c r="I43" s="174"/>
      <c r="J43" s="35"/>
    </row>
    <row r="44" spans="1:10" ht="12.75">
      <c r="A44" s="169"/>
      <c r="B44" s="170"/>
      <c r="C44" s="170"/>
      <c r="D44" s="171"/>
      <c r="E44" s="169"/>
      <c r="F44" s="170"/>
      <c r="G44" s="170"/>
      <c r="H44" s="170"/>
      <c r="I44" s="171"/>
      <c r="J44" s="60"/>
    </row>
    <row r="45" spans="1:10" ht="13.5">
      <c r="A45" s="39"/>
      <c r="B45" s="95"/>
      <c r="C45" s="95"/>
      <c r="D45" s="80"/>
      <c r="E45" s="173"/>
      <c r="F45" s="173"/>
      <c r="G45" s="174"/>
      <c r="H45" s="174"/>
      <c r="I45" s="80"/>
      <c r="J45" s="35"/>
    </row>
    <row r="46" spans="1:10" ht="12.75">
      <c r="A46" s="169"/>
      <c r="B46" s="170"/>
      <c r="C46" s="170"/>
      <c r="D46" s="171"/>
      <c r="E46" s="169"/>
      <c r="F46" s="170"/>
      <c r="G46" s="170"/>
      <c r="H46" s="170"/>
      <c r="I46" s="171"/>
      <c r="J46" s="60"/>
    </row>
    <row r="47" spans="1:10" ht="13.5">
      <c r="A47" s="39"/>
      <c r="B47" s="95"/>
      <c r="C47" s="95"/>
      <c r="D47" s="80"/>
      <c r="E47" s="120"/>
      <c r="F47" s="120"/>
      <c r="G47" s="174"/>
      <c r="H47" s="174"/>
      <c r="I47" s="80"/>
      <c r="J47" s="108" t="s">
        <v>421</v>
      </c>
    </row>
    <row r="48" spans="1:10" ht="13.5">
      <c r="A48" s="39"/>
      <c r="B48" s="95"/>
      <c r="C48" s="95"/>
      <c r="D48" s="80"/>
      <c r="E48" s="120"/>
      <c r="F48" s="120"/>
      <c r="G48" s="174"/>
      <c r="H48" s="174"/>
      <c r="I48" s="80"/>
      <c r="J48" s="108" t="s">
        <v>422</v>
      </c>
    </row>
    <row r="49" spans="1:10" ht="14.25" customHeight="1">
      <c r="A49" s="114" t="s">
        <v>400</v>
      </c>
      <c r="B49" s="115"/>
      <c r="C49" s="129" t="s">
        <v>422</v>
      </c>
      <c r="D49" s="130"/>
      <c r="E49" s="175" t="s">
        <v>423</v>
      </c>
      <c r="F49" s="176"/>
      <c r="G49" s="158"/>
      <c r="H49" s="159"/>
      <c r="I49" s="159"/>
      <c r="J49" s="160"/>
    </row>
    <row r="50" spans="1:10" ht="13.5">
      <c r="A50" s="39"/>
      <c r="B50" s="95"/>
      <c r="C50" s="174"/>
      <c r="D50" s="174"/>
      <c r="E50" s="120"/>
      <c r="F50" s="120"/>
      <c r="G50" s="113" t="s">
        <v>424</v>
      </c>
      <c r="H50" s="113"/>
      <c r="I50" s="113"/>
      <c r="J50" s="40"/>
    </row>
    <row r="51" spans="1:10" ht="13.5" customHeight="1">
      <c r="A51" s="114" t="s">
        <v>401</v>
      </c>
      <c r="B51" s="115"/>
      <c r="C51" s="158" t="s">
        <v>439</v>
      </c>
      <c r="D51" s="159"/>
      <c r="E51" s="159"/>
      <c r="F51" s="159"/>
      <c r="G51" s="159"/>
      <c r="H51" s="159"/>
      <c r="I51" s="159"/>
      <c r="J51" s="160"/>
    </row>
    <row r="52" spans="1:10" ht="13.5">
      <c r="A52" s="33"/>
      <c r="B52" s="80"/>
      <c r="C52" s="121" t="s">
        <v>402</v>
      </c>
      <c r="D52" s="121"/>
      <c r="E52" s="121"/>
      <c r="F52" s="121"/>
      <c r="G52" s="121"/>
      <c r="H52" s="121"/>
      <c r="I52" s="121"/>
      <c r="J52" s="35"/>
    </row>
    <row r="53" spans="1:10" ht="13.5">
      <c r="A53" s="114" t="s">
        <v>403</v>
      </c>
      <c r="B53" s="115"/>
      <c r="C53" s="122" t="s">
        <v>440</v>
      </c>
      <c r="D53" s="123"/>
      <c r="E53" s="124"/>
      <c r="F53" s="120"/>
      <c r="G53" s="120"/>
      <c r="H53" s="125"/>
      <c r="I53" s="125"/>
      <c r="J53" s="126"/>
    </row>
    <row r="54" spans="1:10" ht="13.5">
      <c r="A54" s="33"/>
      <c r="B54" s="80"/>
      <c r="C54" s="95"/>
      <c r="D54" s="80"/>
      <c r="E54" s="120"/>
      <c r="F54" s="120"/>
      <c r="G54" s="120"/>
      <c r="H54" s="120"/>
      <c r="I54" s="80"/>
      <c r="J54" s="35"/>
    </row>
    <row r="55" spans="1:10" ht="14.25" customHeight="1">
      <c r="A55" s="114" t="s">
        <v>395</v>
      </c>
      <c r="B55" s="115"/>
      <c r="C55" s="116" t="s">
        <v>436</v>
      </c>
      <c r="D55" s="117"/>
      <c r="E55" s="117"/>
      <c r="F55" s="117"/>
      <c r="G55" s="117"/>
      <c r="H55" s="117"/>
      <c r="I55" s="117"/>
      <c r="J55" s="118"/>
    </row>
    <row r="56" spans="1:10" ht="13.5">
      <c r="A56" s="33"/>
      <c r="B56" s="80"/>
      <c r="C56" s="80"/>
      <c r="D56" s="80"/>
      <c r="E56" s="120"/>
      <c r="F56" s="120"/>
      <c r="G56" s="120"/>
      <c r="H56" s="120"/>
      <c r="I56" s="80"/>
      <c r="J56" s="35"/>
    </row>
    <row r="57" spans="1:10" ht="13.5">
      <c r="A57" s="114" t="s">
        <v>425</v>
      </c>
      <c r="B57" s="115"/>
      <c r="C57" s="116" t="s">
        <v>438</v>
      </c>
      <c r="D57" s="117"/>
      <c r="E57" s="117"/>
      <c r="F57" s="117"/>
      <c r="G57" s="117"/>
      <c r="H57" s="117"/>
      <c r="I57" s="117"/>
      <c r="J57" s="118"/>
    </row>
    <row r="58" spans="1:10" ht="14.25" customHeight="1">
      <c r="A58" s="33"/>
      <c r="B58" s="80"/>
      <c r="C58" s="113" t="s">
        <v>426</v>
      </c>
      <c r="D58" s="113"/>
      <c r="E58" s="113"/>
      <c r="F58" s="113"/>
      <c r="G58" s="80"/>
      <c r="H58" s="80"/>
      <c r="I58" s="80"/>
      <c r="J58" s="35"/>
    </row>
    <row r="59" spans="1:10" ht="13.5">
      <c r="A59" s="114" t="s">
        <v>427</v>
      </c>
      <c r="B59" s="115"/>
      <c r="C59" s="116" t="s">
        <v>444</v>
      </c>
      <c r="D59" s="117"/>
      <c r="E59" s="117"/>
      <c r="F59" s="117"/>
      <c r="G59" s="117"/>
      <c r="H59" s="117"/>
      <c r="I59" s="117"/>
      <c r="J59" s="118"/>
    </row>
    <row r="60" spans="1:10" ht="14.25" customHeight="1">
      <c r="A60" s="41"/>
      <c r="B60" s="42"/>
      <c r="C60" s="119" t="s">
        <v>428</v>
      </c>
      <c r="D60" s="119"/>
      <c r="E60" s="119"/>
      <c r="F60" s="119"/>
      <c r="G60" s="119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A49:B49"/>
    <mergeCell ref="C49:D49"/>
    <mergeCell ref="G49:J49"/>
    <mergeCell ref="A51:B51"/>
    <mergeCell ref="C51:J51"/>
    <mergeCell ref="E39:F39"/>
    <mergeCell ref="G39:H39"/>
    <mergeCell ref="A40:D40"/>
    <mergeCell ref="E40:I40"/>
    <mergeCell ref="G43:I43"/>
    <mergeCell ref="A46:D46"/>
    <mergeCell ref="E46:I46"/>
    <mergeCell ref="E49:F49"/>
    <mergeCell ref="A44:D44"/>
    <mergeCell ref="E44:I44"/>
    <mergeCell ref="G45:H45"/>
    <mergeCell ref="C50:D50"/>
    <mergeCell ref="E50:F50"/>
    <mergeCell ref="G50:I50"/>
    <mergeCell ref="E47:F47"/>
    <mergeCell ref="G47:H47"/>
    <mergeCell ref="E48:F48"/>
    <mergeCell ref="G48:H48"/>
    <mergeCell ref="E36:I36"/>
    <mergeCell ref="D37:I37"/>
    <mergeCell ref="E38:I38"/>
    <mergeCell ref="A36:D36"/>
    <mergeCell ref="A38:D38"/>
    <mergeCell ref="E45:F45"/>
    <mergeCell ref="E43:F43"/>
    <mergeCell ref="A42:D42"/>
    <mergeCell ref="E42:I42"/>
    <mergeCell ref="C43:D43"/>
    <mergeCell ref="G33:H33"/>
    <mergeCell ref="A31:B31"/>
    <mergeCell ref="E31:F31"/>
    <mergeCell ref="G31:H31"/>
    <mergeCell ref="E35:F35"/>
    <mergeCell ref="G35:H35"/>
    <mergeCell ref="A34:D34"/>
    <mergeCell ref="E34:I34"/>
    <mergeCell ref="I31:J31"/>
    <mergeCell ref="E29:F29"/>
    <mergeCell ref="G29:H29"/>
    <mergeCell ref="A30:B30"/>
    <mergeCell ref="D30:G30"/>
    <mergeCell ref="A32:B32"/>
    <mergeCell ref="D32:G32"/>
    <mergeCell ref="E33:F33"/>
    <mergeCell ref="E28:F28"/>
    <mergeCell ref="G28:H28"/>
    <mergeCell ref="A26:B26"/>
    <mergeCell ref="E27:F27"/>
    <mergeCell ref="G27:H27"/>
    <mergeCell ref="C26:J26"/>
    <mergeCell ref="A28:B28"/>
    <mergeCell ref="I28:J28"/>
    <mergeCell ref="A22:B22"/>
    <mergeCell ref="C22:J22"/>
    <mergeCell ref="A24:B24"/>
    <mergeCell ref="C24:J24"/>
    <mergeCell ref="E25:F25"/>
    <mergeCell ref="G25:H25"/>
    <mergeCell ref="E23:F23"/>
    <mergeCell ref="G23:H23"/>
    <mergeCell ref="C20:D20"/>
    <mergeCell ref="G20:J20"/>
    <mergeCell ref="E21:F21"/>
    <mergeCell ref="G21:H21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G12:H12"/>
    <mergeCell ref="E13:F13"/>
    <mergeCell ref="G13:H13"/>
    <mergeCell ref="A14:B14"/>
    <mergeCell ref="C14:D14"/>
    <mergeCell ref="H14:I14"/>
    <mergeCell ref="E14:F14"/>
    <mergeCell ref="E15:F15"/>
    <mergeCell ref="A12:B12"/>
    <mergeCell ref="C12:D12"/>
    <mergeCell ref="E12:F12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A1:C1"/>
    <mergeCell ref="A2:J2"/>
    <mergeCell ref="A4:D4"/>
    <mergeCell ref="E4:F4"/>
    <mergeCell ref="H4:I4"/>
    <mergeCell ref="E54:F54"/>
    <mergeCell ref="G54:H54"/>
    <mergeCell ref="A55:B55"/>
    <mergeCell ref="C55:J55"/>
    <mergeCell ref="C52:I52"/>
    <mergeCell ref="A53:B53"/>
    <mergeCell ref="C53:E53"/>
    <mergeCell ref="F53:G53"/>
    <mergeCell ref="H53:J53"/>
    <mergeCell ref="C58:F58"/>
    <mergeCell ref="A59:B59"/>
    <mergeCell ref="C59:J59"/>
    <mergeCell ref="C60:G60"/>
    <mergeCell ref="E56:F56"/>
    <mergeCell ref="G56:H56"/>
    <mergeCell ref="A57:B57"/>
    <mergeCell ref="C57:J57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4">
      <selection activeCell="I114" sqref="I114"/>
    </sheetView>
  </sheetViews>
  <sheetFormatPr defaultColWidth="9.140625" defaultRowHeight="12.75"/>
  <cols>
    <col min="1" max="7" width="8.8515625" style="25" customWidth="1"/>
    <col min="8" max="9" width="15.7109375" style="59" customWidth="1"/>
    <col min="10" max="10" width="10.28125" style="25" bestFit="1" customWidth="1"/>
    <col min="11" max="16384" width="8.8515625" style="25" customWidth="1"/>
  </cols>
  <sheetData>
    <row r="1" spans="1:9" ht="12.75">
      <c r="A1" s="195" t="s">
        <v>1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197" t="s">
        <v>445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199" t="s">
        <v>361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201" t="s">
        <v>441</v>
      </c>
      <c r="B4" s="202"/>
      <c r="C4" s="202"/>
      <c r="D4" s="202"/>
      <c r="E4" s="202"/>
      <c r="F4" s="202"/>
      <c r="G4" s="202"/>
      <c r="H4" s="202"/>
      <c r="I4" s="203"/>
    </row>
    <row r="5" spans="1:9" ht="30.75" thickBot="1">
      <c r="A5" s="207" t="s">
        <v>2</v>
      </c>
      <c r="B5" s="208"/>
      <c r="C5" s="208"/>
      <c r="D5" s="208"/>
      <c r="E5" s="208"/>
      <c r="F5" s="209"/>
      <c r="G5" s="26" t="s">
        <v>113</v>
      </c>
      <c r="H5" s="54" t="s">
        <v>376</v>
      </c>
      <c r="I5" s="55" t="s">
        <v>384</v>
      </c>
    </row>
    <row r="6" spans="1:9" ht="12.75">
      <c r="A6" s="204">
        <v>1</v>
      </c>
      <c r="B6" s="205"/>
      <c r="C6" s="205"/>
      <c r="D6" s="205"/>
      <c r="E6" s="205"/>
      <c r="F6" s="206"/>
      <c r="G6" s="27">
        <v>2</v>
      </c>
      <c r="H6" s="28">
        <v>3</v>
      </c>
      <c r="I6" s="28">
        <v>4</v>
      </c>
    </row>
    <row r="7" spans="1:9" ht="12.75">
      <c r="A7" s="210"/>
      <c r="B7" s="210"/>
      <c r="C7" s="210"/>
      <c r="D7" s="210"/>
      <c r="E7" s="210"/>
      <c r="F7" s="210"/>
      <c r="G7" s="210"/>
      <c r="H7" s="210"/>
      <c r="I7" s="211"/>
    </row>
    <row r="8" spans="1:9" ht="12.75" customHeight="1">
      <c r="A8" s="212" t="s">
        <v>4</v>
      </c>
      <c r="B8" s="213"/>
      <c r="C8" s="213"/>
      <c r="D8" s="213"/>
      <c r="E8" s="213"/>
      <c r="F8" s="214"/>
      <c r="G8" s="16">
        <v>1</v>
      </c>
      <c r="H8" s="56">
        <v>0</v>
      </c>
      <c r="I8" s="56">
        <v>0</v>
      </c>
    </row>
    <row r="9" spans="1:9" ht="12.75" customHeight="1">
      <c r="A9" s="189" t="s">
        <v>5</v>
      </c>
      <c r="B9" s="190"/>
      <c r="C9" s="190"/>
      <c r="D9" s="190"/>
      <c r="E9" s="190"/>
      <c r="F9" s="191"/>
      <c r="G9" s="17">
        <v>2</v>
      </c>
      <c r="H9" s="57">
        <f>H10+H17+H27+H38+H43</f>
        <v>142999805</v>
      </c>
      <c r="I9" s="57">
        <f>I10+I17+I27+I38+I43</f>
        <v>276705910</v>
      </c>
    </row>
    <row r="10" spans="1:9" ht="12.75" customHeight="1">
      <c r="A10" s="192" t="s">
        <v>6</v>
      </c>
      <c r="B10" s="193"/>
      <c r="C10" s="193"/>
      <c r="D10" s="193"/>
      <c r="E10" s="193"/>
      <c r="F10" s="194"/>
      <c r="G10" s="17">
        <v>3</v>
      </c>
      <c r="H10" s="57">
        <f>H11+H12+H13+H14+H15+H16</f>
        <v>0</v>
      </c>
      <c r="I10" s="57">
        <f>I11+I12+I13+I14+I15+I16</f>
        <v>17633256</v>
      </c>
    </row>
    <row r="11" spans="1:9" ht="12.75" customHeight="1">
      <c r="A11" s="183" t="s">
        <v>7</v>
      </c>
      <c r="B11" s="184"/>
      <c r="C11" s="184"/>
      <c r="D11" s="184"/>
      <c r="E11" s="184"/>
      <c r="F11" s="185"/>
      <c r="G11" s="16">
        <v>4</v>
      </c>
      <c r="H11" s="56">
        <v>0</v>
      </c>
      <c r="I11" s="56">
        <v>0</v>
      </c>
    </row>
    <row r="12" spans="1:9" ht="23.25" customHeight="1">
      <c r="A12" s="183" t="s">
        <v>8</v>
      </c>
      <c r="B12" s="184"/>
      <c r="C12" s="184"/>
      <c r="D12" s="184"/>
      <c r="E12" s="184"/>
      <c r="F12" s="185"/>
      <c r="G12" s="16">
        <v>5</v>
      </c>
      <c r="H12" s="56">
        <v>0</v>
      </c>
      <c r="I12" s="56">
        <v>17633256</v>
      </c>
    </row>
    <row r="13" spans="1:9" ht="12.75" customHeight="1">
      <c r="A13" s="183" t="s">
        <v>9</v>
      </c>
      <c r="B13" s="184"/>
      <c r="C13" s="184"/>
      <c r="D13" s="184"/>
      <c r="E13" s="184"/>
      <c r="F13" s="185"/>
      <c r="G13" s="16">
        <v>6</v>
      </c>
      <c r="H13" s="56">
        <v>0</v>
      </c>
      <c r="I13" s="56">
        <v>0</v>
      </c>
    </row>
    <row r="14" spans="1:9" ht="12.75" customHeight="1">
      <c r="A14" s="183" t="s">
        <v>10</v>
      </c>
      <c r="B14" s="184"/>
      <c r="C14" s="184"/>
      <c r="D14" s="184"/>
      <c r="E14" s="184"/>
      <c r="F14" s="185"/>
      <c r="G14" s="16">
        <v>7</v>
      </c>
      <c r="H14" s="56">
        <v>0</v>
      </c>
      <c r="I14" s="56">
        <v>0</v>
      </c>
    </row>
    <row r="15" spans="1:9" ht="12.75" customHeight="1">
      <c r="A15" s="183" t="s">
        <v>11</v>
      </c>
      <c r="B15" s="184"/>
      <c r="C15" s="184"/>
      <c r="D15" s="184"/>
      <c r="E15" s="184"/>
      <c r="F15" s="185"/>
      <c r="G15" s="16">
        <v>8</v>
      </c>
      <c r="H15" s="56">
        <v>0</v>
      </c>
      <c r="I15" s="56">
        <v>0</v>
      </c>
    </row>
    <row r="16" spans="1:9" ht="12.75" customHeight="1">
      <c r="A16" s="183" t="s">
        <v>12</v>
      </c>
      <c r="B16" s="184"/>
      <c r="C16" s="184"/>
      <c r="D16" s="184"/>
      <c r="E16" s="184"/>
      <c r="F16" s="185"/>
      <c r="G16" s="16">
        <v>9</v>
      </c>
      <c r="H16" s="56">
        <v>0</v>
      </c>
      <c r="I16" s="56">
        <v>0</v>
      </c>
    </row>
    <row r="17" spans="1:9" ht="12.75" customHeight="1">
      <c r="A17" s="192" t="s">
        <v>13</v>
      </c>
      <c r="B17" s="193"/>
      <c r="C17" s="193"/>
      <c r="D17" s="193"/>
      <c r="E17" s="193"/>
      <c r="F17" s="194"/>
      <c r="G17" s="17">
        <v>10</v>
      </c>
      <c r="H17" s="57">
        <f>H18+H19+H20+H21+H22+H23+H24+H25+H26</f>
        <v>132707823</v>
      </c>
      <c r="I17" s="57">
        <f>I18+I19+I20+I21+I22+I23+I24+I25+I26</f>
        <v>248747532</v>
      </c>
    </row>
    <row r="18" spans="1:9" ht="12.75" customHeight="1">
      <c r="A18" s="183" t="s">
        <v>14</v>
      </c>
      <c r="B18" s="184"/>
      <c r="C18" s="184"/>
      <c r="D18" s="184"/>
      <c r="E18" s="184"/>
      <c r="F18" s="185"/>
      <c r="G18" s="16">
        <v>11</v>
      </c>
      <c r="H18" s="56">
        <v>55935989</v>
      </c>
      <c r="I18" s="56">
        <v>14669591</v>
      </c>
    </row>
    <row r="19" spans="1:9" ht="12.75" customHeight="1">
      <c r="A19" s="183" t="s">
        <v>15</v>
      </c>
      <c r="B19" s="184"/>
      <c r="C19" s="184"/>
      <c r="D19" s="184"/>
      <c r="E19" s="184"/>
      <c r="F19" s="185"/>
      <c r="G19" s="16">
        <v>12</v>
      </c>
      <c r="H19" s="56">
        <v>74306699</v>
      </c>
      <c r="I19" s="56">
        <v>44845437</v>
      </c>
    </row>
    <row r="20" spans="1:9" ht="12.75" customHeight="1">
      <c r="A20" s="183" t="s">
        <v>16</v>
      </c>
      <c r="B20" s="184"/>
      <c r="C20" s="184"/>
      <c r="D20" s="184"/>
      <c r="E20" s="184"/>
      <c r="F20" s="185"/>
      <c r="G20" s="16">
        <v>13</v>
      </c>
      <c r="H20" s="56">
        <v>1159169</v>
      </c>
      <c r="I20" s="56">
        <v>281322</v>
      </c>
    </row>
    <row r="21" spans="1:9" ht="12.75" customHeight="1">
      <c r="A21" s="183" t="s">
        <v>17</v>
      </c>
      <c r="B21" s="184"/>
      <c r="C21" s="184"/>
      <c r="D21" s="184"/>
      <c r="E21" s="184"/>
      <c r="F21" s="185"/>
      <c r="G21" s="16">
        <v>14</v>
      </c>
      <c r="H21" s="56">
        <v>581066</v>
      </c>
      <c r="I21" s="56">
        <v>1103705</v>
      </c>
    </row>
    <row r="22" spans="1:9" ht="12.75" customHeight="1">
      <c r="A22" s="183" t="s">
        <v>18</v>
      </c>
      <c r="B22" s="184"/>
      <c r="C22" s="184"/>
      <c r="D22" s="184"/>
      <c r="E22" s="184"/>
      <c r="F22" s="185"/>
      <c r="G22" s="16">
        <v>15</v>
      </c>
      <c r="H22" s="56">
        <v>0</v>
      </c>
      <c r="I22" s="56">
        <v>0</v>
      </c>
    </row>
    <row r="23" spans="1:9" ht="12.75" customHeight="1">
      <c r="A23" s="183" t="s">
        <v>19</v>
      </c>
      <c r="B23" s="184"/>
      <c r="C23" s="184"/>
      <c r="D23" s="184"/>
      <c r="E23" s="184"/>
      <c r="F23" s="185"/>
      <c r="G23" s="16">
        <v>16</v>
      </c>
      <c r="H23" s="56">
        <v>724900</v>
      </c>
      <c r="I23" s="56">
        <v>724900</v>
      </c>
    </row>
    <row r="24" spans="1:9" ht="12.75" customHeight="1">
      <c r="A24" s="183" t="s">
        <v>20</v>
      </c>
      <c r="B24" s="184"/>
      <c r="C24" s="184"/>
      <c r="D24" s="184"/>
      <c r="E24" s="184"/>
      <c r="F24" s="185"/>
      <c r="G24" s="16">
        <v>17</v>
      </c>
      <c r="H24" s="56">
        <v>0</v>
      </c>
      <c r="I24" s="56">
        <v>0</v>
      </c>
    </row>
    <row r="25" spans="1:9" ht="12.75" customHeight="1">
      <c r="A25" s="183" t="s">
        <v>21</v>
      </c>
      <c r="B25" s="184"/>
      <c r="C25" s="184"/>
      <c r="D25" s="184"/>
      <c r="E25" s="184"/>
      <c r="F25" s="185"/>
      <c r="G25" s="16">
        <v>18</v>
      </c>
      <c r="H25" s="56">
        <v>0</v>
      </c>
      <c r="I25" s="56">
        <v>0</v>
      </c>
    </row>
    <row r="26" spans="1:9" ht="12.75" customHeight="1">
      <c r="A26" s="183" t="s">
        <v>22</v>
      </c>
      <c r="B26" s="184"/>
      <c r="C26" s="184"/>
      <c r="D26" s="184"/>
      <c r="E26" s="184"/>
      <c r="F26" s="185"/>
      <c r="G26" s="16">
        <v>19</v>
      </c>
      <c r="H26" s="56">
        <v>0</v>
      </c>
      <c r="I26" s="56">
        <v>187122577</v>
      </c>
    </row>
    <row r="27" spans="1:9" ht="12.75" customHeight="1">
      <c r="A27" s="192" t="s">
        <v>23</v>
      </c>
      <c r="B27" s="193"/>
      <c r="C27" s="193"/>
      <c r="D27" s="193"/>
      <c r="E27" s="193"/>
      <c r="F27" s="194"/>
      <c r="G27" s="17">
        <v>20</v>
      </c>
      <c r="H27" s="57">
        <f>SUM(H28:H37)</f>
        <v>7298560</v>
      </c>
      <c r="I27" s="57">
        <f>SUM(I28:I37)</f>
        <v>7301534</v>
      </c>
    </row>
    <row r="28" spans="1:9" ht="12.75" customHeight="1">
      <c r="A28" s="183" t="s">
        <v>24</v>
      </c>
      <c r="B28" s="184"/>
      <c r="C28" s="184"/>
      <c r="D28" s="184"/>
      <c r="E28" s="184"/>
      <c r="F28" s="185"/>
      <c r="G28" s="16">
        <v>21</v>
      </c>
      <c r="H28" s="56">
        <v>72048</v>
      </c>
      <c r="I28" s="56">
        <v>45848</v>
      </c>
    </row>
    <row r="29" spans="1:9" ht="12.75" customHeight="1">
      <c r="A29" s="183" t="s">
        <v>25</v>
      </c>
      <c r="B29" s="184"/>
      <c r="C29" s="184"/>
      <c r="D29" s="184"/>
      <c r="E29" s="184"/>
      <c r="F29" s="185"/>
      <c r="G29" s="16">
        <v>22</v>
      </c>
      <c r="H29" s="56">
        <v>0</v>
      </c>
      <c r="I29" s="56">
        <v>0</v>
      </c>
    </row>
    <row r="30" spans="1:9" ht="12.75" customHeight="1">
      <c r="A30" s="183" t="s">
        <v>26</v>
      </c>
      <c r="B30" s="184"/>
      <c r="C30" s="184"/>
      <c r="D30" s="184"/>
      <c r="E30" s="184"/>
      <c r="F30" s="185"/>
      <c r="G30" s="16">
        <v>23</v>
      </c>
      <c r="H30" s="56">
        <v>0</v>
      </c>
      <c r="I30" s="56">
        <v>0</v>
      </c>
    </row>
    <row r="31" spans="1:9" ht="24" customHeight="1">
      <c r="A31" s="183" t="s">
        <v>27</v>
      </c>
      <c r="B31" s="184"/>
      <c r="C31" s="184"/>
      <c r="D31" s="184"/>
      <c r="E31" s="184"/>
      <c r="F31" s="185"/>
      <c r="G31" s="16">
        <v>24</v>
      </c>
      <c r="H31" s="56">
        <v>6673056</v>
      </c>
      <c r="I31" s="56">
        <v>14200</v>
      </c>
    </row>
    <row r="32" spans="1:9" ht="24" customHeight="1">
      <c r="A32" s="183" t="s">
        <v>28</v>
      </c>
      <c r="B32" s="184"/>
      <c r="C32" s="184"/>
      <c r="D32" s="184"/>
      <c r="E32" s="184"/>
      <c r="F32" s="185"/>
      <c r="G32" s="16">
        <v>25</v>
      </c>
      <c r="H32" s="56">
        <v>0</v>
      </c>
      <c r="I32" s="56">
        <v>0</v>
      </c>
    </row>
    <row r="33" spans="1:9" ht="26.25" customHeight="1">
      <c r="A33" s="183" t="s">
        <v>29</v>
      </c>
      <c r="B33" s="184"/>
      <c r="C33" s="184"/>
      <c r="D33" s="184"/>
      <c r="E33" s="184"/>
      <c r="F33" s="185"/>
      <c r="G33" s="16">
        <v>26</v>
      </c>
      <c r="H33" s="56">
        <v>0</v>
      </c>
      <c r="I33" s="56">
        <v>0</v>
      </c>
    </row>
    <row r="34" spans="1:9" ht="12.75" customHeight="1">
      <c r="A34" s="183" t="s">
        <v>30</v>
      </c>
      <c r="B34" s="184"/>
      <c r="C34" s="184"/>
      <c r="D34" s="184"/>
      <c r="E34" s="184"/>
      <c r="F34" s="185"/>
      <c r="G34" s="16">
        <v>27</v>
      </c>
      <c r="H34" s="56">
        <v>524126</v>
      </c>
      <c r="I34" s="56">
        <v>7186916</v>
      </c>
    </row>
    <row r="35" spans="1:9" ht="12.75" customHeight="1">
      <c r="A35" s="183" t="s">
        <v>31</v>
      </c>
      <c r="B35" s="184"/>
      <c r="C35" s="184"/>
      <c r="D35" s="184"/>
      <c r="E35" s="184"/>
      <c r="F35" s="185"/>
      <c r="G35" s="16">
        <v>28</v>
      </c>
      <c r="H35" s="56">
        <v>29330</v>
      </c>
      <c r="I35" s="56">
        <v>54570</v>
      </c>
    </row>
    <row r="36" spans="1:9" ht="12.75" customHeight="1">
      <c r="A36" s="183" t="s">
        <v>32</v>
      </c>
      <c r="B36" s="184"/>
      <c r="C36" s="184"/>
      <c r="D36" s="184"/>
      <c r="E36" s="184"/>
      <c r="F36" s="185"/>
      <c r="G36" s="16">
        <v>29</v>
      </c>
      <c r="H36" s="56">
        <v>0</v>
      </c>
      <c r="I36" s="56">
        <v>0</v>
      </c>
    </row>
    <row r="37" spans="1:9" ht="12.75" customHeight="1">
      <c r="A37" s="183" t="s">
        <v>33</v>
      </c>
      <c r="B37" s="184"/>
      <c r="C37" s="184"/>
      <c r="D37" s="184"/>
      <c r="E37" s="184"/>
      <c r="F37" s="185"/>
      <c r="G37" s="16">
        <v>30</v>
      </c>
      <c r="H37" s="56">
        <v>0</v>
      </c>
      <c r="I37" s="56">
        <v>0</v>
      </c>
    </row>
    <row r="38" spans="1:9" ht="12.75" customHeight="1">
      <c r="A38" s="192" t="s">
        <v>34</v>
      </c>
      <c r="B38" s="193"/>
      <c r="C38" s="193"/>
      <c r="D38" s="193"/>
      <c r="E38" s="193"/>
      <c r="F38" s="194"/>
      <c r="G38" s="17">
        <v>31</v>
      </c>
      <c r="H38" s="57">
        <f>H39+H40+H41+H42</f>
        <v>226343</v>
      </c>
      <c r="I38" s="57">
        <f>I39+I40+I41+I42</f>
        <v>256509</v>
      </c>
    </row>
    <row r="39" spans="1:9" ht="12.75" customHeight="1">
      <c r="A39" s="183" t="s">
        <v>35</v>
      </c>
      <c r="B39" s="184"/>
      <c r="C39" s="184"/>
      <c r="D39" s="184"/>
      <c r="E39" s="184"/>
      <c r="F39" s="185"/>
      <c r="G39" s="16">
        <v>32</v>
      </c>
      <c r="H39" s="56">
        <v>0</v>
      </c>
      <c r="I39" s="56">
        <v>0</v>
      </c>
    </row>
    <row r="40" spans="1:9" ht="12.75" customHeight="1">
      <c r="A40" s="183" t="s">
        <v>36</v>
      </c>
      <c r="B40" s="184"/>
      <c r="C40" s="184"/>
      <c r="D40" s="184"/>
      <c r="E40" s="184"/>
      <c r="F40" s="185"/>
      <c r="G40" s="16">
        <v>33</v>
      </c>
      <c r="H40" s="56">
        <v>0</v>
      </c>
      <c r="I40" s="56">
        <v>0</v>
      </c>
    </row>
    <row r="41" spans="1:9" ht="12.75" customHeight="1">
      <c r="A41" s="183" t="s">
        <v>37</v>
      </c>
      <c r="B41" s="184"/>
      <c r="C41" s="184"/>
      <c r="D41" s="184"/>
      <c r="E41" s="184"/>
      <c r="F41" s="185"/>
      <c r="G41" s="16">
        <v>34</v>
      </c>
      <c r="H41" s="56">
        <v>0</v>
      </c>
      <c r="I41" s="56">
        <v>0</v>
      </c>
    </row>
    <row r="42" spans="1:9" ht="12.75" customHeight="1">
      <c r="A42" s="183" t="s">
        <v>38</v>
      </c>
      <c r="B42" s="184"/>
      <c r="C42" s="184"/>
      <c r="D42" s="184"/>
      <c r="E42" s="184"/>
      <c r="F42" s="185"/>
      <c r="G42" s="16">
        <v>35</v>
      </c>
      <c r="H42" s="56">
        <v>226343</v>
      </c>
      <c r="I42" s="56">
        <v>256509</v>
      </c>
    </row>
    <row r="43" spans="1:9" ht="12.75" customHeight="1">
      <c r="A43" s="186" t="s">
        <v>39</v>
      </c>
      <c r="B43" s="187"/>
      <c r="C43" s="187"/>
      <c r="D43" s="187"/>
      <c r="E43" s="187"/>
      <c r="F43" s="188"/>
      <c r="G43" s="16">
        <v>36</v>
      </c>
      <c r="H43" s="56">
        <v>2767079</v>
      </c>
      <c r="I43" s="56">
        <v>2767079</v>
      </c>
    </row>
    <row r="44" spans="1:9" ht="12.75" customHeight="1">
      <c r="A44" s="189" t="s">
        <v>40</v>
      </c>
      <c r="B44" s="190"/>
      <c r="C44" s="190"/>
      <c r="D44" s="190"/>
      <c r="E44" s="190"/>
      <c r="F44" s="191"/>
      <c r="G44" s="17">
        <v>37</v>
      </c>
      <c r="H44" s="57">
        <f>H45+H53+H60+H70</f>
        <v>257263407</v>
      </c>
      <c r="I44" s="57">
        <f>I45+I53+I60+I70</f>
        <v>57795219</v>
      </c>
    </row>
    <row r="45" spans="1:9" ht="12.75" customHeight="1">
      <c r="A45" s="192" t="s">
        <v>41</v>
      </c>
      <c r="B45" s="193"/>
      <c r="C45" s="193"/>
      <c r="D45" s="193"/>
      <c r="E45" s="193"/>
      <c r="F45" s="194"/>
      <c r="G45" s="17">
        <v>38</v>
      </c>
      <c r="H45" s="57">
        <f>SUM(H46:H52)</f>
        <v>27345688</v>
      </c>
      <c r="I45" s="57">
        <f>SUM(I46:I52)</f>
        <v>25179960</v>
      </c>
    </row>
    <row r="46" spans="1:9" ht="12.75" customHeight="1">
      <c r="A46" s="183" t="s">
        <v>42</v>
      </c>
      <c r="B46" s="184"/>
      <c r="C46" s="184"/>
      <c r="D46" s="184"/>
      <c r="E46" s="184"/>
      <c r="F46" s="185"/>
      <c r="G46" s="16">
        <v>39</v>
      </c>
      <c r="H46" s="56">
        <v>35418</v>
      </c>
      <c r="I46" s="56">
        <v>35418</v>
      </c>
    </row>
    <row r="47" spans="1:9" ht="12.75" customHeight="1">
      <c r="A47" s="183" t="s">
        <v>43</v>
      </c>
      <c r="B47" s="184"/>
      <c r="C47" s="184"/>
      <c r="D47" s="184"/>
      <c r="E47" s="184"/>
      <c r="F47" s="185"/>
      <c r="G47" s="16">
        <v>40</v>
      </c>
      <c r="H47" s="56">
        <v>0</v>
      </c>
      <c r="I47" s="56">
        <v>442719</v>
      </c>
    </row>
    <row r="48" spans="1:9" ht="12.75" customHeight="1">
      <c r="A48" s="183" t="s">
        <v>44</v>
      </c>
      <c r="B48" s="184"/>
      <c r="C48" s="184"/>
      <c r="D48" s="184"/>
      <c r="E48" s="184"/>
      <c r="F48" s="185"/>
      <c r="G48" s="16">
        <v>41</v>
      </c>
      <c r="H48" s="56">
        <v>0</v>
      </c>
      <c r="I48" s="56">
        <v>0</v>
      </c>
    </row>
    <row r="49" spans="1:9" ht="12.75" customHeight="1">
      <c r="A49" s="183" t="s">
        <v>45</v>
      </c>
      <c r="B49" s="184"/>
      <c r="C49" s="184"/>
      <c r="D49" s="184"/>
      <c r="E49" s="184"/>
      <c r="F49" s="185"/>
      <c r="G49" s="16">
        <v>42</v>
      </c>
      <c r="H49" s="56">
        <v>27310270</v>
      </c>
      <c r="I49" s="56">
        <v>24635659</v>
      </c>
    </row>
    <row r="50" spans="1:9" ht="12.75" customHeight="1">
      <c r="A50" s="183" t="s">
        <v>46</v>
      </c>
      <c r="B50" s="184"/>
      <c r="C50" s="184"/>
      <c r="D50" s="184"/>
      <c r="E50" s="184"/>
      <c r="F50" s="185"/>
      <c r="G50" s="16">
        <v>43</v>
      </c>
      <c r="H50" s="56">
        <v>0</v>
      </c>
      <c r="I50" s="56">
        <v>66164</v>
      </c>
    </row>
    <row r="51" spans="1:9" ht="12.75" customHeight="1">
      <c r="A51" s="183" t="s">
        <v>47</v>
      </c>
      <c r="B51" s="184"/>
      <c r="C51" s="184"/>
      <c r="D51" s="184"/>
      <c r="E51" s="184"/>
      <c r="F51" s="185"/>
      <c r="G51" s="16">
        <v>44</v>
      </c>
      <c r="H51" s="56">
        <v>0</v>
      </c>
      <c r="I51" s="56">
        <v>0</v>
      </c>
    </row>
    <row r="52" spans="1:9" ht="12.75" customHeight="1">
      <c r="A52" s="183" t="s">
        <v>48</v>
      </c>
      <c r="B52" s="184"/>
      <c r="C52" s="184"/>
      <c r="D52" s="184"/>
      <c r="E52" s="184"/>
      <c r="F52" s="185"/>
      <c r="G52" s="16">
        <v>45</v>
      </c>
      <c r="H52" s="56">
        <v>0</v>
      </c>
      <c r="I52" s="56">
        <v>0</v>
      </c>
    </row>
    <row r="53" spans="1:9" ht="12.75" customHeight="1">
      <c r="A53" s="192" t="s">
        <v>49</v>
      </c>
      <c r="B53" s="193"/>
      <c r="C53" s="193"/>
      <c r="D53" s="193"/>
      <c r="E53" s="193"/>
      <c r="F53" s="194"/>
      <c r="G53" s="17">
        <v>46</v>
      </c>
      <c r="H53" s="57">
        <f>SUM(H54:H59)</f>
        <v>196726321</v>
      </c>
      <c r="I53" s="57">
        <f>SUM(I54:I59)</f>
        <v>31455826</v>
      </c>
    </row>
    <row r="54" spans="1:9" ht="12.75" customHeight="1">
      <c r="A54" s="183" t="s">
        <v>50</v>
      </c>
      <c r="B54" s="184"/>
      <c r="C54" s="184"/>
      <c r="D54" s="184"/>
      <c r="E54" s="184"/>
      <c r="F54" s="185"/>
      <c r="G54" s="16">
        <v>47</v>
      </c>
      <c r="H54" s="56">
        <v>2628118</v>
      </c>
      <c r="I54" s="56">
        <v>1289826</v>
      </c>
    </row>
    <row r="55" spans="1:9" ht="12.75" customHeight="1">
      <c r="A55" s="183" t="s">
        <v>51</v>
      </c>
      <c r="B55" s="184"/>
      <c r="C55" s="184"/>
      <c r="D55" s="184"/>
      <c r="E55" s="184"/>
      <c r="F55" s="185"/>
      <c r="G55" s="16">
        <v>48</v>
      </c>
      <c r="H55" s="56">
        <v>0</v>
      </c>
      <c r="I55" s="56">
        <v>291712</v>
      </c>
    </row>
    <row r="56" spans="1:9" ht="12.75" customHeight="1">
      <c r="A56" s="183" t="s">
        <v>52</v>
      </c>
      <c r="B56" s="184"/>
      <c r="C56" s="184"/>
      <c r="D56" s="184"/>
      <c r="E56" s="184"/>
      <c r="F56" s="185"/>
      <c r="G56" s="16">
        <v>49</v>
      </c>
      <c r="H56" s="56">
        <v>189822789</v>
      </c>
      <c r="I56" s="56">
        <v>27589187</v>
      </c>
    </row>
    <row r="57" spans="1:9" ht="12.75" customHeight="1">
      <c r="A57" s="183" t="s">
        <v>53</v>
      </c>
      <c r="B57" s="184"/>
      <c r="C57" s="184"/>
      <c r="D57" s="184"/>
      <c r="E57" s="184"/>
      <c r="F57" s="185"/>
      <c r="G57" s="16">
        <v>50</v>
      </c>
      <c r="H57" s="56">
        <v>79655</v>
      </c>
      <c r="I57" s="56">
        <v>1874</v>
      </c>
    </row>
    <row r="58" spans="1:9" ht="12.75" customHeight="1">
      <c r="A58" s="183" t="s">
        <v>54</v>
      </c>
      <c r="B58" s="184"/>
      <c r="C58" s="184"/>
      <c r="D58" s="184"/>
      <c r="E58" s="184"/>
      <c r="F58" s="185"/>
      <c r="G58" s="16">
        <v>51</v>
      </c>
      <c r="H58" s="56">
        <v>707277</v>
      </c>
      <c r="I58" s="56">
        <v>685862</v>
      </c>
    </row>
    <row r="59" spans="1:9" ht="12.75" customHeight="1">
      <c r="A59" s="183" t="s">
        <v>55</v>
      </c>
      <c r="B59" s="184"/>
      <c r="C59" s="184"/>
      <c r="D59" s="184"/>
      <c r="E59" s="184"/>
      <c r="F59" s="185"/>
      <c r="G59" s="16">
        <v>52</v>
      </c>
      <c r="H59" s="56">
        <v>3488482</v>
      </c>
      <c r="I59" s="56">
        <v>1597365</v>
      </c>
    </row>
    <row r="60" spans="1:9" ht="12.75" customHeight="1">
      <c r="A60" s="192" t="s">
        <v>56</v>
      </c>
      <c r="B60" s="193"/>
      <c r="C60" s="193"/>
      <c r="D60" s="193"/>
      <c r="E60" s="193"/>
      <c r="F60" s="194"/>
      <c r="G60" s="17">
        <v>53</v>
      </c>
      <c r="H60" s="57">
        <f>SUM(H61:H69)</f>
        <v>32186344</v>
      </c>
      <c r="I60" s="57">
        <f>SUM(I61:I69)</f>
        <v>465547</v>
      </c>
    </row>
    <row r="61" spans="1:9" ht="12.75" customHeight="1">
      <c r="A61" s="183" t="s">
        <v>24</v>
      </c>
      <c r="B61" s="184"/>
      <c r="C61" s="184"/>
      <c r="D61" s="184"/>
      <c r="E61" s="184"/>
      <c r="F61" s="185"/>
      <c r="G61" s="16">
        <v>54</v>
      </c>
      <c r="H61" s="56">
        <v>0</v>
      </c>
      <c r="I61" s="56">
        <v>0</v>
      </c>
    </row>
    <row r="62" spans="1:9" ht="12.75" customHeight="1">
      <c r="A62" s="183" t="s">
        <v>25</v>
      </c>
      <c r="B62" s="184"/>
      <c r="C62" s="184"/>
      <c r="D62" s="184"/>
      <c r="E62" s="184"/>
      <c r="F62" s="185"/>
      <c r="G62" s="16">
        <v>55</v>
      </c>
      <c r="H62" s="56">
        <v>0</v>
      </c>
      <c r="I62" s="56">
        <v>0</v>
      </c>
    </row>
    <row r="63" spans="1:9" ht="12.75" customHeight="1">
      <c r="A63" s="183" t="s">
        <v>26</v>
      </c>
      <c r="B63" s="184"/>
      <c r="C63" s="184"/>
      <c r="D63" s="184"/>
      <c r="E63" s="184"/>
      <c r="F63" s="185"/>
      <c r="G63" s="16">
        <v>56</v>
      </c>
      <c r="H63" s="56">
        <v>0</v>
      </c>
      <c r="I63" s="56">
        <v>0</v>
      </c>
    </row>
    <row r="64" spans="1:9" ht="23.25" customHeight="1">
      <c r="A64" s="183" t="s">
        <v>57</v>
      </c>
      <c r="B64" s="184"/>
      <c r="C64" s="184"/>
      <c r="D64" s="184"/>
      <c r="E64" s="184"/>
      <c r="F64" s="185"/>
      <c r="G64" s="16">
        <v>57</v>
      </c>
      <c r="H64" s="56">
        <v>0</v>
      </c>
      <c r="I64" s="56">
        <v>0</v>
      </c>
    </row>
    <row r="65" spans="1:9" ht="21" customHeight="1">
      <c r="A65" s="183" t="s">
        <v>28</v>
      </c>
      <c r="B65" s="184"/>
      <c r="C65" s="184"/>
      <c r="D65" s="184"/>
      <c r="E65" s="184"/>
      <c r="F65" s="185"/>
      <c r="G65" s="16">
        <v>58</v>
      </c>
      <c r="H65" s="56">
        <v>0</v>
      </c>
      <c r="I65" s="56">
        <v>0</v>
      </c>
    </row>
    <row r="66" spans="1:9" ht="22.5" customHeight="1">
      <c r="A66" s="183" t="s">
        <v>29</v>
      </c>
      <c r="B66" s="184"/>
      <c r="C66" s="184"/>
      <c r="D66" s="184"/>
      <c r="E66" s="184"/>
      <c r="F66" s="185"/>
      <c r="G66" s="16">
        <v>59</v>
      </c>
      <c r="H66" s="56">
        <v>0</v>
      </c>
      <c r="I66" s="56">
        <v>0</v>
      </c>
    </row>
    <row r="67" spans="1:9" ht="12.75" customHeight="1">
      <c r="A67" s="183" t="s">
        <v>30</v>
      </c>
      <c r="B67" s="184"/>
      <c r="C67" s="184"/>
      <c r="D67" s="184"/>
      <c r="E67" s="184"/>
      <c r="F67" s="185"/>
      <c r="G67" s="16">
        <v>60</v>
      </c>
      <c r="H67" s="56">
        <v>22392</v>
      </c>
      <c r="I67" s="56">
        <v>0</v>
      </c>
    </row>
    <row r="68" spans="1:9" ht="12.75" customHeight="1">
      <c r="A68" s="183" t="s">
        <v>31</v>
      </c>
      <c r="B68" s="184"/>
      <c r="C68" s="184"/>
      <c r="D68" s="184"/>
      <c r="E68" s="184"/>
      <c r="F68" s="185"/>
      <c r="G68" s="16">
        <v>61</v>
      </c>
      <c r="H68" s="56">
        <v>32163952</v>
      </c>
      <c r="I68" s="56">
        <v>465547</v>
      </c>
    </row>
    <row r="69" spans="1:9" ht="12.75" customHeight="1">
      <c r="A69" s="183" t="s">
        <v>58</v>
      </c>
      <c r="B69" s="184"/>
      <c r="C69" s="184"/>
      <c r="D69" s="184"/>
      <c r="E69" s="184"/>
      <c r="F69" s="185"/>
      <c r="G69" s="16">
        <v>62</v>
      </c>
      <c r="H69" s="56">
        <v>0</v>
      </c>
      <c r="I69" s="56">
        <v>0</v>
      </c>
    </row>
    <row r="70" spans="1:9" ht="12.75" customHeight="1">
      <c r="A70" s="186" t="s">
        <v>59</v>
      </c>
      <c r="B70" s="187"/>
      <c r="C70" s="187"/>
      <c r="D70" s="187"/>
      <c r="E70" s="187"/>
      <c r="F70" s="188"/>
      <c r="G70" s="16">
        <v>63</v>
      </c>
      <c r="H70" s="56">
        <v>1005054</v>
      </c>
      <c r="I70" s="56">
        <v>693886</v>
      </c>
    </row>
    <row r="71" spans="1:9" ht="12.75" customHeight="1">
      <c r="A71" s="220" t="s">
        <v>60</v>
      </c>
      <c r="B71" s="221"/>
      <c r="C71" s="221"/>
      <c r="D71" s="221"/>
      <c r="E71" s="221"/>
      <c r="F71" s="222"/>
      <c r="G71" s="16">
        <v>64</v>
      </c>
      <c r="H71" s="56">
        <v>0</v>
      </c>
      <c r="I71" s="56">
        <v>32027</v>
      </c>
    </row>
    <row r="72" spans="1:9" ht="12.75" customHeight="1">
      <c r="A72" s="189" t="s">
        <v>61</v>
      </c>
      <c r="B72" s="190"/>
      <c r="C72" s="190"/>
      <c r="D72" s="190"/>
      <c r="E72" s="190"/>
      <c r="F72" s="191"/>
      <c r="G72" s="17">
        <v>65</v>
      </c>
      <c r="H72" s="57">
        <f>H8+H9+H44+H71</f>
        <v>400263212</v>
      </c>
      <c r="I72" s="57">
        <f>I8+I9+I44+I71</f>
        <v>334533156</v>
      </c>
    </row>
    <row r="73" spans="1:9" ht="12.75" customHeight="1">
      <c r="A73" s="215" t="s">
        <v>62</v>
      </c>
      <c r="B73" s="216"/>
      <c r="C73" s="216"/>
      <c r="D73" s="216"/>
      <c r="E73" s="216"/>
      <c r="F73" s="217"/>
      <c r="G73" s="19">
        <v>66</v>
      </c>
      <c r="H73" s="58">
        <v>35714123</v>
      </c>
      <c r="I73" s="58">
        <v>47801087</v>
      </c>
    </row>
    <row r="74" spans="1:9" ht="12.75">
      <c r="A74" s="218" t="s">
        <v>63</v>
      </c>
      <c r="B74" s="219"/>
      <c r="C74" s="219"/>
      <c r="D74" s="219"/>
      <c r="E74" s="219"/>
      <c r="F74" s="219"/>
      <c r="G74" s="219"/>
      <c r="H74" s="219"/>
      <c r="I74" s="219"/>
    </row>
    <row r="75" spans="1:9" ht="12.75" customHeight="1">
      <c r="A75" s="179" t="s">
        <v>64</v>
      </c>
      <c r="B75" s="179"/>
      <c r="C75" s="179"/>
      <c r="D75" s="179"/>
      <c r="E75" s="179"/>
      <c r="F75" s="179"/>
      <c r="G75" s="17">
        <v>67</v>
      </c>
      <c r="H75" s="57">
        <f>H76+H77+H78+H84+H85+H89+H92+H95</f>
        <v>193663119</v>
      </c>
      <c r="I75" s="57">
        <f>I76+I77+I78+I84+I85+I89+I92+I95</f>
        <v>148188356</v>
      </c>
    </row>
    <row r="76" spans="1:9" ht="12.75" customHeight="1">
      <c r="A76" s="181" t="s">
        <v>65</v>
      </c>
      <c r="B76" s="181"/>
      <c r="C76" s="181"/>
      <c r="D76" s="181"/>
      <c r="E76" s="181"/>
      <c r="F76" s="181"/>
      <c r="G76" s="16">
        <v>68</v>
      </c>
      <c r="H76" s="56">
        <v>188728900</v>
      </c>
      <c r="I76" s="56">
        <v>188728900</v>
      </c>
    </row>
    <row r="77" spans="1:9" ht="12.75" customHeight="1">
      <c r="A77" s="181" t="s">
        <v>66</v>
      </c>
      <c r="B77" s="181"/>
      <c r="C77" s="181"/>
      <c r="D77" s="181"/>
      <c r="E77" s="181"/>
      <c r="F77" s="181"/>
      <c r="G77" s="16">
        <v>69</v>
      </c>
      <c r="H77" s="56">
        <v>4965780</v>
      </c>
      <c r="I77" s="56">
        <v>4965780</v>
      </c>
    </row>
    <row r="78" spans="1:9" ht="12.75" customHeight="1">
      <c r="A78" s="182" t="s">
        <v>67</v>
      </c>
      <c r="B78" s="182"/>
      <c r="C78" s="182"/>
      <c r="D78" s="182"/>
      <c r="E78" s="182"/>
      <c r="F78" s="182"/>
      <c r="G78" s="17">
        <v>70</v>
      </c>
      <c r="H78" s="57">
        <f>SUM(H79:H83)</f>
        <v>21319996</v>
      </c>
      <c r="I78" s="57">
        <f>SUM(I79:I83)</f>
        <v>11279675</v>
      </c>
    </row>
    <row r="79" spans="1:9" ht="12.75" customHeight="1">
      <c r="A79" s="177" t="s">
        <v>68</v>
      </c>
      <c r="B79" s="177"/>
      <c r="C79" s="177"/>
      <c r="D79" s="177"/>
      <c r="E79" s="177"/>
      <c r="F79" s="177"/>
      <c r="G79" s="16">
        <v>71</v>
      </c>
      <c r="H79" s="56">
        <v>11279675</v>
      </c>
      <c r="I79" s="56">
        <v>11279675</v>
      </c>
    </row>
    <row r="80" spans="1:9" ht="12.75" customHeight="1">
      <c r="A80" s="177" t="s">
        <v>69</v>
      </c>
      <c r="B80" s="177"/>
      <c r="C80" s="177"/>
      <c r="D80" s="177"/>
      <c r="E80" s="177"/>
      <c r="F80" s="177"/>
      <c r="G80" s="16">
        <v>72</v>
      </c>
      <c r="H80" s="56">
        <v>217800</v>
      </c>
      <c r="I80" s="56">
        <v>217800</v>
      </c>
    </row>
    <row r="81" spans="1:9" ht="12.75" customHeight="1">
      <c r="A81" s="177" t="s">
        <v>70</v>
      </c>
      <c r="B81" s="177"/>
      <c r="C81" s="177"/>
      <c r="D81" s="177"/>
      <c r="E81" s="177"/>
      <c r="F81" s="177"/>
      <c r="G81" s="16">
        <v>73</v>
      </c>
      <c r="H81" s="56">
        <v>-217800</v>
      </c>
      <c r="I81" s="56">
        <v>-217800</v>
      </c>
    </row>
    <row r="82" spans="1:9" ht="12.75" customHeight="1">
      <c r="A82" s="177" t="s">
        <v>71</v>
      </c>
      <c r="B82" s="177"/>
      <c r="C82" s="177"/>
      <c r="D82" s="177"/>
      <c r="E82" s="177"/>
      <c r="F82" s="177"/>
      <c r="G82" s="16">
        <v>74</v>
      </c>
      <c r="H82" s="56">
        <v>0</v>
      </c>
      <c r="I82" s="56">
        <v>0</v>
      </c>
    </row>
    <row r="83" spans="1:9" ht="12.75" customHeight="1">
      <c r="A83" s="177" t="s">
        <v>72</v>
      </c>
      <c r="B83" s="177"/>
      <c r="C83" s="177"/>
      <c r="D83" s="177"/>
      <c r="E83" s="177"/>
      <c r="F83" s="177"/>
      <c r="G83" s="16">
        <v>75</v>
      </c>
      <c r="H83" s="56">
        <v>10040321</v>
      </c>
      <c r="I83" s="56">
        <v>0</v>
      </c>
    </row>
    <row r="84" spans="1:9" ht="12.75" customHeight="1">
      <c r="A84" s="181" t="s">
        <v>73</v>
      </c>
      <c r="B84" s="181"/>
      <c r="C84" s="181"/>
      <c r="D84" s="181"/>
      <c r="E84" s="181"/>
      <c r="F84" s="181"/>
      <c r="G84" s="16">
        <v>76</v>
      </c>
      <c r="H84" s="56">
        <v>0</v>
      </c>
      <c r="I84" s="56">
        <v>84736791</v>
      </c>
    </row>
    <row r="85" spans="1:9" ht="12.75" customHeight="1">
      <c r="A85" s="182" t="s">
        <v>74</v>
      </c>
      <c r="B85" s="182"/>
      <c r="C85" s="182"/>
      <c r="D85" s="182"/>
      <c r="E85" s="182"/>
      <c r="F85" s="182"/>
      <c r="G85" s="17">
        <v>77</v>
      </c>
      <c r="H85" s="57">
        <f>H86+H87+H88</f>
        <v>-13173194</v>
      </c>
      <c r="I85" s="57">
        <f>I86+I87+I88</f>
        <v>-363000</v>
      </c>
    </row>
    <row r="86" spans="1:9" ht="12.75" customHeight="1">
      <c r="A86" s="177" t="s">
        <v>75</v>
      </c>
      <c r="B86" s="177"/>
      <c r="C86" s="177"/>
      <c r="D86" s="177"/>
      <c r="E86" s="177"/>
      <c r="F86" s="177"/>
      <c r="G86" s="16">
        <v>78</v>
      </c>
      <c r="H86" s="56">
        <v>-13173194</v>
      </c>
      <c r="I86" s="56">
        <v>-363000</v>
      </c>
    </row>
    <row r="87" spans="1:9" ht="12.75" customHeight="1">
      <c r="A87" s="177" t="s">
        <v>76</v>
      </c>
      <c r="B87" s="177"/>
      <c r="C87" s="177"/>
      <c r="D87" s="177"/>
      <c r="E87" s="177"/>
      <c r="F87" s="177"/>
      <c r="G87" s="16">
        <v>79</v>
      </c>
      <c r="H87" s="56">
        <v>0</v>
      </c>
      <c r="I87" s="56">
        <v>0</v>
      </c>
    </row>
    <row r="88" spans="1:9" ht="12.75" customHeight="1">
      <c r="A88" s="177" t="s">
        <v>77</v>
      </c>
      <c r="B88" s="177"/>
      <c r="C88" s="177"/>
      <c r="D88" s="177"/>
      <c r="E88" s="177"/>
      <c r="F88" s="177"/>
      <c r="G88" s="16">
        <v>80</v>
      </c>
      <c r="H88" s="56">
        <v>0</v>
      </c>
      <c r="I88" s="56">
        <v>0</v>
      </c>
    </row>
    <row r="89" spans="1:9" ht="12.75" customHeight="1">
      <c r="A89" s="182" t="s">
        <v>78</v>
      </c>
      <c r="B89" s="182"/>
      <c r="C89" s="182"/>
      <c r="D89" s="182"/>
      <c r="E89" s="182"/>
      <c r="F89" s="182"/>
      <c r="G89" s="17">
        <v>81</v>
      </c>
      <c r="H89" s="57">
        <f>H90-H91</f>
        <v>592030</v>
      </c>
      <c r="I89" s="57">
        <f>I90-I91</f>
        <v>-124420914</v>
      </c>
    </row>
    <row r="90" spans="1:9" ht="12.75" customHeight="1">
      <c r="A90" s="177" t="s">
        <v>79</v>
      </c>
      <c r="B90" s="177"/>
      <c r="C90" s="177"/>
      <c r="D90" s="177"/>
      <c r="E90" s="177"/>
      <c r="F90" s="177"/>
      <c r="G90" s="16">
        <v>82</v>
      </c>
      <c r="H90" s="56">
        <v>592030</v>
      </c>
      <c r="I90" s="56">
        <v>1412593</v>
      </c>
    </row>
    <row r="91" spans="1:9" ht="12.75" customHeight="1">
      <c r="A91" s="177" t="s">
        <v>80</v>
      </c>
      <c r="B91" s="177"/>
      <c r="C91" s="177"/>
      <c r="D91" s="177"/>
      <c r="E91" s="177"/>
      <c r="F91" s="177"/>
      <c r="G91" s="16">
        <v>83</v>
      </c>
      <c r="H91" s="56">
        <v>0</v>
      </c>
      <c r="I91" s="56">
        <v>125833507</v>
      </c>
    </row>
    <row r="92" spans="1:9" ht="12.75" customHeight="1">
      <c r="A92" s="182" t="s">
        <v>81</v>
      </c>
      <c r="B92" s="182"/>
      <c r="C92" s="182"/>
      <c r="D92" s="182"/>
      <c r="E92" s="182"/>
      <c r="F92" s="182"/>
      <c r="G92" s="17">
        <v>84</v>
      </c>
      <c r="H92" s="57">
        <f>H93-H94</f>
        <v>-8770393</v>
      </c>
      <c r="I92" s="57">
        <f>I93-I94</f>
        <v>-16738876</v>
      </c>
    </row>
    <row r="93" spans="1:9" ht="12.75" customHeight="1">
      <c r="A93" s="177" t="s">
        <v>82</v>
      </c>
      <c r="B93" s="177"/>
      <c r="C93" s="177"/>
      <c r="D93" s="177"/>
      <c r="E93" s="177"/>
      <c r="F93" s="177"/>
      <c r="G93" s="16">
        <v>85</v>
      </c>
      <c r="H93" s="56">
        <v>0</v>
      </c>
      <c r="I93" s="56">
        <v>0</v>
      </c>
    </row>
    <row r="94" spans="1:9" ht="12.75" customHeight="1">
      <c r="A94" s="177" t="s">
        <v>83</v>
      </c>
      <c r="B94" s="177"/>
      <c r="C94" s="177"/>
      <c r="D94" s="177"/>
      <c r="E94" s="177"/>
      <c r="F94" s="177"/>
      <c r="G94" s="16">
        <v>86</v>
      </c>
      <c r="H94" s="56">
        <v>8770393</v>
      </c>
      <c r="I94" s="56">
        <v>16738876</v>
      </c>
    </row>
    <row r="95" spans="1:9" ht="12.75" customHeight="1">
      <c r="A95" s="181" t="s">
        <v>84</v>
      </c>
      <c r="B95" s="181"/>
      <c r="C95" s="181"/>
      <c r="D95" s="181"/>
      <c r="E95" s="181"/>
      <c r="F95" s="181"/>
      <c r="G95" s="16">
        <v>87</v>
      </c>
      <c r="H95" s="56">
        <v>0</v>
      </c>
      <c r="I95" s="56">
        <v>0</v>
      </c>
    </row>
    <row r="96" spans="1:9" ht="12.75" customHeight="1">
      <c r="A96" s="179" t="s">
        <v>85</v>
      </c>
      <c r="B96" s="179"/>
      <c r="C96" s="179"/>
      <c r="D96" s="179"/>
      <c r="E96" s="179"/>
      <c r="F96" s="179"/>
      <c r="G96" s="17">
        <v>88</v>
      </c>
      <c r="H96" s="57">
        <f>SUM(H97:H102)</f>
        <v>899368</v>
      </c>
      <c r="I96" s="57">
        <f>SUM(I97:I102)</f>
        <v>0</v>
      </c>
    </row>
    <row r="97" spans="1:9" ht="12.75" customHeight="1">
      <c r="A97" s="177" t="s">
        <v>86</v>
      </c>
      <c r="B97" s="177"/>
      <c r="C97" s="177"/>
      <c r="D97" s="177"/>
      <c r="E97" s="177"/>
      <c r="F97" s="177"/>
      <c r="G97" s="16">
        <v>89</v>
      </c>
      <c r="H97" s="56">
        <v>0</v>
      </c>
      <c r="I97" s="56">
        <v>0</v>
      </c>
    </row>
    <row r="98" spans="1:9" ht="12.75" customHeight="1">
      <c r="A98" s="177" t="s">
        <v>87</v>
      </c>
      <c r="B98" s="177"/>
      <c r="C98" s="177"/>
      <c r="D98" s="177"/>
      <c r="E98" s="177"/>
      <c r="F98" s="177"/>
      <c r="G98" s="16">
        <v>90</v>
      </c>
      <c r="H98" s="56">
        <v>0</v>
      </c>
      <c r="I98" s="56">
        <v>0</v>
      </c>
    </row>
    <row r="99" spans="1:9" ht="12.75" customHeight="1">
      <c r="A99" s="177" t="s">
        <v>88</v>
      </c>
      <c r="B99" s="177"/>
      <c r="C99" s="177"/>
      <c r="D99" s="177"/>
      <c r="E99" s="177"/>
      <c r="F99" s="177"/>
      <c r="G99" s="16">
        <v>91</v>
      </c>
      <c r="H99" s="56">
        <v>899368</v>
      </c>
      <c r="I99" s="56">
        <v>0</v>
      </c>
    </row>
    <row r="100" spans="1:9" ht="12.75" customHeight="1">
      <c r="A100" s="177" t="s">
        <v>89</v>
      </c>
      <c r="B100" s="177"/>
      <c r="C100" s="177"/>
      <c r="D100" s="177"/>
      <c r="E100" s="177"/>
      <c r="F100" s="177"/>
      <c r="G100" s="16">
        <v>92</v>
      </c>
      <c r="H100" s="56">
        <v>0</v>
      </c>
      <c r="I100" s="56">
        <v>0</v>
      </c>
    </row>
    <row r="101" spans="1:9" ht="12.75" customHeight="1">
      <c r="A101" s="177" t="s">
        <v>90</v>
      </c>
      <c r="B101" s="177"/>
      <c r="C101" s="177"/>
      <c r="D101" s="177"/>
      <c r="E101" s="177"/>
      <c r="F101" s="177"/>
      <c r="G101" s="16">
        <v>93</v>
      </c>
      <c r="H101" s="56">
        <v>0</v>
      </c>
      <c r="I101" s="56">
        <v>0</v>
      </c>
    </row>
    <row r="102" spans="1:9" ht="12.75" customHeight="1">
      <c r="A102" s="177" t="s">
        <v>91</v>
      </c>
      <c r="B102" s="177"/>
      <c r="C102" s="177"/>
      <c r="D102" s="177"/>
      <c r="E102" s="177"/>
      <c r="F102" s="177"/>
      <c r="G102" s="16">
        <v>94</v>
      </c>
      <c r="H102" s="56">
        <v>0</v>
      </c>
      <c r="I102" s="56">
        <v>0</v>
      </c>
    </row>
    <row r="103" spans="1:9" ht="12.75" customHeight="1">
      <c r="A103" s="179" t="s">
        <v>92</v>
      </c>
      <c r="B103" s="179"/>
      <c r="C103" s="179"/>
      <c r="D103" s="179"/>
      <c r="E103" s="179"/>
      <c r="F103" s="179"/>
      <c r="G103" s="17">
        <v>95</v>
      </c>
      <c r="H103" s="57">
        <f>SUM(H104:H114)</f>
        <v>42967294</v>
      </c>
      <c r="I103" s="57">
        <f>SUM(I104:I114)</f>
        <v>61546807</v>
      </c>
    </row>
    <row r="104" spans="1:9" ht="12.75" customHeight="1">
      <c r="A104" s="177" t="s">
        <v>93</v>
      </c>
      <c r="B104" s="177"/>
      <c r="C104" s="177"/>
      <c r="D104" s="177"/>
      <c r="E104" s="177"/>
      <c r="F104" s="177"/>
      <c r="G104" s="16">
        <v>96</v>
      </c>
      <c r="H104" s="56">
        <v>0</v>
      </c>
      <c r="I104" s="56">
        <v>0</v>
      </c>
    </row>
    <row r="105" spans="1:9" ht="12.75" customHeight="1">
      <c r="A105" s="177" t="s">
        <v>94</v>
      </c>
      <c r="B105" s="177"/>
      <c r="C105" s="177"/>
      <c r="D105" s="177"/>
      <c r="E105" s="177"/>
      <c r="F105" s="177"/>
      <c r="G105" s="16">
        <v>97</v>
      </c>
      <c r="H105" s="56">
        <v>24562808</v>
      </c>
      <c r="I105" s="56">
        <v>23723169</v>
      </c>
    </row>
    <row r="106" spans="1:9" ht="12.75" customHeight="1">
      <c r="A106" s="177" t="s">
        <v>95</v>
      </c>
      <c r="B106" s="177"/>
      <c r="C106" s="177"/>
      <c r="D106" s="177"/>
      <c r="E106" s="177"/>
      <c r="F106" s="177"/>
      <c r="G106" s="16">
        <v>98</v>
      </c>
      <c r="H106" s="56">
        <v>0</v>
      </c>
      <c r="I106" s="56">
        <v>0</v>
      </c>
    </row>
    <row r="107" spans="1:9" ht="21.75" customHeight="1">
      <c r="A107" s="177" t="s">
        <v>96</v>
      </c>
      <c r="B107" s="177"/>
      <c r="C107" s="177"/>
      <c r="D107" s="177"/>
      <c r="E107" s="177"/>
      <c r="F107" s="177"/>
      <c r="G107" s="16">
        <v>99</v>
      </c>
      <c r="H107" s="56">
        <v>0</v>
      </c>
      <c r="I107" s="56">
        <v>0</v>
      </c>
    </row>
    <row r="108" spans="1:9" ht="12.75" customHeight="1">
      <c r="A108" s="177" t="s">
        <v>97</v>
      </c>
      <c r="B108" s="177"/>
      <c r="C108" s="177"/>
      <c r="D108" s="177"/>
      <c r="E108" s="177"/>
      <c r="F108" s="177"/>
      <c r="G108" s="16">
        <v>100</v>
      </c>
      <c r="H108" s="56">
        <v>0</v>
      </c>
      <c r="I108" s="56">
        <v>0</v>
      </c>
    </row>
    <row r="109" spans="1:9" ht="12.75" customHeight="1">
      <c r="A109" s="177" t="s">
        <v>98</v>
      </c>
      <c r="B109" s="177"/>
      <c r="C109" s="177"/>
      <c r="D109" s="177"/>
      <c r="E109" s="177"/>
      <c r="F109" s="177"/>
      <c r="G109" s="16">
        <v>101</v>
      </c>
      <c r="H109" s="56">
        <v>18404486</v>
      </c>
      <c r="I109" s="56">
        <v>952962</v>
      </c>
    </row>
    <row r="110" spans="1:9" ht="12.75" customHeight="1">
      <c r="A110" s="177" t="s">
        <v>99</v>
      </c>
      <c r="B110" s="177"/>
      <c r="C110" s="177"/>
      <c r="D110" s="177"/>
      <c r="E110" s="177"/>
      <c r="F110" s="177"/>
      <c r="G110" s="16">
        <v>102</v>
      </c>
      <c r="H110" s="56">
        <v>0</v>
      </c>
      <c r="I110" s="56">
        <v>0</v>
      </c>
    </row>
    <row r="111" spans="1:9" ht="12.75" customHeight="1">
      <c r="A111" s="177" t="s">
        <v>100</v>
      </c>
      <c r="B111" s="177"/>
      <c r="C111" s="177"/>
      <c r="D111" s="177"/>
      <c r="E111" s="177"/>
      <c r="F111" s="177"/>
      <c r="G111" s="16">
        <v>103</v>
      </c>
      <c r="H111" s="56">
        <v>0</v>
      </c>
      <c r="I111" s="56">
        <v>0</v>
      </c>
    </row>
    <row r="112" spans="1:9" ht="12.75" customHeight="1">
      <c r="A112" s="177" t="s">
        <v>101</v>
      </c>
      <c r="B112" s="177"/>
      <c r="C112" s="177"/>
      <c r="D112" s="177"/>
      <c r="E112" s="177"/>
      <c r="F112" s="177"/>
      <c r="G112" s="16">
        <v>104</v>
      </c>
      <c r="H112" s="56">
        <v>0</v>
      </c>
      <c r="I112" s="56">
        <v>0</v>
      </c>
    </row>
    <row r="113" spans="1:9" ht="12.75" customHeight="1">
      <c r="A113" s="177" t="s">
        <v>102</v>
      </c>
      <c r="B113" s="177"/>
      <c r="C113" s="177"/>
      <c r="D113" s="177"/>
      <c r="E113" s="177"/>
      <c r="F113" s="177"/>
      <c r="G113" s="16">
        <v>105</v>
      </c>
      <c r="H113" s="56">
        <v>0</v>
      </c>
      <c r="I113" s="56">
        <f>19012897-3332781</f>
        <v>15680116</v>
      </c>
    </row>
    <row r="114" spans="1:9" ht="12.75" customHeight="1">
      <c r="A114" s="177" t="s">
        <v>103</v>
      </c>
      <c r="B114" s="177"/>
      <c r="C114" s="177"/>
      <c r="D114" s="177"/>
      <c r="E114" s="177"/>
      <c r="F114" s="177"/>
      <c r="G114" s="16">
        <v>106</v>
      </c>
      <c r="H114" s="56">
        <v>0</v>
      </c>
      <c r="I114" s="56">
        <v>21190560</v>
      </c>
    </row>
    <row r="115" spans="1:9" ht="12.75" customHeight="1">
      <c r="A115" s="179" t="s">
        <v>104</v>
      </c>
      <c r="B115" s="179"/>
      <c r="C115" s="179"/>
      <c r="D115" s="179"/>
      <c r="E115" s="179"/>
      <c r="F115" s="179"/>
      <c r="G115" s="17">
        <v>107</v>
      </c>
      <c r="H115" s="57">
        <f>SUM(H116:H129)</f>
        <v>160740523</v>
      </c>
      <c r="I115" s="57">
        <f>SUM(I116:I129)</f>
        <v>123980796</v>
      </c>
    </row>
    <row r="116" spans="1:9" ht="12.75" customHeight="1">
      <c r="A116" s="177" t="s">
        <v>93</v>
      </c>
      <c r="B116" s="177"/>
      <c r="C116" s="177"/>
      <c r="D116" s="177"/>
      <c r="E116" s="177"/>
      <c r="F116" s="177"/>
      <c r="G116" s="16">
        <v>108</v>
      </c>
      <c r="H116" s="56">
        <v>488466</v>
      </c>
      <c r="I116" s="56">
        <v>68118</v>
      </c>
    </row>
    <row r="117" spans="1:9" ht="12.75" customHeight="1">
      <c r="A117" s="177" t="s">
        <v>94</v>
      </c>
      <c r="B117" s="177"/>
      <c r="C117" s="177"/>
      <c r="D117" s="177"/>
      <c r="E117" s="177"/>
      <c r="F117" s="177"/>
      <c r="G117" s="16">
        <v>109</v>
      </c>
      <c r="H117" s="56">
        <f>60335597-24562808</f>
        <v>35772789</v>
      </c>
      <c r="I117" s="56">
        <v>50876476</v>
      </c>
    </row>
    <row r="118" spans="1:9" ht="12.75" customHeight="1">
      <c r="A118" s="177" t="s">
        <v>95</v>
      </c>
      <c r="B118" s="177"/>
      <c r="C118" s="177"/>
      <c r="D118" s="177"/>
      <c r="E118" s="177"/>
      <c r="F118" s="177"/>
      <c r="G118" s="16">
        <v>110</v>
      </c>
      <c r="H118" s="56">
        <v>0</v>
      </c>
      <c r="I118" s="56">
        <v>0</v>
      </c>
    </row>
    <row r="119" spans="1:9" ht="25.5" customHeight="1">
      <c r="A119" s="177" t="s">
        <v>96</v>
      </c>
      <c r="B119" s="177"/>
      <c r="C119" s="177"/>
      <c r="D119" s="177"/>
      <c r="E119" s="177"/>
      <c r="F119" s="177"/>
      <c r="G119" s="16">
        <v>111</v>
      </c>
      <c r="H119" s="56">
        <v>0</v>
      </c>
      <c r="I119" s="56">
        <v>0</v>
      </c>
    </row>
    <row r="120" spans="1:9" ht="12.75" customHeight="1">
      <c r="A120" s="177" t="s">
        <v>97</v>
      </c>
      <c r="B120" s="177"/>
      <c r="C120" s="177"/>
      <c r="D120" s="177"/>
      <c r="E120" s="177"/>
      <c r="F120" s="177"/>
      <c r="G120" s="16">
        <v>112</v>
      </c>
      <c r="H120" s="56">
        <v>0</v>
      </c>
      <c r="I120" s="56">
        <v>0</v>
      </c>
    </row>
    <row r="121" spans="1:9" ht="12.75" customHeight="1">
      <c r="A121" s="177" t="s">
        <v>98</v>
      </c>
      <c r="B121" s="177"/>
      <c r="C121" s="177"/>
      <c r="D121" s="177"/>
      <c r="E121" s="177"/>
      <c r="F121" s="177"/>
      <c r="G121" s="16">
        <v>113</v>
      </c>
      <c r="H121" s="56">
        <v>75529123</v>
      </c>
      <c r="I121" s="56">
        <v>19724906</v>
      </c>
    </row>
    <row r="122" spans="1:9" ht="12.75" customHeight="1">
      <c r="A122" s="177" t="s">
        <v>99</v>
      </c>
      <c r="B122" s="177"/>
      <c r="C122" s="177"/>
      <c r="D122" s="177"/>
      <c r="E122" s="177"/>
      <c r="F122" s="177"/>
      <c r="G122" s="16">
        <v>114</v>
      </c>
      <c r="H122" s="56">
        <v>56294</v>
      </c>
      <c r="I122" s="56">
        <v>20635</v>
      </c>
    </row>
    <row r="123" spans="1:9" ht="12.75" customHeight="1">
      <c r="A123" s="177" t="s">
        <v>100</v>
      </c>
      <c r="B123" s="177"/>
      <c r="C123" s="177"/>
      <c r="D123" s="177"/>
      <c r="E123" s="177"/>
      <c r="F123" s="177"/>
      <c r="G123" s="16">
        <v>115</v>
      </c>
      <c r="H123" s="56">
        <v>36214969</v>
      </c>
      <c r="I123" s="56">
        <v>39694702</v>
      </c>
    </row>
    <row r="124" spans="1:9" ht="12.75">
      <c r="A124" s="177" t="s">
        <v>101</v>
      </c>
      <c r="B124" s="177"/>
      <c r="C124" s="177"/>
      <c r="D124" s="177"/>
      <c r="E124" s="177"/>
      <c r="F124" s="177"/>
      <c r="G124" s="16">
        <v>116</v>
      </c>
      <c r="H124" s="56">
        <v>8025195</v>
      </c>
      <c r="I124" s="56">
        <v>5007112</v>
      </c>
    </row>
    <row r="125" spans="1:9" ht="12.75">
      <c r="A125" s="177" t="s">
        <v>105</v>
      </c>
      <c r="B125" s="177"/>
      <c r="C125" s="177"/>
      <c r="D125" s="177"/>
      <c r="E125" s="177"/>
      <c r="F125" s="177"/>
      <c r="G125" s="16">
        <v>117</v>
      </c>
      <c r="H125" s="56">
        <v>1801310</v>
      </c>
      <c r="I125" s="56">
        <v>1284330</v>
      </c>
    </row>
    <row r="126" spans="1:9" ht="12.75">
      <c r="A126" s="177" t="s">
        <v>106</v>
      </c>
      <c r="B126" s="177"/>
      <c r="C126" s="177"/>
      <c r="D126" s="177"/>
      <c r="E126" s="177"/>
      <c r="F126" s="177"/>
      <c r="G126" s="16">
        <v>118</v>
      </c>
      <c r="H126" s="56">
        <v>2692364</v>
      </c>
      <c r="I126" s="56">
        <v>2814514</v>
      </c>
    </row>
    <row r="127" spans="1:9" ht="12.75">
      <c r="A127" s="177" t="s">
        <v>107</v>
      </c>
      <c r="B127" s="177"/>
      <c r="C127" s="177"/>
      <c r="D127" s="177"/>
      <c r="E127" s="177"/>
      <c r="F127" s="177"/>
      <c r="G127" s="16">
        <v>119</v>
      </c>
      <c r="H127" s="56">
        <v>0</v>
      </c>
      <c r="I127" s="56">
        <v>0</v>
      </c>
    </row>
    <row r="128" spans="1:9" ht="12.75">
      <c r="A128" s="177" t="s">
        <v>108</v>
      </c>
      <c r="B128" s="177"/>
      <c r="C128" s="177"/>
      <c r="D128" s="177"/>
      <c r="E128" s="177"/>
      <c r="F128" s="177"/>
      <c r="G128" s="16">
        <v>120</v>
      </c>
      <c r="H128" s="56">
        <v>0</v>
      </c>
      <c r="I128" s="56">
        <v>0</v>
      </c>
    </row>
    <row r="129" spans="1:9" ht="12.75">
      <c r="A129" s="177" t="s">
        <v>109</v>
      </c>
      <c r="B129" s="177"/>
      <c r="C129" s="177"/>
      <c r="D129" s="177"/>
      <c r="E129" s="177"/>
      <c r="F129" s="177"/>
      <c r="G129" s="16">
        <v>121</v>
      </c>
      <c r="H129" s="56">
        <v>160013</v>
      </c>
      <c r="I129" s="56">
        <f>1157222+3332781</f>
        <v>4490003</v>
      </c>
    </row>
    <row r="130" spans="1:9" ht="21.75" customHeight="1">
      <c r="A130" s="178" t="s">
        <v>110</v>
      </c>
      <c r="B130" s="178"/>
      <c r="C130" s="178"/>
      <c r="D130" s="178"/>
      <c r="E130" s="178"/>
      <c r="F130" s="178"/>
      <c r="G130" s="16">
        <v>122</v>
      </c>
      <c r="H130" s="56">
        <v>1992908</v>
      </c>
      <c r="I130" s="56">
        <v>817197</v>
      </c>
    </row>
    <row r="131" spans="1:9" ht="12.75">
      <c r="A131" s="179" t="s">
        <v>111</v>
      </c>
      <c r="B131" s="179"/>
      <c r="C131" s="179"/>
      <c r="D131" s="179"/>
      <c r="E131" s="179"/>
      <c r="F131" s="179"/>
      <c r="G131" s="17">
        <v>123</v>
      </c>
      <c r="H131" s="57">
        <f>H75+H96+H103+H115+H130</f>
        <v>400263212</v>
      </c>
      <c r="I131" s="57">
        <f>I75+I96+I103+I115+I130</f>
        <v>334533156</v>
      </c>
    </row>
    <row r="132" spans="1:9" ht="12.75">
      <c r="A132" s="180" t="s">
        <v>112</v>
      </c>
      <c r="B132" s="180"/>
      <c r="C132" s="180"/>
      <c r="D132" s="180"/>
      <c r="E132" s="180"/>
      <c r="F132" s="180"/>
      <c r="G132" s="19">
        <v>124</v>
      </c>
      <c r="H132" s="58">
        <v>35714123</v>
      </c>
      <c r="I132" s="58">
        <v>47801087</v>
      </c>
    </row>
  </sheetData>
  <sheetProtection sheet="1" objects="1" scenarios="1"/>
  <mergeCells count="132">
    <mergeCell ref="A71:F71"/>
    <mergeCell ref="A31:F31"/>
    <mergeCell ref="A60:F60"/>
    <mergeCell ref="A61:F61"/>
    <mergeCell ref="A62:F62"/>
    <mergeCell ref="A63:F63"/>
    <mergeCell ref="A64:F64"/>
    <mergeCell ref="A40:F40"/>
    <mergeCell ref="A41:F41"/>
    <mergeCell ref="A37:F37"/>
    <mergeCell ref="A57:F57"/>
    <mergeCell ref="A50:F50"/>
    <mergeCell ref="A47:F47"/>
    <mergeCell ref="A32:F32"/>
    <mergeCell ref="A77:F77"/>
    <mergeCell ref="A54:F54"/>
    <mergeCell ref="A78:F78"/>
    <mergeCell ref="A65:F65"/>
    <mergeCell ref="A58:F58"/>
    <mergeCell ref="A59:F59"/>
    <mergeCell ref="A66:F66"/>
    <mergeCell ref="A79:F79"/>
    <mergeCell ref="A72:F72"/>
    <mergeCell ref="A55:F55"/>
    <mergeCell ref="A56:F56"/>
    <mergeCell ref="A67:F67"/>
    <mergeCell ref="A68:F68"/>
    <mergeCell ref="A69:F69"/>
    <mergeCell ref="A73:F73"/>
    <mergeCell ref="A74:I74"/>
    <mergeCell ref="A70:F70"/>
    <mergeCell ref="A122:F122"/>
    <mergeCell ref="A51:F51"/>
    <mergeCell ref="A52:F52"/>
    <mergeCell ref="A34:F34"/>
    <mergeCell ref="A35:F35"/>
    <mergeCell ref="A36:F36"/>
    <mergeCell ref="A91:F91"/>
    <mergeCell ref="A88:F88"/>
    <mergeCell ref="A53:F53"/>
    <mergeCell ref="A75:F75"/>
    <mergeCell ref="A127:F127"/>
    <mergeCell ref="A128:F128"/>
    <mergeCell ref="A123:F123"/>
    <mergeCell ref="A124:F124"/>
    <mergeCell ref="A125:F125"/>
    <mergeCell ref="A126:F126"/>
    <mergeCell ref="A117:F117"/>
    <mergeCell ref="A118:F118"/>
    <mergeCell ref="A119:F119"/>
    <mergeCell ref="A120:F120"/>
    <mergeCell ref="A121:F121"/>
    <mergeCell ref="A38:F38"/>
    <mergeCell ref="A113:F113"/>
    <mergeCell ref="A114:F114"/>
    <mergeCell ref="A115:F115"/>
    <mergeCell ref="A76:F76"/>
    <mergeCell ref="A106:F106"/>
    <mergeCell ref="A107:F107"/>
    <mergeCell ref="A108:F108"/>
    <mergeCell ref="A109:F109"/>
    <mergeCell ref="A9:F9"/>
    <mergeCell ref="A10:F10"/>
    <mergeCell ref="A11:F11"/>
    <mergeCell ref="A105:F105"/>
    <mergeCell ref="A96:F96"/>
    <mergeCell ref="A30:F30"/>
    <mergeCell ref="A18:F18"/>
    <mergeCell ref="A24:F24"/>
    <mergeCell ref="A28:F28"/>
    <mergeCell ref="A29:F29"/>
    <mergeCell ref="A19:F19"/>
    <mergeCell ref="A20:F20"/>
    <mergeCell ref="A21:F21"/>
    <mergeCell ref="A26:F26"/>
    <mergeCell ref="A27:F27"/>
    <mergeCell ref="A4:I4"/>
    <mergeCell ref="A16:F16"/>
    <mergeCell ref="A17:F17"/>
    <mergeCell ref="A6:F6"/>
    <mergeCell ref="A5:F5"/>
    <mergeCell ref="A7:I7"/>
    <mergeCell ref="A8:F8"/>
    <mergeCell ref="A1:I1"/>
    <mergeCell ref="A2:I2"/>
    <mergeCell ref="A3:I3"/>
    <mergeCell ref="A25:F25"/>
    <mergeCell ref="A12:F12"/>
    <mergeCell ref="A13:F13"/>
    <mergeCell ref="A14:F14"/>
    <mergeCell ref="A15:F15"/>
    <mergeCell ref="A22:F22"/>
    <mergeCell ref="A23:F23"/>
    <mergeCell ref="A42:F42"/>
    <mergeCell ref="A43:F43"/>
    <mergeCell ref="A48:F48"/>
    <mergeCell ref="A33:F33"/>
    <mergeCell ref="A49:F49"/>
    <mergeCell ref="A44:F44"/>
    <mergeCell ref="A45:F45"/>
    <mergeCell ref="A46:F46"/>
    <mergeCell ref="A39:F39"/>
    <mergeCell ref="A101:F101"/>
    <mergeCell ref="A104:F104"/>
    <mergeCell ref="A92:F92"/>
    <mergeCell ref="A93:F93"/>
    <mergeCell ref="A94:F94"/>
    <mergeCell ref="A95:F95"/>
    <mergeCell ref="A98:F98"/>
    <mergeCell ref="A99:F99"/>
    <mergeCell ref="A97:F97"/>
    <mergeCell ref="A100:F100"/>
    <mergeCell ref="A80:F80"/>
    <mergeCell ref="A81:F81"/>
    <mergeCell ref="A84:F84"/>
    <mergeCell ref="A85:F85"/>
    <mergeCell ref="A89:F89"/>
    <mergeCell ref="A90:F90"/>
    <mergeCell ref="A82:F82"/>
    <mergeCell ref="A83:F83"/>
    <mergeCell ref="A86:F86"/>
    <mergeCell ref="A87:F87"/>
    <mergeCell ref="A129:F129"/>
    <mergeCell ref="A130:F130"/>
    <mergeCell ref="A131:F131"/>
    <mergeCell ref="A132:F132"/>
    <mergeCell ref="A112:F112"/>
    <mergeCell ref="A102:F102"/>
    <mergeCell ref="A103:F103"/>
    <mergeCell ref="A116:F116"/>
    <mergeCell ref="A110:F110"/>
    <mergeCell ref="A111:F111"/>
  </mergeCells>
  <conditionalFormatting sqref="H18:I26 H28:I37 H39:I43 H46:I52 H54:I59 H61:I70 H73:I73 H90:I91 H93:I94 H76:I77 H97:I102 H104:I114 H116:I130 H132:I132">
    <cfRule type="cellIs" priority="109" dxfId="1" operator="notEqual" stopIfTrue="1">
      <formula>ROUND(H18,0)</formula>
    </cfRule>
    <cfRule type="cellIs" priority="110" dxfId="0" operator="lessThan" stopIfTrue="1">
      <formula>0</formula>
    </cfRule>
  </conditionalFormatting>
  <conditionalFormatting sqref="H77:I77 H86:I88 H95:I95 H79:I84">
    <cfRule type="cellIs" priority="76" dxfId="1" operator="notEqual" stopIfTrue="1">
      <formula>ROUND(H77,0)</formula>
    </cfRule>
  </conditionalFormatting>
  <conditionalFormatting sqref="I11:I16">
    <cfRule type="cellIs" priority="33" dxfId="1" operator="notEqual" stopIfTrue="1">
      <formula>ROUND(I11,0)</formula>
    </cfRule>
    <cfRule type="cellIs" priority="34" dxfId="0" operator="lessThan" stopIfTrue="1">
      <formula>0</formula>
    </cfRule>
  </conditionalFormatting>
  <conditionalFormatting sqref="I18:I26">
    <cfRule type="cellIs" priority="31" dxfId="1" operator="notEqual" stopIfTrue="1">
      <formula>ROUND(I18,0)</formula>
    </cfRule>
    <cfRule type="cellIs" priority="32" dxfId="0" operator="lessThan" stopIfTrue="1">
      <formula>0</formula>
    </cfRule>
  </conditionalFormatting>
  <conditionalFormatting sqref="I28:I37">
    <cfRule type="cellIs" priority="29" dxfId="1" operator="notEqual" stopIfTrue="1">
      <formula>ROUND(I28,0)</formula>
    </cfRule>
    <cfRule type="cellIs" priority="30" dxfId="0" operator="lessThan" stopIfTrue="1">
      <formula>0</formula>
    </cfRule>
  </conditionalFormatting>
  <conditionalFormatting sqref="I39:I43">
    <cfRule type="cellIs" priority="27" dxfId="1" operator="notEqual" stopIfTrue="1">
      <formula>ROUND(I39,0)</formula>
    </cfRule>
    <cfRule type="cellIs" priority="28" dxfId="0" operator="lessThan" stopIfTrue="1">
      <formula>0</formula>
    </cfRule>
  </conditionalFormatting>
  <conditionalFormatting sqref="I46:I52">
    <cfRule type="cellIs" priority="25" dxfId="1" operator="notEqual" stopIfTrue="1">
      <formula>ROUND(I46,0)</formula>
    </cfRule>
    <cfRule type="cellIs" priority="26" dxfId="0" operator="lessThan" stopIfTrue="1">
      <formula>0</formula>
    </cfRule>
  </conditionalFormatting>
  <conditionalFormatting sqref="I54:I59">
    <cfRule type="cellIs" priority="23" dxfId="1" operator="notEqual" stopIfTrue="1">
      <formula>ROUND(I54,0)</formula>
    </cfRule>
    <cfRule type="cellIs" priority="24" dxfId="0" operator="lessThan" stopIfTrue="1">
      <formula>0</formula>
    </cfRule>
  </conditionalFormatting>
  <conditionalFormatting sqref="I61:I71">
    <cfRule type="cellIs" priority="21" dxfId="1" operator="notEqual" stopIfTrue="1">
      <formula>ROUND(I61,0)</formula>
    </cfRule>
    <cfRule type="cellIs" priority="22" dxfId="0" operator="lessThan" stopIfTrue="1">
      <formula>0</formula>
    </cfRule>
  </conditionalFormatting>
  <conditionalFormatting sqref="I73">
    <cfRule type="cellIs" priority="19" dxfId="1" operator="notEqual" stopIfTrue="1">
      <formula>ROUND(I73,0)</formula>
    </cfRule>
    <cfRule type="cellIs" priority="20" dxfId="0" operator="lessThan" stopIfTrue="1">
      <formula>0</formula>
    </cfRule>
  </conditionalFormatting>
  <conditionalFormatting sqref="I77">
    <cfRule type="cellIs" priority="18" dxfId="1" operator="notEqual" stopIfTrue="1">
      <formula>ROUND(I77,0)</formula>
    </cfRule>
  </conditionalFormatting>
  <conditionalFormatting sqref="I76">
    <cfRule type="cellIs" priority="16" dxfId="1" operator="notEqual" stopIfTrue="1">
      <formula>ROUND(I76,0)</formula>
    </cfRule>
    <cfRule type="cellIs" priority="17" dxfId="0" operator="lessThan" stopIfTrue="1">
      <formula>0</formula>
    </cfRule>
  </conditionalFormatting>
  <conditionalFormatting sqref="I79:I84">
    <cfRule type="cellIs" priority="15" dxfId="1" operator="notEqual" stopIfTrue="1">
      <formula>ROUND(I79,0)</formula>
    </cfRule>
  </conditionalFormatting>
  <conditionalFormatting sqref="I86:I88">
    <cfRule type="cellIs" priority="14" dxfId="1" operator="notEqual" stopIfTrue="1">
      <formula>ROUND(I86,0)</formula>
    </cfRule>
  </conditionalFormatting>
  <conditionalFormatting sqref="I90:I91">
    <cfRule type="cellIs" priority="12" dxfId="1" operator="notEqual" stopIfTrue="1">
      <formula>ROUND(I90,0)</formula>
    </cfRule>
    <cfRule type="cellIs" priority="13" dxfId="0" operator="lessThan" stopIfTrue="1">
      <formula>0</formula>
    </cfRule>
  </conditionalFormatting>
  <conditionalFormatting sqref="I95">
    <cfRule type="cellIs" priority="11" dxfId="1" operator="notEqual" stopIfTrue="1">
      <formula>ROUND(I95,0)</formula>
    </cfRule>
  </conditionalFormatting>
  <conditionalFormatting sqref="I93:I94">
    <cfRule type="cellIs" priority="9" dxfId="1" operator="notEqual" stopIfTrue="1">
      <formula>ROUND(I93,0)</formula>
    </cfRule>
    <cfRule type="cellIs" priority="10" dxfId="0" operator="lessThan" stopIfTrue="1">
      <formula>0</formula>
    </cfRule>
  </conditionalFormatting>
  <conditionalFormatting sqref="I97:I102">
    <cfRule type="cellIs" priority="7" dxfId="1" operator="notEqual" stopIfTrue="1">
      <formula>ROUND(I97,0)</formula>
    </cfRule>
    <cfRule type="cellIs" priority="8" dxfId="0" operator="lessThan" stopIfTrue="1">
      <formula>0</formula>
    </cfRule>
  </conditionalFormatting>
  <conditionalFormatting sqref="I104:I114">
    <cfRule type="cellIs" priority="5" dxfId="1" operator="notEqual" stopIfTrue="1">
      <formula>ROUND(I104,0)</formula>
    </cfRule>
    <cfRule type="cellIs" priority="6" dxfId="0" operator="lessThan" stopIfTrue="1">
      <formula>0</formula>
    </cfRule>
  </conditionalFormatting>
  <conditionalFormatting sqref="I116:I130">
    <cfRule type="cellIs" priority="3" dxfId="1" operator="notEqual" stopIfTrue="1">
      <formula>ROUND(I116,0)</formula>
    </cfRule>
    <cfRule type="cellIs" priority="4" dxfId="0" operator="lessThan" stopIfTrue="1">
      <formula>0</formula>
    </cfRule>
  </conditionalFormatting>
  <conditionalFormatting sqref="I132">
    <cfRule type="cellIs" priority="1" dxfId="1" operator="notEqual" stopIfTrue="1">
      <formula>ROUND(I132,0)</formula>
    </cfRule>
    <cfRule type="cellIs" priority="2" dxfId="0" operator="lessThan" stopIfTrue="1">
      <formula>0</formula>
    </cfRule>
  </conditionalFormatting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7:I89 H92:I92 H75:I7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99 H96:I98 H100:I132 H90:I91 H93:I94 H8:I7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SheetLayoutView="110" zoomScalePageLayoutView="0" workbookViewId="0" topLeftCell="A82">
      <selection activeCell="K85" sqref="K85"/>
    </sheetView>
  </sheetViews>
  <sheetFormatPr defaultColWidth="9.140625" defaultRowHeight="12.75"/>
  <cols>
    <col min="1" max="7" width="9.140625" style="11" customWidth="1"/>
    <col min="8" max="9" width="18.57421875" style="53" customWidth="1"/>
    <col min="10" max="16384" width="9.140625" style="11" customWidth="1"/>
  </cols>
  <sheetData>
    <row r="1" spans="1:9" ht="12.75">
      <c r="A1" s="242" t="s">
        <v>114</v>
      </c>
      <c r="B1" s="196"/>
      <c r="C1" s="196"/>
      <c r="D1" s="196"/>
      <c r="E1" s="196"/>
      <c r="F1" s="196"/>
      <c r="G1" s="196"/>
      <c r="H1" s="196"/>
      <c r="I1" s="196"/>
    </row>
    <row r="2" spans="1:9" ht="12.75">
      <c r="A2" s="241" t="s">
        <v>446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23" t="s">
        <v>361</v>
      </c>
      <c r="B3" s="224"/>
      <c r="C3" s="224"/>
      <c r="D3" s="224"/>
      <c r="E3" s="224"/>
      <c r="F3" s="224"/>
      <c r="G3" s="224"/>
      <c r="H3" s="224"/>
      <c r="I3" s="224"/>
    </row>
    <row r="4" spans="1:9" ht="12.75" customHeight="1">
      <c r="A4" s="201" t="s">
        <v>441</v>
      </c>
      <c r="B4" s="202"/>
      <c r="C4" s="202"/>
      <c r="D4" s="202"/>
      <c r="E4" s="202"/>
      <c r="F4" s="202"/>
      <c r="G4" s="202"/>
      <c r="H4" s="202"/>
      <c r="I4" s="203"/>
    </row>
    <row r="5" spans="1:9" ht="22.5" thickBot="1">
      <c r="A5" s="243" t="s">
        <v>2</v>
      </c>
      <c r="B5" s="208"/>
      <c r="C5" s="208"/>
      <c r="D5" s="208"/>
      <c r="E5" s="208"/>
      <c r="F5" s="209"/>
      <c r="G5" s="12" t="s">
        <v>115</v>
      </c>
      <c r="H5" s="44" t="s">
        <v>377</v>
      </c>
      <c r="I5" s="44" t="s">
        <v>353</v>
      </c>
    </row>
    <row r="6" spans="1:9" ht="12.75">
      <c r="A6" s="244">
        <v>1</v>
      </c>
      <c r="B6" s="205"/>
      <c r="C6" s="205"/>
      <c r="D6" s="205"/>
      <c r="E6" s="205"/>
      <c r="F6" s="206"/>
      <c r="G6" s="14">
        <v>2</v>
      </c>
      <c r="H6" s="20">
        <v>3</v>
      </c>
      <c r="I6" s="20">
        <v>4</v>
      </c>
    </row>
    <row r="7" spans="1:9" ht="12.75">
      <c r="A7" s="239" t="s">
        <v>128</v>
      </c>
      <c r="B7" s="239"/>
      <c r="C7" s="239"/>
      <c r="D7" s="239"/>
      <c r="E7" s="239"/>
      <c r="F7" s="239"/>
      <c r="G7" s="24">
        <v>125</v>
      </c>
      <c r="H7" s="61">
        <f>SUM(H8:H12)</f>
        <v>195334297</v>
      </c>
      <c r="I7" s="61">
        <f>SUM(I8:I12)</f>
        <v>147392243</v>
      </c>
    </row>
    <row r="8" spans="1:9" ht="12.75">
      <c r="A8" s="177" t="s">
        <v>129</v>
      </c>
      <c r="B8" s="177"/>
      <c r="C8" s="177"/>
      <c r="D8" s="177"/>
      <c r="E8" s="177"/>
      <c r="F8" s="177"/>
      <c r="G8" s="16">
        <v>126</v>
      </c>
      <c r="H8" s="56">
        <v>7194351</v>
      </c>
      <c r="I8" s="56">
        <v>4467071</v>
      </c>
    </row>
    <row r="9" spans="1:9" ht="12.75">
      <c r="A9" s="177" t="s">
        <v>130</v>
      </c>
      <c r="B9" s="177"/>
      <c r="C9" s="177"/>
      <c r="D9" s="177"/>
      <c r="E9" s="177"/>
      <c r="F9" s="177"/>
      <c r="G9" s="16">
        <v>127</v>
      </c>
      <c r="H9" s="56">
        <v>184842267</v>
      </c>
      <c r="I9" s="56">
        <f>141037275-4559732+4480</f>
        <v>136482023</v>
      </c>
    </row>
    <row r="10" spans="1:9" ht="12.75">
      <c r="A10" s="177" t="s">
        <v>131</v>
      </c>
      <c r="B10" s="177"/>
      <c r="C10" s="177"/>
      <c r="D10" s="177"/>
      <c r="E10" s="177"/>
      <c r="F10" s="177"/>
      <c r="G10" s="16">
        <v>128</v>
      </c>
      <c r="H10" s="56">
        <v>0</v>
      </c>
      <c r="I10" s="56">
        <f>4480-4480</f>
        <v>0</v>
      </c>
    </row>
    <row r="11" spans="1:9" ht="12.75">
      <c r="A11" s="177" t="s">
        <v>132</v>
      </c>
      <c r="B11" s="177"/>
      <c r="C11" s="177"/>
      <c r="D11" s="177"/>
      <c r="E11" s="177"/>
      <c r="F11" s="177"/>
      <c r="G11" s="16">
        <v>129</v>
      </c>
      <c r="H11" s="56">
        <v>0</v>
      </c>
      <c r="I11" s="56">
        <v>92661</v>
      </c>
    </row>
    <row r="12" spans="1:9" ht="12.75">
      <c r="A12" s="177" t="s">
        <v>133</v>
      </c>
      <c r="B12" s="177"/>
      <c r="C12" s="177"/>
      <c r="D12" s="177"/>
      <c r="E12" s="177"/>
      <c r="F12" s="177"/>
      <c r="G12" s="16">
        <v>130</v>
      </c>
      <c r="H12" s="56">
        <v>3297679</v>
      </c>
      <c r="I12" s="56">
        <v>6350488</v>
      </c>
    </row>
    <row r="13" spans="1:9" ht="12.75">
      <c r="A13" s="179" t="s">
        <v>134</v>
      </c>
      <c r="B13" s="179"/>
      <c r="C13" s="179"/>
      <c r="D13" s="179"/>
      <c r="E13" s="179"/>
      <c r="F13" s="179"/>
      <c r="G13" s="17">
        <v>131</v>
      </c>
      <c r="H13" s="57">
        <f>H14+H15+H19+H23+H24+H25+H28+H35</f>
        <v>200969734</v>
      </c>
      <c r="I13" s="57">
        <f>I14+I15+I19+I23+I24+I25+I28+I35</f>
        <v>159149588</v>
      </c>
    </row>
    <row r="14" spans="1:9" ht="12.75">
      <c r="A14" s="177" t="s">
        <v>116</v>
      </c>
      <c r="B14" s="177"/>
      <c r="C14" s="177"/>
      <c r="D14" s="177"/>
      <c r="E14" s="177"/>
      <c r="F14" s="177"/>
      <c r="G14" s="16">
        <v>132</v>
      </c>
      <c r="H14" s="56">
        <v>0</v>
      </c>
      <c r="I14" s="56">
        <v>2481095</v>
      </c>
    </row>
    <row r="15" spans="1:9" ht="12.75">
      <c r="A15" s="238" t="s">
        <v>135</v>
      </c>
      <c r="B15" s="238"/>
      <c r="C15" s="238"/>
      <c r="D15" s="238"/>
      <c r="E15" s="238"/>
      <c r="F15" s="238"/>
      <c r="G15" s="17">
        <v>133</v>
      </c>
      <c r="H15" s="57">
        <f>SUM(H16:H18)</f>
        <v>165200774</v>
      </c>
      <c r="I15" s="57">
        <f>SUM(I16:I18)</f>
        <v>120525926</v>
      </c>
    </row>
    <row r="16" spans="1:9" ht="12.75">
      <c r="A16" s="237" t="s">
        <v>136</v>
      </c>
      <c r="B16" s="237"/>
      <c r="C16" s="237"/>
      <c r="D16" s="237"/>
      <c r="E16" s="237"/>
      <c r="F16" s="237"/>
      <c r="G16" s="16">
        <v>134</v>
      </c>
      <c r="H16" s="56">
        <v>3213779</v>
      </c>
      <c r="I16" s="56">
        <v>3110296</v>
      </c>
    </row>
    <row r="17" spans="1:9" ht="12.75">
      <c r="A17" s="237" t="s">
        <v>137</v>
      </c>
      <c r="B17" s="237"/>
      <c r="C17" s="237"/>
      <c r="D17" s="237"/>
      <c r="E17" s="237"/>
      <c r="F17" s="237"/>
      <c r="G17" s="16">
        <v>135</v>
      </c>
      <c r="H17" s="56">
        <v>153294965</v>
      </c>
      <c r="I17" s="56">
        <v>106313023</v>
      </c>
    </row>
    <row r="18" spans="1:9" ht="12.75">
      <c r="A18" s="237" t="s">
        <v>138</v>
      </c>
      <c r="B18" s="237"/>
      <c r="C18" s="237"/>
      <c r="D18" s="237"/>
      <c r="E18" s="237"/>
      <c r="F18" s="237"/>
      <c r="G18" s="16">
        <v>136</v>
      </c>
      <c r="H18" s="56">
        <v>8692030</v>
      </c>
      <c r="I18" s="56">
        <v>11102607</v>
      </c>
    </row>
    <row r="19" spans="1:9" ht="12.75">
      <c r="A19" s="238" t="s">
        <v>139</v>
      </c>
      <c r="B19" s="238"/>
      <c r="C19" s="238"/>
      <c r="D19" s="238"/>
      <c r="E19" s="238"/>
      <c r="F19" s="238"/>
      <c r="G19" s="17">
        <v>137</v>
      </c>
      <c r="H19" s="57">
        <f>SUM(H20:H22)</f>
        <v>21464995</v>
      </c>
      <c r="I19" s="57">
        <f>SUM(I20:I22)</f>
        <v>21647230</v>
      </c>
    </row>
    <row r="20" spans="1:9" ht="12.75">
      <c r="A20" s="237" t="s">
        <v>117</v>
      </c>
      <c r="B20" s="237"/>
      <c r="C20" s="237"/>
      <c r="D20" s="237"/>
      <c r="E20" s="237"/>
      <c r="F20" s="237"/>
      <c r="G20" s="16">
        <v>138</v>
      </c>
      <c r="H20" s="56">
        <v>13684768</v>
      </c>
      <c r="I20" s="56">
        <v>13734750</v>
      </c>
    </row>
    <row r="21" spans="1:9" ht="12.75">
      <c r="A21" s="237" t="s">
        <v>118</v>
      </c>
      <c r="B21" s="237"/>
      <c r="C21" s="237"/>
      <c r="D21" s="237"/>
      <c r="E21" s="237"/>
      <c r="F21" s="237"/>
      <c r="G21" s="16">
        <v>139</v>
      </c>
      <c r="H21" s="56">
        <v>4630199</v>
      </c>
      <c r="I21" s="56">
        <v>4860875</v>
      </c>
    </row>
    <row r="22" spans="1:9" ht="12.75">
      <c r="A22" s="237" t="s">
        <v>119</v>
      </c>
      <c r="B22" s="237"/>
      <c r="C22" s="237"/>
      <c r="D22" s="237"/>
      <c r="E22" s="237"/>
      <c r="F22" s="237"/>
      <c r="G22" s="16">
        <v>140</v>
      </c>
      <c r="H22" s="56">
        <v>3150028</v>
      </c>
      <c r="I22" s="56">
        <v>3051605</v>
      </c>
    </row>
    <row r="23" spans="1:9" ht="12.75">
      <c r="A23" s="177" t="s">
        <v>120</v>
      </c>
      <c r="B23" s="177"/>
      <c r="C23" s="177"/>
      <c r="D23" s="177"/>
      <c r="E23" s="177"/>
      <c r="F23" s="177"/>
      <c r="G23" s="16">
        <v>141</v>
      </c>
      <c r="H23" s="56">
        <v>3697403</v>
      </c>
      <c r="I23" s="56">
        <v>4343330</v>
      </c>
    </row>
    <row r="24" spans="1:9" ht="12.75">
      <c r="A24" s="177" t="s">
        <v>121</v>
      </c>
      <c r="B24" s="177"/>
      <c r="C24" s="177"/>
      <c r="D24" s="177"/>
      <c r="E24" s="177"/>
      <c r="F24" s="177"/>
      <c r="G24" s="16">
        <v>142</v>
      </c>
      <c r="H24" s="56">
        <v>10356963</v>
      </c>
      <c r="I24" s="56">
        <v>7089215</v>
      </c>
    </row>
    <row r="25" spans="1:9" ht="12.75">
      <c r="A25" s="238" t="s">
        <v>140</v>
      </c>
      <c r="B25" s="238"/>
      <c r="C25" s="238"/>
      <c r="D25" s="238"/>
      <c r="E25" s="238"/>
      <c r="F25" s="238"/>
      <c r="G25" s="17">
        <v>143</v>
      </c>
      <c r="H25" s="57">
        <f>H26+H27</f>
        <v>0</v>
      </c>
      <c r="I25" s="57">
        <f>I26+I27</f>
        <v>924989</v>
      </c>
    </row>
    <row r="26" spans="1:9" ht="12.75">
      <c r="A26" s="237" t="s">
        <v>141</v>
      </c>
      <c r="B26" s="237"/>
      <c r="C26" s="237"/>
      <c r="D26" s="237"/>
      <c r="E26" s="237"/>
      <c r="F26" s="237"/>
      <c r="G26" s="16">
        <v>144</v>
      </c>
      <c r="H26" s="56">
        <v>0</v>
      </c>
      <c r="I26" s="56">
        <v>0</v>
      </c>
    </row>
    <row r="27" spans="1:9" ht="12.75">
      <c r="A27" s="237" t="s">
        <v>142</v>
      </c>
      <c r="B27" s="237"/>
      <c r="C27" s="237"/>
      <c r="D27" s="237"/>
      <c r="E27" s="237"/>
      <c r="F27" s="237"/>
      <c r="G27" s="16">
        <v>145</v>
      </c>
      <c r="H27" s="56">
        <v>0</v>
      </c>
      <c r="I27" s="56">
        <v>924989</v>
      </c>
    </row>
    <row r="28" spans="1:9" ht="12.75">
      <c r="A28" s="238" t="s">
        <v>143</v>
      </c>
      <c r="B28" s="238"/>
      <c r="C28" s="238"/>
      <c r="D28" s="238"/>
      <c r="E28" s="238"/>
      <c r="F28" s="238"/>
      <c r="G28" s="17">
        <v>146</v>
      </c>
      <c r="H28" s="57">
        <f>SUM(H29:H34)</f>
        <v>0</v>
      </c>
      <c r="I28" s="57">
        <f>SUM(I29:I34)</f>
        <v>0</v>
      </c>
    </row>
    <row r="29" spans="1:9" ht="12.75">
      <c r="A29" s="237" t="s">
        <v>144</v>
      </c>
      <c r="B29" s="237"/>
      <c r="C29" s="237"/>
      <c r="D29" s="237"/>
      <c r="E29" s="237"/>
      <c r="F29" s="237"/>
      <c r="G29" s="16">
        <v>147</v>
      </c>
      <c r="H29" s="56">
        <v>0</v>
      </c>
      <c r="I29" s="56">
        <v>0</v>
      </c>
    </row>
    <row r="30" spans="1:9" ht="12.75">
      <c r="A30" s="237" t="s">
        <v>145</v>
      </c>
      <c r="B30" s="237"/>
      <c r="C30" s="237"/>
      <c r="D30" s="237"/>
      <c r="E30" s="237"/>
      <c r="F30" s="237"/>
      <c r="G30" s="16">
        <v>148</v>
      </c>
      <c r="H30" s="56">
        <v>0</v>
      </c>
      <c r="I30" s="56">
        <v>0</v>
      </c>
    </row>
    <row r="31" spans="1:9" ht="12.75">
      <c r="A31" s="237" t="s">
        <v>146</v>
      </c>
      <c r="B31" s="237"/>
      <c r="C31" s="237"/>
      <c r="D31" s="237"/>
      <c r="E31" s="237"/>
      <c r="F31" s="237"/>
      <c r="G31" s="16">
        <v>149</v>
      </c>
      <c r="H31" s="56">
        <v>0</v>
      </c>
      <c r="I31" s="56">
        <v>0</v>
      </c>
    </row>
    <row r="32" spans="1:9" ht="12.75">
      <c r="A32" s="237" t="s">
        <v>147</v>
      </c>
      <c r="B32" s="237"/>
      <c r="C32" s="237"/>
      <c r="D32" s="237"/>
      <c r="E32" s="237"/>
      <c r="F32" s="237"/>
      <c r="G32" s="16">
        <v>150</v>
      </c>
      <c r="H32" s="56">
        <v>0</v>
      </c>
      <c r="I32" s="56">
        <v>0</v>
      </c>
    </row>
    <row r="33" spans="1:9" ht="12.75">
      <c r="A33" s="237" t="s">
        <v>148</v>
      </c>
      <c r="B33" s="237"/>
      <c r="C33" s="237"/>
      <c r="D33" s="237"/>
      <c r="E33" s="237"/>
      <c r="F33" s="237"/>
      <c r="G33" s="16">
        <v>151</v>
      </c>
      <c r="H33" s="56">
        <v>0</v>
      </c>
      <c r="I33" s="56">
        <v>0</v>
      </c>
    </row>
    <row r="34" spans="1:9" ht="12.75">
      <c r="A34" s="237" t="s">
        <v>149</v>
      </c>
      <c r="B34" s="237"/>
      <c r="C34" s="237"/>
      <c r="D34" s="237"/>
      <c r="E34" s="237"/>
      <c r="F34" s="237"/>
      <c r="G34" s="16">
        <v>152</v>
      </c>
      <c r="H34" s="56">
        <v>0</v>
      </c>
      <c r="I34" s="56">
        <v>0</v>
      </c>
    </row>
    <row r="35" spans="1:9" ht="12.75">
      <c r="A35" s="177" t="s">
        <v>122</v>
      </c>
      <c r="B35" s="177"/>
      <c r="C35" s="177"/>
      <c r="D35" s="177"/>
      <c r="E35" s="177"/>
      <c r="F35" s="177"/>
      <c r="G35" s="16">
        <v>153</v>
      </c>
      <c r="H35" s="56">
        <v>249599</v>
      </c>
      <c r="I35" s="56">
        <v>2137803</v>
      </c>
    </row>
    <row r="36" spans="1:9" ht="12.75">
      <c r="A36" s="179" t="s">
        <v>150</v>
      </c>
      <c r="B36" s="179"/>
      <c r="C36" s="179"/>
      <c r="D36" s="179"/>
      <c r="E36" s="179"/>
      <c r="F36" s="179"/>
      <c r="G36" s="17">
        <v>154</v>
      </c>
      <c r="H36" s="57">
        <f>SUM(H37:H46)</f>
        <v>4789591</v>
      </c>
      <c r="I36" s="57">
        <f>SUM(I37:I46)</f>
        <v>1929336</v>
      </c>
    </row>
    <row r="37" spans="1:9" ht="12.75">
      <c r="A37" s="177" t="s">
        <v>151</v>
      </c>
      <c r="B37" s="177"/>
      <c r="C37" s="177"/>
      <c r="D37" s="177"/>
      <c r="E37" s="177"/>
      <c r="F37" s="177"/>
      <c r="G37" s="16">
        <v>155</v>
      </c>
      <c r="H37" s="56">
        <v>0</v>
      </c>
      <c r="I37" s="56">
        <v>0</v>
      </c>
    </row>
    <row r="38" spans="1:9" ht="24.75" customHeight="1">
      <c r="A38" s="177" t="s">
        <v>152</v>
      </c>
      <c r="B38" s="177"/>
      <c r="C38" s="177"/>
      <c r="D38" s="177"/>
      <c r="E38" s="177"/>
      <c r="F38" s="177"/>
      <c r="G38" s="16">
        <v>156</v>
      </c>
      <c r="H38" s="56">
        <v>0</v>
      </c>
      <c r="I38" s="56">
        <v>0</v>
      </c>
    </row>
    <row r="39" spans="1:9" ht="27.75" customHeight="1">
      <c r="A39" s="177" t="s">
        <v>153</v>
      </c>
      <c r="B39" s="177"/>
      <c r="C39" s="177"/>
      <c r="D39" s="177"/>
      <c r="E39" s="177"/>
      <c r="F39" s="177"/>
      <c r="G39" s="16">
        <v>157</v>
      </c>
      <c r="H39" s="56">
        <v>0</v>
      </c>
      <c r="I39" s="56">
        <v>0</v>
      </c>
    </row>
    <row r="40" spans="1:9" ht="27.75" customHeight="1">
      <c r="A40" s="177" t="s">
        <v>154</v>
      </c>
      <c r="B40" s="177"/>
      <c r="C40" s="177"/>
      <c r="D40" s="177"/>
      <c r="E40" s="177"/>
      <c r="F40" s="177"/>
      <c r="G40" s="16">
        <v>158</v>
      </c>
      <c r="H40" s="56">
        <v>0</v>
      </c>
      <c r="I40" s="56">
        <v>0</v>
      </c>
    </row>
    <row r="41" spans="1:9" ht="22.5" customHeight="1">
      <c r="A41" s="177" t="s">
        <v>155</v>
      </c>
      <c r="B41" s="177"/>
      <c r="C41" s="177"/>
      <c r="D41" s="177"/>
      <c r="E41" s="177"/>
      <c r="F41" s="177"/>
      <c r="G41" s="16">
        <v>159</v>
      </c>
      <c r="H41" s="56">
        <v>0</v>
      </c>
      <c r="I41" s="56">
        <v>0</v>
      </c>
    </row>
    <row r="42" spans="1:9" ht="12.75">
      <c r="A42" s="177" t="s">
        <v>156</v>
      </c>
      <c r="B42" s="177"/>
      <c r="C42" s="177"/>
      <c r="D42" s="177"/>
      <c r="E42" s="177"/>
      <c r="F42" s="177"/>
      <c r="G42" s="16">
        <v>160</v>
      </c>
      <c r="H42" s="56">
        <v>0</v>
      </c>
      <c r="I42" s="56">
        <v>0</v>
      </c>
    </row>
    <row r="43" spans="1:9" ht="12.75">
      <c r="A43" s="177" t="s">
        <v>157</v>
      </c>
      <c r="B43" s="177"/>
      <c r="C43" s="177"/>
      <c r="D43" s="177"/>
      <c r="E43" s="177"/>
      <c r="F43" s="177"/>
      <c r="G43" s="16">
        <v>161</v>
      </c>
      <c r="H43" s="56">
        <v>3935737</v>
      </c>
      <c r="I43" s="56">
        <v>1083558</v>
      </c>
    </row>
    <row r="44" spans="1:9" ht="12.75">
      <c r="A44" s="177" t="s">
        <v>158</v>
      </c>
      <c r="B44" s="177"/>
      <c r="C44" s="177"/>
      <c r="D44" s="177"/>
      <c r="E44" s="177"/>
      <c r="F44" s="177"/>
      <c r="G44" s="16">
        <v>162</v>
      </c>
      <c r="H44" s="56">
        <v>853854</v>
      </c>
      <c r="I44" s="56">
        <v>173695</v>
      </c>
    </row>
    <row r="45" spans="1:9" ht="12.75">
      <c r="A45" s="177" t="s">
        <v>159</v>
      </c>
      <c r="B45" s="177"/>
      <c r="C45" s="177"/>
      <c r="D45" s="177"/>
      <c r="E45" s="177"/>
      <c r="F45" s="177"/>
      <c r="G45" s="16">
        <v>163</v>
      </c>
      <c r="H45" s="56">
        <v>0</v>
      </c>
      <c r="I45" s="56">
        <v>671966</v>
      </c>
    </row>
    <row r="46" spans="1:9" ht="12.75">
      <c r="A46" s="177" t="s">
        <v>160</v>
      </c>
      <c r="B46" s="177"/>
      <c r="C46" s="177"/>
      <c r="D46" s="177"/>
      <c r="E46" s="177"/>
      <c r="F46" s="177"/>
      <c r="G46" s="16">
        <v>164</v>
      </c>
      <c r="H46" s="56">
        <v>0</v>
      </c>
      <c r="I46" s="56">
        <v>117</v>
      </c>
    </row>
    <row r="47" spans="1:9" ht="12.75">
      <c r="A47" s="179" t="s">
        <v>161</v>
      </c>
      <c r="B47" s="179"/>
      <c r="C47" s="179"/>
      <c r="D47" s="179"/>
      <c r="E47" s="179"/>
      <c r="F47" s="179"/>
      <c r="G47" s="17">
        <v>165</v>
      </c>
      <c r="H47" s="57">
        <f>SUM(H48:H54)</f>
        <v>8478283</v>
      </c>
      <c r="I47" s="57">
        <f>SUM(I48:I54)</f>
        <v>6910867</v>
      </c>
    </row>
    <row r="48" spans="1:9" ht="23.25" customHeight="1">
      <c r="A48" s="177" t="s">
        <v>162</v>
      </c>
      <c r="B48" s="177"/>
      <c r="C48" s="177"/>
      <c r="D48" s="177"/>
      <c r="E48" s="177"/>
      <c r="F48" s="177"/>
      <c r="G48" s="16">
        <v>166</v>
      </c>
      <c r="H48" s="56">
        <v>0</v>
      </c>
      <c r="I48" s="56">
        <v>2403404</v>
      </c>
    </row>
    <row r="49" spans="1:9" ht="12.75">
      <c r="A49" s="230" t="s">
        <v>163</v>
      </c>
      <c r="B49" s="230"/>
      <c r="C49" s="230"/>
      <c r="D49" s="230"/>
      <c r="E49" s="230"/>
      <c r="F49" s="230"/>
      <c r="G49" s="16">
        <v>167</v>
      </c>
      <c r="H49" s="56">
        <v>0</v>
      </c>
      <c r="I49" s="56">
        <v>0</v>
      </c>
    </row>
    <row r="50" spans="1:9" ht="12.75">
      <c r="A50" s="230" t="s">
        <v>164</v>
      </c>
      <c r="B50" s="230"/>
      <c r="C50" s="230"/>
      <c r="D50" s="230"/>
      <c r="E50" s="230"/>
      <c r="F50" s="230"/>
      <c r="G50" s="16">
        <v>168</v>
      </c>
      <c r="H50" s="56">
        <v>6710519</v>
      </c>
      <c r="I50" s="56">
        <v>3419638</v>
      </c>
    </row>
    <row r="51" spans="1:9" ht="12.75">
      <c r="A51" s="230" t="s">
        <v>165</v>
      </c>
      <c r="B51" s="230"/>
      <c r="C51" s="230"/>
      <c r="D51" s="230"/>
      <c r="E51" s="230"/>
      <c r="F51" s="230"/>
      <c r="G51" s="16">
        <v>169</v>
      </c>
      <c r="H51" s="56">
        <v>52922</v>
      </c>
      <c r="I51" s="56">
        <v>1067825</v>
      </c>
    </row>
    <row r="52" spans="1:9" ht="12.75">
      <c r="A52" s="230" t="s">
        <v>166</v>
      </c>
      <c r="B52" s="230"/>
      <c r="C52" s="230"/>
      <c r="D52" s="230"/>
      <c r="E52" s="230"/>
      <c r="F52" s="230"/>
      <c r="G52" s="16">
        <v>170</v>
      </c>
      <c r="H52" s="56">
        <v>0</v>
      </c>
      <c r="I52" s="56">
        <v>0</v>
      </c>
    </row>
    <row r="53" spans="1:9" ht="12.75">
      <c r="A53" s="230" t="s">
        <v>167</v>
      </c>
      <c r="B53" s="230"/>
      <c r="C53" s="230"/>
      <c r="D53" s="230"/>
      <c r="E53" s="230"/>
      <c r="F53" s="230"/>
      <c r="G53" s="16">
        <v>171</v>
      </c>
      <c r="H53" s="56">
        <v>634972</v>
      </c>
      <c r="I53" s="56"/>
    </row>
    <row r="54" spans="1:9" ht="12.75">
      <c r="A54" s="230" t="s">
        <v>168</v>
      </c>
      <c r="B54" s="230"/>
      <c r="C54" s="230"/>
      <c r="D54" s="230"/>
      <c r="E54" s="230"/>
      <c r="F54" s="230"/>
      <c r="G54" s="16">
        <v>172</v>
      </c>
      <c r="H54" s="56">
        <v>1079870</v>
      </c>
      <c r="I54" s="56">
        <v>20000</v>
      </c>
    </row>
    <row r="55" spans="1:9" ht="30" customHeight="1">
      <c r="A55" s="178" t="s">
        <v>169</v>
      </c>
      <c r="B55" s="178"/>
      <c r="C55" s="178"/>
      <c r="D55" s="178"/>
      <c r="E55" s="178"/>
      <c r="F55" s="178"/>
      <c r="G55" s="16">
        <v>173</v>
      </c>
      <c r="H55" s="56">
        <v>553735</v>
      </c>
      <c r="I55" s="56">
        <v>0</v>
      </c>
    </row>
    <row r="56" spans="1:9" ht="12.75">
      <c r="A56" s="178" t="s">
        <v>170</v>
      </c>
      <c r="B56" s="178"/>
      <c r="C56" s="178"/>
      <c r="D56" s="178"/>
      <c r="E56" s="178"/>
      <c r="F56" s="178"/>
      <c r="G56" s="16">
        <v>174</v>
      </c>
      <c r="H56" s="56">
        <v>0</v>
      </c>
      <c r="I56" s="56">
        <v>0</v>
      </c>
    </row>
    <row r="57" spans="1:9" ht="28.5" customHeight="1">
      <c r="A57" s="178" t="s">
        <v>171</v>
      </c>
      <c r="B57" s="178"/>
      <c r="C57" s="178"/>
      <c r="D57" s="178"/>
      <c r="E57" s="178"/>
      <c r="F57" s="178"/>
      <c r="G57" s="16">
        <v>175</v>
      </c>
      <c r="H57" s="56">
        <v>0</v>
      </c>
      <c r="I57" s="56">
        <v>0</v>
      </c>
    </row>
    <row r="58" spans="1:9" ht="12.75">
      <c r="A58" s="178" t="s">
        <v>172</v>
      </c>
      <c r="B58" s="178"/>
      <c r="C58" s="178"/>
      <c r="D58" s="178"/>
      <c r="E58" s="178"/>
      <c r="F58" s="178"/>
      <c r="G58" s="16">
        <v>176</v>
      </c>
      <c r="H58" s="56">
        <v>0</v>
      </c>
      <c r="I58" s="56">
        <v>0</v>
      </c>
    </row>
    <row r="59" spans="1:9" ht="12.75">
      <c r="A59" s="179" t="s">
        <v>173</v>
      </c>
      <c r="B59" s="179"/>
      <c r="C59" s="179"/>
      <c r="D59" s="179"/>
      <c r="E59" s="179"/>
      <c r="F59" s="179"/>
      <c r="G59" s="17">
        <v>177</v>
      </c>
      <c r="H59" s="57">
        <f>H7+H36+H55+H56</f>
        <v>200677623</v>
      </c>
      <c r="I59" s="57">
        <f>I7+I36+I55+I56</f>
        <v>149321579</v>
      </c>
    </row>
    <row r="60" spans="1:9" ht="12.75">
      <c r="A60" s="179" t="s">
        <v>174</v>
      </c>
      <c r="B60" s="179"/>
      <c r="C60" s="179"/>
      <c r="D60" s="179"/>
      <c r="E60" s="179"/>
      <c r="F60" s="179"/>
      <c r="G60" s="17">
        <v>178</v>
      </c>
      <c r="H60" s="57">
        <f>H13+H47+H57+H58</f>
        <v>209448017</v>
      </c>
      <c r="I60" s="57">
        <f>I13+I47+I57+I58</f>
        <v>166060455</v>
      </c>
    </row>
    <row r="61" spans="1:9" ht="12.75">
      <c r="A61" s="179" t="s">
        <v>175</v>
      </c>
      <c r="B61" s="179"/>
      <c r="C61" s="179"/>
      <c r="D61" s="179"/>
      <c r="E61" s="179"/>
      <c r="F61" s="179"/>
      <c r="G61" s="17">
        <v>179</v>
      </c>
      <c r="H61" s="57">
        <f>H59-H60</f>
        <v>-8770394</v>
      </c>
      <c r="I61" s="57">
        <f>I59-I60</f>
        <v>-16738876</v>
      </c>
    </row>
    <row r="62" spans="1:9" ht="12.75">
      <c r="A62" s="235" t="s">
        <v>176</v>
      </c>
      <c r="B62" s="235"/>
      <c r="C62" s="235"/>
      <c r="D62" s="235"/>
      <c r="E62" s="235"/>
      <c r="F62" s="235"/>
      <c r="G62" s="17">
        <v>180</v>
      </c>
      <c r="H62" s="57">
        <f>+IF((H59-H60)&gt;0,(H59-H60),0)</f>
        <v>0</v>
      </c>
      <c r="I62" s="57">
        <f>+IF((I59-I60)&gt;0,(I59-I60),0)</f>
        <v>0</v>
      </c>
    </row>
    <row r="63" spans="1:9" ht="12.75">
      <c r="A63" s="235" t="s">
        <v>177</v>
      </c>
      <c r="B63" s="235"/>
      <c r="C63" s="235"/>
      <c r="D63" s="235"/>
      <c r="E63" s="235"/>
      <c r="F63" s="235"/>
      <c r="G63" s="17">
        <v>181</v>
      </c>
      <c r="H63" s="57">
        <f>+IF((H59-H60)&lt;0,(H59-H60),0)</f>
        <v>-8770394</v>
      </c>
      <c r="I63" s="57">
        <f>+IF((I59-I60)&lt;0,(I59-I60),0)</f>
        <v>-16738876</v>
      </c>
    </row>
    <row r="64" spans="1:9" ht="12.75">
      <c r="A64" s="178" t="s">
        <v>123</v>
      </c>
      <c r="B64" s="178"/>
      <c r="C64" s="178"/>
      <c r="D64" s="178"/>
      <c r="E64" s="178"/>
      <c r="F64" s="178"/>
      <c r="G64" s="16">
        <v>182</v>
      </c>
      <c r="H64" s="56">
        <v>0</v>
      </c>
      <c r="I64" s="56"/>
    </row>
    <row r="65" spans="1:9" ht="12.75">
      <c r="A65" s="179" t="s">
        <v>178</v>
      </c>
      <c r="B65" s="179"/>
      <c r="C65" s="179"/>
      <c r="D65" s="179"/>
      <c r="E65" s="179"/>
      <c r="F65" s="179"/>
      <c r="G65" s="17">
        <v>183</v>
      </c>
      <c r="H65" s="57">
        <f>H61-H64</f>
        <v>-8770394</v>
      </c>
      <c r="I65" s="57">
        <f>I61-I64</f>
        <v>-16738876</v>
      </c>
    </row>
    <row r="66" spans="1:9" ht="12.75">
      <c r="A66" s="235" t="s">
        <v>179</v>
      </c>
      <c r="B66" s="235"/>
      <c r="C66" s="235"/>
      <c r="D66" s="235"/>
      <c r="E66" s="235"/>
      <c r="F66" s="235"/>
      <c r="G66" s="17">
        <v>184</v>
      </c>
      <c r="H66" s="57">
        <f>+IF((H61-H64)&gt;0,(H61-H64),0)</f>
        <v>0</v>
      </c>
      <c r="I66" s="57">
        <f>+IF((I61-I64)&gt;0,(I61-I64),0)</f>
        <v>0</v>
      </c>
    </row>
    <row r="67" spans="1:9" ht="12.75">
      <c r="A67" s="240" t="s">
        <v>180</v>
      </c>
      <c r="B67" s="240"/>
      <c r="C67" s="240"/>
      <c r="D67" s="240"/>
      <c r="E67" s="240"/>
      <c r="F67" s="240"/>
      <c r="G67" s="18">
        <v>185</v>
      </c>
      <c r="H67" s="62">
        <f>+IF((H61-H64)&lt;0,(H61-H64),0)</f>
        <v>-8770394</v>
      </c>
      <c r="I67" s="62">
        <f>+IF((I61-I64)&lt;0,(I61-I64),0)</f>
        <v>-16738876</v>
      </c>
    </row>
    <row r="68" spans="1:9" ht="12.75">
      <c r="A68" s="218" t="s">
        <v>181</v>
      </c>
      <c r="B68" s="218"/>
      <c r="C68" s="218"/>
      <c r="D68" s="218"/>
      <c r="E68" s="218"/>
      <c r="F68" s="218"/>
      <c r="G68" s="227"/>
      <c r="H68" s="227"/>
      <c r="I68" s="227"/>
    </row>
    <row r="69" spans="1:9" ht="25.5" customHeight="1">
      <c r="A69" s="179" t="s">
        <v>182</v>
      </c>
      <c r="B69" s="179"/>
      <c r="C69" s="179"/>
      <c r="D69" s="179"/>
      <c r="E69" s="179"/>
      <c r="F69" s="179"/>
      <c r="G69" s="17">
        <v>186</v>
      </c>
      <c r="H69" s="57">
        <f>H70-H71</f>
        <v>0</v>
      </c>
      <c r="I69" s="57">
        <f>I70-I71</f>
        <v>0</v>
      </c>
    </row>
    <row r="70" spans="1:9" ht="12.75">
      <c r="A70" s="230" t="s">
        <v>183</v>
      </c>
      <c r="B70" s="230"/>
      <c r="C70" s="230"/>
      <c r="D70" s="230"/>
      <c r="E70" s="230"/>
      <c r="F70" s="230"/>
      <c r="G70" s="16">
        <v>187</v>
      </c>
      <c r="H70" s="56">
        <v>0</v>
      </c>
      <c r="I70" s="56">
        <v>0</v>
      </c>
    </row>
    <row r="71" spans="1:9" ht="12.75">
      <c r="A71" s="230" t="s">
        <v>184</v>
      </c>
      <c r="B71" s="230"/>
      <c r="C71" s="230"/>
      <c r="D71" s="230"/>
      <c r="E71" s="230"/>
      <c r="F71" s="230"/>
      <c r="G71" s="16">
        <v>188</v>
      </c>
      <c r="H71" s="56">
        <v>0</v>
      </c>
      <c r="I71" s="56">
        <v>0</v>
      </c>
    </row>
    <row r="72" spans="1:9" ht="12.75">
      <c r="A72" s="178" t="s">
        <v>185</v>
      </c>
      <c r="B72" s="178"/>
      <c r="C72" s="178"/>
      <c r="D72" s="178"/>
      <c r="E72" s="178"/>
      <c r="F72" s="178"/>
      <c r="G72" s="16">
        <v>189</v>
      </c>
      <c r="H72" s="56">
        <v>0</v>
      </c>
      <c r="I72" s="56">
        <v>0</v>
      </c>
    </row>
    <row r="73" spans="1:9" ht="12.75">
      <c r="A73" s="235" t="s">
        <v>186</v>
      </c>
      <c r="B73" s="235"/>
      <c r="C73" s="235"/>
      <c r="D73" s="235"/>
      <c r="E73" s="235"/>
      <c r="F73" s="235"/>
      <c r="G73" s="17">
        <v>190</v>
      </c>
      <c r="H73" s="111"/>
      <c r="I73" s="111"/>
    </row>
    <row r="74" spans="1:9" ht="12.75">
      <c r="A74" s="240" t="s">
        <v>187</v>
      </c>
      <c r="B74" s="240"/>
      <c r="C74" s="240"/>
      <c r="D74" s="240"/>
      <c r="E74" s="240"/>
      <c r="F74" s="240"/>
      <c r="G74" s="18">
        <v>191</v>
      </c>
      <c r="H74" s="112"/>
      <c r="I74" s="112"/>
    </row>
    <row r="75" spans="1:9" ht="12.75">
      <c r="A75" s="218" t="s">
        <v>188</v>
      </c>
      <c r="B75" s="218"/>
      <c r="C75" s="218"/>
      <c r="D75" s="218"/>
      <c r="E75" s="218"/>
      <c r="F75" s="218"/>
      <c r="G75" s="227"/>
      <c r="H75" s="227"/>
      <c r="I75" s="227"/>
    </row>
    <row r="76" spans="1:9" ht="12.75">
      <c r="A76" s="179" t="s">
        <v>189</v>
      </c>
      <c r="B76" s="179"/>
      <c r="C76" s="179"/>
      <c r="D76" s="179"/>
      <c r="E76" s="179"/>
      <c r="F76" s="179"/>
      <c r="G76" s="17">
        <v>192</v>
      </c>
      <c r="H76" s="111"/>
      <c r="I76" s="111"/>
    </row>
    <row r="77" spans="1:9" ht="12.75">
      <c r="A77" s="228" t="s">
        <v>190</v>
      </c>
      <c r="B77" s="228"/>
      <c r="C77" s="228"/>
      <c r="D77" s="228"/>
      <c r="E77" s="228"/>
      <c r="F77" s="228"/>
      <c r="G77" s="22">
        <v>193</v>
      </c>
      <c r="H77" s="63">
        <v>0</v>
      </c>
      <c r="I77" s="63">
        <v>0</v>
      </c>
    </row>
    <row r="78" spans="1:9" ht="12.75">
      <c r="A78" s="228" t="s">
        <v>191</v>
      </c>
      <c r="B78" s="228"/>
      <c r="C78" s="228"/>
      <c r="D78" s="228"/>
      <c r="E78" s="228"/>
      <c r="F78" s="228"/>
      <c r="G78" s="22">
        <v>194</v>
      </c>
      <c r="H78" s="63">
        <v>0</v>
      </c>
      <c r="I78" s="63">
        <v>0</v>
      </c>
    </row>
    <row r="79" spans="1:9" ht="12.75">
      <c r="A79" s="179" t="s">
        <v>192</v>
      </c>
      <c r="B79" s="179"/>
      <c r="C79" s="179"/>
      <c r="D79" s="179"/>
      <c r="E79" s="179"/>
      <c r="F79" s="179"/>
      <c r="G79" s="17">
        <v>195</v>
      </c>
      <c r="H79" s="111"/>
      <c r="I79" s="111"/>
    </row>
    <row r="80" spans="1:9" ht="12.75">
      <c r="A80" s="179" t="s">
        <v>193</v>
      </c>
      <c r="B80" s="179"/>
      <c r="C80" s="179"/>
      <c r="D80" s="179"/>
      <c r="E80" s="179"/>
      <c r="F80" s="179"/>
      <c r="G80" s="17">
        <v>196</v>
      </c>
      <c r="H80" s="111"/>
      <c r="I80" s="111"/>
    </row>
    <row r="81" spans="1:9" ht="12.75">
      <c r="A81" s="235" t="s">
        <v>194</v>
      </c>
      <c r="B81" s="235"/>
      <c r="C81" s="235"/>
      <c r="D81" s="235"/>
      <c r="E81" s="235"/>
      <c r="F81" s="235"/>
      <c r="G81" s="17">
        <v>197</v>
      </c>
      <c r="H81" s="111"/>
      <c r="I81" s="111"/>
    </row>
    <row r="82" spans="1:9" ht="12.75">
      <c r="A82" s="240" t="s">
        <v>195</v>
      </c>
      <c r="B82" s="240"/>
      <c r="C82" s="240"/>
      <c r="D82" s="240"/>
      <c r="E82" s="240"/>
      <c r="F82" s="240"/>
      <c r="G82" s="18">
        <v>198</v>
      </c>
      <c r="H82" s="112"/>
      <c r="I82" s="112"/>
    </row>
    <row r="83" spans="1:9" ht="12.75">
      <c r="A83" s="218" t="s">
        <v>124</v>
      </c>
      <c r="B83" s="218"/>
      <c r="C83" s="218"/>
      <c r="D83" s="218"/>
      <c r="E83" s="218"/>
      <c r="F83" s="218"/>
      <c r="G83" s="227"/>
      <c r="H83" s="227"/>
      <c r="I83" s="227"/>
    </row>
    <row r="84" spans="1:9" ht="12.75">
      <c r="A84" s="236" t="s">
        <v>196</v>
      </c>
      <c r="B84" s="236"/>
      <c r="C84" s="236"/>
      <c r="D84" s="236"/>
      <c r="E84" s="236"/>
      <c r="F84" s="236"/>
      <c r="G84" s="17">
        <v>199</v>
      </c>
      <c r="H84" s="51">
        <f>H85+H86</f>
        <v>0</v>
      </c>
      <c r="I84" s="51">
        <f>I85+I86</f>
        <v>0</v>
      </c>
    </row>
    <row r="85" spans="1:9" ht="12.75">
      <c r="A85" s="229" t="s">
        <v>197</v>
      </c>
      <c r="B85" s="229"/>
      <c r="C85" s="229"/>
      <c r="D85" s="229"/>
      <c r="E85" s="229"/>
      <c r="F85" s="229"/>
      <c r="G85" s="16">
        <v>200</v>
      </c>
      <c r="H85" s="50">
        <v>0</v>
      </c>
      <c r="I85" s="50">
        <v>0</v>
      </c>
    </row>
    <row r="86" spans="1:9" ht="12.75">
      <c r="A86" s="231" t="s">
        <v>198</v>
      </c>
      <c r="B86" s="231"/>
      <c r="C86" s="231"/>
      <c r="D86" s="231"/>
      <c r="E86" s="231"/>
      <c r="F86" s="231"/>
      <c r="G86" s="19">
        <v>201</v>
      </c>
      <c r="H86" s="64">
        <v>0</v>
      </c>
      <c r="I86" s="64">
        <v>0</v>
      </c>
    </row>
    <row r="87" spans="1:9" ht="12.75">
      <c r="A87" s="232" t="s">
        <v>126</v>
      </c>
      <c r="B87" s="232"/>
      <c r="C87" s="232"/>
      <c r="D87" s="232"/>
      <c r="E87" s="232"/>
      <c r="F87" s="232"/>
      <c r="G87" s="233"/>
      <c r="H87" s="233"/>
      <c r="I87" s="233"/>
    </row>
    <row r="88" spans="1:9" ht="12.75">
      <c r="A88" s="234" t="s">
        <v>199</v>
      </c>
      <c r="B88" s="234"/>
      <c r="C88" s="234"/>
      <c r="D88" s="234"/>
      <c r="E88" s="234"/>
      <c r="F88" s="234"/>
      <c r="G88" s="16">
        <v>202</v>
      </c>
      <c r="H88" s="50"/>
      <c r="I88" s="50"/>
    </row>
    <row r="89" spans="1:9" ht="24" customHeight="1">
      <c r="A89" s="225" t="s">
        <v>200</v>
      </c>
      <c r="B89" s="225"/>
      <c r="C89" s="225"/>
      <c r="D89" s="225"/>
      <c r="E89" s="225"/>
      <c r="F89" s="225"/>
      <c r="G89" s="17">
        <v>203</v>
      </c>
      <c r="H89" s="51">
        <f>SUM(H90:H97)</f>
        <v>0</v>
      </c>
      <c r="I89" s="51">
        <f>SUM(I90:I97)</f>
        <v>0</v>
      </c>
    </row>
    <row r="90" spans="1:9" ht="12.75">
      <c r="A90" s="230" t="s">
        <v>201</v>
      </c>
      <c r="B90" s="230"/>
      <c r="C90" s="230"/>
      <c r="D90" s="230"/>
      <c r="E90" s="230"/>
      <c r="F90" s="230"/>
      <c r="G90" s="16">
        <v>204</v>
      </c>
      <c r="H90" s="50">
        <v>0</v>
      </c>
      <c r="I90" s="50">
        <v>0</v>
      </c>
    </row>
    <row r="91" spans="1:9" ht="21" customHeight="1">
      <c r="A91" s="230" t="s">
        <v>202</v>
      </c>
      <c r="B91" s="230"/>
      <c r="C91" s="230"/>
      <c r="D91" s="230"/>
      <c r="E91" s="230"/>
      <c r="F91" s="230"/>
      <c r="G91" s="16">
        <v>205</v>
      </c>
      <c r="H91" s="50">
        <v>0</v>
      </c>
      <c r="I91" s="50">
        <v>0</v>
      </c>
    </row>
    <row r="92" spans="1:9" ht="21" customHeight="1">
      <c r="A92" s="230" t="s">
        <v>203</v>
      </c>
      <c r="B92" s="230"/>
      <c r="C92" s="230"/>
      <c r="D92" s="230"/>
      <c r="E92" s="230"/>
      <c r="F92" s="230"/>
      <c r="G92" s="16">
        <v>206</v>
      </c>
      <c r="H92" s="50">
        <v>0</v>
      </c>
      <c r="I92" s="50">
        <v>0</v>
      </c>
    </row>
    <row r="93" spans="1:9" ht="12.75">
      <c r="A93" s="230" t="s">
        <v>204</v>
      </c>
      <c r="B93" s="230"/>
      <c r="C93" s="230"/>
      <c r="D93" s="230"/>
      <c r="E93" s="230"/>
      <c r="F93" s="230"/>
      <c r="G93" s="16">
        <v>207</v>
      </c>
      <c r="H93" s="50">
        <v>0</v>
      </c>
      <c r="I93" s="50">
        <v>0</v>
      </c>
    </row>
    <row r="94" spans="1:9" ht="12.75">
      <c r="A94" s="230" t="s">
        <v>205</v>
      </c>
      <c r="B94" s="230"/>
      <c r="C94" s="230"/>
      <c r="D94" s="230"/>
      <c r="E94" s="230"/>
      <c r="F94" s="230"/>
      <c r="G94" s="16">
        <v>208</v>
      </c>
      <c r="H94" s="50">
        <v>0</v>
      </c>
      <c r="I94" s="50">
        <v>0</v>
      </c>
    </row>
    <row r="95" spans="1:9" ht="20.25" customHeight="1">
      <c r="A95" s="230" t="s">
        <v>206</v>
      </c>
      <c r="B95" s="230"/>
      <c r="C95" s="230"/>
      <c r="D95" s="230"/>
      <c r="E95" s="230"/>
      <c r="F95" s="230"/>
      <c r="G95" s="16">
        <v>209</v>
      </c>
      <c r="H95" s="50">
        <v>0</v>
      </c>
      <c r="I95" s="50">
        <v>0</v>
      </c>
    </row>
    <row r="96" spans="1:9" ht="12.75">
      <c r="A96" s="230" t="s">
        <v>207</v>
      </c>
      <c r="B96" s="230"/>
      <c r="C96" s="230"/>
      <c r="D96" s="230"/>
      <c r="E96" s="230"/>
      <c r="F96" s="230"/>
      <c r="G96" s="16">
        <v>210</v>
      </c>
      <c r="H96" s="50">
        <v>0</v>
      </c>
      <c r="I96" s="50">
        <v>0</v>
      </c>
    </row>
    <row r="97" spans="1:9" ht="12.75">
      <c r="A97" s="230" t="s">
        <v>208</v>
      </c>
      <c r="B97" s="230"/>
      <c r="C97" s="230"/>
      <c r="D97" s="230"/>
      <c r="E97" s="230"/>
      <c r="F97" s="230"/>
      <c r="G97" s="16">
        <v>211</v>
      </c>
      <c r="H97" s="50">
        <v>0</v>
      </c>
      <c r="I97" s="50">
        <v>0</v>
      </c>
    </row>
    <row r="98" spans="1:9" ht="12.75">
      <c r="A98" s="234" t="s">
        <v>127</v>
      </c>
      <c r="B98" s="234"/>
      <c r="C98" s="234"/>
      <c r="D98" s="234"/>
      <c r="E98" s="234"/>
      <c r="F98" s="234"/>
      <c r="G98" s="16">
        <v>212</v>
      </c>
      <c r="H98" s="50">
        <v>0</v>
      </c>
      <c r="I98" s="50">
        <v>0</v>
      </c>
    </row>
    <row r="99" spans="1:9" ht="27" customHeight="1">
      <c r="A99" s="225" t="s">
        <v>209</v>
      </c>
      <c r="B99" s="225"/>
      <c r="C99" s="225"/>
      <c r="D99" s="225"/>
      <c r="E99" s="225"/>
      <c r="F99" s="225"/>
      <c r="G99" s="17">
        <v>213</v>
      </c>
      <c r="H99" s="51">
        <f>H89-H98</f>
        <v>0</v>
      </c>
      <c r="I99" s="51">
        <f>I89-I98</f>
        <v>0</v>
      </c>
    </row>
    <row r="100" spans="1:9" ht="12.75">
      <c r="A100" s="226" t="s">
        <v>210</v>
      </c>
      <c r="B100" s="226"/>
      <c r="C100" s="226"/>
      <c r="D100" s="226"/>
      <c r="E100" s="226"/>
      <c r="F100" s="226"/>
      <c r="G100" s="18">
        <v>214</v>
      </c>
      <c r="H100" s="52">
        <f>H88+H99</f>
        <v>0</v>
      </c>
      <c r="I100" s="52">
        <f>I88+I99</f>
        <v>0</v>
      </c>
    </row>
    <row r="101" spans="1:9" ht="12.75">
      <c r="A101" s="218" t="s">
        <v>211</v>
      </c>
      <c r="B101" s="218"/>
      <c r="C101" s="218"/>
      <c r="D101" s="218"/>
      <c r="E101" s="218"/>
      <c r="F101" s="218"/>
      <c r="G101" s="227"/>
      <c r="H101" s="227"/>
      <c r="I101" s="227"/>
    </row>
    <row r="102" spans="1:9" ht="12.75">
      <c r="A102" s="236" t="s">
        <v>212</v>
      </c>
      <c r="B102" s="236"/>
      <c r="C102" s="236"/>
      <c r="D102" s="236"/>
      <c r="E102" s="236"/>
      <c r="F102" s="236"/>
      <c r="G102" s="17">
        <v>215</v>
      </c>
      <c r="H102" s="51">
        <f>H103+H104</f>
        <v>0</v>
      </c>
      <c r="I102" s="51">
        <f>I103+I104</f>
        <v>0</v>
      </c>
    </row>
    <row r="103" spans="1:9" ht="12.75">
      <c r="A103" s="229" t="s">
        <v>125</v>
      </c>
      <c r="B103" s="229"/>
      <c r="C103" s="229"/>
      <c r="D103" s="229"/>
      <c r="E103" s="229"/>
      <c r="F103" s="229"/>
      <c r="G103" s="16">
        <v>216</v>
      </c>
      <c r="H103" s="50">
        <v>0</v>
      </c>
      <c r="I103" s="50">
        <v>0</v>
      </c>
    </row>
    <row r="104" spans="1:9" ht="12.75">
      <c r="A104" s="231" t="s">
        <v>213</v>
      </c>
      <c r="B104" s="231"/>
      <c r="C104" s="231"/>
      <c r="D104" s="231"/>
      <c r="E104" s="231"/>
      <c r="F104" s="231"/>
      <c r="G104" s="19">
        <v>217</v>
      </c>
      <c r="H104" s="64">
        <v>0</v>
      </c>
      <c r="I104" s="64">
        <v>0</v>
      </c>
    </row>
  </sheetData>
  <sheetProtection sheet="1" objects="1" scenarios="1"/>
  <mergeCells count="104">
    <mergeCell ref="A57:F57"/>
    <mergeCell ref="A58:F58"/>
    <mergeCell ref="A43:F43"/>
    <mergeCell ref="A51:F51"/>
    <mergeCell ref="A52:F52"/>
    <mergeCell ref="A37:F37"/>
    <mergeCell ref="A53:F53"/>
    <mergeCell ref="A54:F54"/>
    <mergeCell ref="A38:F38"/>
    <mergeCell ref="A2:I2"/>
    <mergeCell ref="A1:I1"/>
    <mergeCell ref="A59:F59"/>
    <mergeCell ref="A23:F23"/>
    <mergeCell ref="A24:F24"/>
    <mergeCell ref="A44:F44"/>
    <mergeCell ref="A45:F45"/>
    <mergeCell ref="A5:F5"/>
    <mergeCell ref="A6:F6"/>
    <mergeCell ref="A35:F35"/>
    <mergeCell ref="A31:F31"/>
    <mergeCell ref="A47:F47"/>
    <mergeCell ref="A48:F48"/>
    <mergeCell ref="A42:F42"/>
    <mergeCell ref="A34:F34"/>
    <mergeCell ref="A4:I4"/>
    <mergeCell ref="A36:F36"/>
    <mergeCell ref="A19:F19"/>
    <mergeCell ref="A20:F20"/>
    <mergeCell ref="A13:F13"/>
    <mergeCell ref="A60:F60"/>
    <mergeCell ref="A32:F32"/>
    <mergeCell ref="A33:F33"/>
    <mergeCell ref="A49:F49"/>
    <mergeCell ref="A50:F50"/>
    <mergeCell ref="A46:F46"/>
    <mergeCell ref="A55:F55"/>
    <mergeCell ref="A56:F56"/>
    <mergeCell ref="A40:F40"/>
    <mergeCell ref="A41:F41"/>
    <mergeCell ref="A86:F86"/>
    <mergeCell ref="A96:F96"/>
    <mergeCell ref="A81:F81"/>
    <mergeCell ref="A82:F82"/>
    <mergeCell ref="A65:F65"/>
    <mergeCell ref="A66:F66"/>
    <mergeCell ref="A70:F70"/>
    <mergeCell ref="A69:F69"/>
    <mergeCell ref="A68:I68"/>
    <mergeCell ref="A71:F71"/>
    <mergeCell ref="A72:F72"/>
    <mergeCell ref="A73:F73"/>
    <mergeCell ref="A74:F74"/>
    <mergeCell ref="A67:F67"/>
    <mergeCell ref="A85:F85"/>
    <mergeCell ref="A17:F17"/>
    <mergeCell ref="A18:F18"/>
    <mergeCell ref="A7:F7"/>
    <mergeCell ref="A8:F8"/>
    <mergeCell ref="A9:F9"/>
    <mergeCell ref="A10:F10"/>
    <mergeCell ref="A14:F14"/>
    <mergeCell ref="A15:F15"/>
    <mergeCell ref="A16:F16"/>
    <mergeCell ref="A12:F12"/>
    <mergeCell ref="A21:F21"/>
    <mergeCell ref="A39:F39"/>
    <mergeCell ref="A22:F22"/>
    <mergeCell ref="A11:F11"/>
    <mergeCell ref="A25:F25"/>
    <mergeCell ref="A26:F26"/>
    <mergeCell ref="A27:F27"/>
    <mergeCell ref="A28:F28"/>
    <mergeCell ref="A29:F29"/>
    <mergeCell ref="A30:F30"/>
    <mergeCell ref="A61:F61"/>
    <mergeCell ref="A62:F62"/>
    <mergeCell ref="A63:F63"/>
    <mergeCell ref="A64:F64"/>
    <mergeCell ref="A102:F102"/>
    <mergeCell ref="A91:F91"/>
    <mergeCell ref="A92:F92"/>
    <mergeCell ref="A98:F98"/>
    <mergeCell ref="A84:F84"/>
    <mergeCell ref="A95:F95"/>
    <mergeCell ref="A103:F103"/>
    <mergeCell ref="A97:F97"/>
    <mergeCell ref="A93:F93"/>
    <mergeCell ref="A94:F94"/>
    <mergeCell ref="A83:I83"/>
    <mergeCell ref="A104:F104"/>
    <mergeCell ref="A87:I87"/>
    <mergeCell ref="A88:F88"/>
    <mergeCell ref="A89:F89"/>
    <mergeCell ref="A90:F90"/>
    <mergeCell ref="A3:I3"/>
    <mergeCell ref="A99:F99"/>
    <mergeCell ref="A100:F100"/>
    <mergeCell ref="A101:I101"/>
    <mergeCell ref="A75:I75"/>
    <mergeCell ref="A76:F76"/>
    <mergeCell ref="A77:F77"/>
    <mergeCell ref="A78:F78"/>
    <mergeCell ref="A79:F79"/>
    <mergeCell ref="A80:F80"/>
  </mergeCells>
  <conditionalFormatting sqref="H8:I11">
    <cfRule type="cellIs" priority="51" dxfId="1" operator="notEqual" stopIfTrue="1">
      <formula>ROUND(H8,0)</formula>
    </cfRule>
    <cfRule type="cellIs" priority="52" dxfId="0" operator="lessThan" stopIfTrue="1">
      <formula>0</formula>
    </cfRule>
  </conditionalFormatting>
  <conditionalFormatting sqref="H8:H11">
    <cfRule type="cellIs" priority="49" dxfId="1" operator="notEqual" stopIfTrue="1">
      <formula>ROUND(H8,0)</formula>
    </cfRule>
    <cfRule type="cellIs" priority="50" dxfId="0" operator="lessThan" stopIfTrue="1">
      <formula>0</formula>
    </cfRule>
  </conditionalFormatting>
  <conditionalFormatting sqref="H12:I12">
    <cfRule type="cellIs" priority="47" dxfId="1" operator="notEqual" stopIfTrue="1">
      <formula>ROUND(H12,0)</formula>
    </cfRule>
    <cfRule type="cellIs" priority="48" dxfId="0" operator="lessThan" stopIfTrue="1">
      <formula>0</formula>
    </cfRule>
  </conditionalFormatting>
  <conditionalFormatting sqref="H12">
    <cfRule type="cellIs" priority="45" dxfId="1" operator="notEqual" stopIfTrue="1">
      <formula>ROUND(H12,0)</formula>
    </cfRule>
    <cfRule type="cellIs" priority="46" dxfId="0" operator="lessThan" stopIfTrue="1">
      <formula>0</formula>
    </cfRule>
  </conditionalFormatting>
  <conditionalFormatting sqref="H16:I18">
    <cfRule type="cellIs" priority="43" dxfId="1" operator="notEqual" stopIfTrue="1">
      <formula>ROUND(H16,0)</formula>
    </cfRule>
    <cfRule type="cellIs" priority="44" dxfId="0" operator="lessThan" stopIfTrue="1">
      <formula>0</formula>
    </cfRule>
  </conditionalFormatting>
  <conditionalFormatting sqref="H16:H18">
    <cfRule type="cellIs" priority="41" dxfId="1" operator="notEqual" stopIfTrue="1">
      <formula>ROUND(H16,0)</formula>
    </cfRule>
    <cfRule type="cellIs" priority="42" dxfId="0" operator="lessThan" stopIfTrue="1">
      <formula>0</formula>
    </cfRule>
  </conditionalFormatting>
  <conditionalFormatting sqref="H20:I24">
    <cfRule type="cellIs" priority="39" dxfId="1" operator="notEqual" stopIfTrue="1">
      <formula>ROUND(H20,0)</formula>
    </cfRule>
    <cfRule type="cellIs" priority="40" dxfId="0" operator="lessThan" stopIfTrue="1">
      <formula>0</formula>
    </cfRule>
  </conditionalFormatting>
  <conditionalFormatting sqref="H20:H24">
    <cfRule type="cellIs" priority="37" dxfId="1" operator="notEqual" stopIfTrue="1">
      <formula>ROUND(H20,0)</formula>
    </cfRule>
    <cfRule type="cellIs" priority="38" dxfId="0" operator="lessThan" stopIfTrue="1">
      <formula>0</formula>
    </cfRule>
  </conditionalFormatting>
  <conditionalFormatting sqref="H27:I27">
    <cfRule type="cellIs" priority="36" dxfId="1" operator="notEqual" stopIfTrue="1">
      <formula>ROUND(H27,0)</formula>
    </cfRule>
  </conditionalFormatting>
  <conditionalFormatting sqref="H27">
    <cfRule type="cellIs" priority="35" dxfId="1" operator="notEqual" stopIfTrue="1">
      <formula>ROUND(H27,0)</formula>
    </cfRule>
  </conditionalFormatting>
  <conditionalFormatting sqref="H29:I34">
    <cfRule type="cellIs" priority="34" dxfId="1" operator="notEqual" stopIfTrue="1">
      <formula>ROUND(H29,0)</formula>
    </cfRule>
  </conditionalFormatting>
  <conditionalFormatting sqref="H35:I35">
    <cfRule type="cellIs" priority="32" dxfId="1" operator="notEqual" stopIfTrue="1">
      <formula>ROUND(H35,0)</formula>
    </cfRule>
    <cfRule type="cellIs" priority="33" dxfId="0" operator="lessThan" stopIfTrue="1">
      <formula>0</formula>
    </cfRule>
  </conditionalFormatting>
  <conditionalFormatting sqref="H29:H34">
    <cfRule type="cellIs" priority="31" dxfId="1" operator="notEqual" stopIfTrue="1">
      <formula>ROUND(H29,0)</formula>
    </cfRule>
  </conditionalFormatting>
  <conditionalFormatting sqref="H35">
    <cfRule type="cellIs" priority="29" dxfId="1" operator="notEqual" stopIfTrue="1">
      <formula>ROUND(H35,0)</formula>
    </cfRule>
    <cfRule type="cellIs" priority="30" dxfId="0" operator="lessThan" stopIfTrue="1">
      <formula>0</formula>
    </cfRule>
  </conditionalFormatting>
  <conditionalFormatting sqref="H37:I46">
    <cfRule type="cellIs" priority="27" dxfId="1" operator="notEqual" stopIfTrue="1">
      <formula>ROUND(H37,0)</formula>
    </cfRule>
    <cfRule type="cellIs" priority="28" dxfId="0" operator="lessThan" stopIfTrue="1">
      <formula>0</formula>
    </cfRule>
  </conditionalFormatting>
  <conditionalFormatting sqref="H37:H46">
    <cfRule type="cellIs" priority="25" dxfId="1" operator="notEqual" stopIfTrue="1">
      <formula>ROUND(H37,0)</formula>
    </cfRule>
    <cfRule type="cellIs" priority="26" dxfId="0" operator="lessThan" stopIfTrue="1">
      <formula>0</formula>
    </cfRule>
  </conditionalFormatting>
  <conditionalFormatting sqref="H53:I53">
    <cfRule type="cellIs" priority="24" dxfId="1" operator="notEqual" stopIfTrue="1">
      <formula>ROUND(H53,0)</formula>
    </cfRule>
  </conditionalFormatting>
  <conditionalFormatting sqref="H48:I52 H54:I58">
    <cfRule type="cellIs" priority="22" dxfId="1" operator="notEqual" stopIfTrue="1">
      <formula>ROUND(H48,0)</formula>
    </cfRule>
    <cfRule type="cellIs" priority="23" dxfId="0" operator="lessThan" stopIfTrue="1">
      <formula>0</formula>
    </cfRule>
  </conditionalFormatting>
  <conditionalFormatting sqref="H53">
    <cfRule type="cellIs" priority="21" dxfId="1" operator="notEqual" stopIfTrue="1">
      <formula>ROUND(H53,0)</formula>
    </cfRule>
  </conditionalFormatting>
  <conditionalFormatting sqref="H48:H52 H54:H58">
    <cfRule type="cellIs" priority="19" dxfId="1" operator="notEqual" stopIfTrue="1">
      <formula>ROUND(H48,0)</formula>
    </cfRule>
    <cfRule type="cellIs" priority="20" dxfId="0" operator="lessThan" stopIfTrue="1">
      <formula>0</formula>
    </cfRule>
  </conditionalFormatting>
  <conditionalFormatting sqref="H88:I88">
    <cfRule type="cellIs" priority="18" dxfId="1" operator="notEqual" stopIfTrue="1">
      <formula>ROUND(H88,0)</formula>
    </cfRule>
  </conditionalFormatting>
  <conditionalFormatting sqref="H88">
    <cfRule type="cellIs" priority="17" dxfId="1" operator="notEqual" stopIfTrue="1">
      <formula>ROUND(H88,0)</formula>
    </cfRule>
  </conditionalFormatting>
  <conditionalFormatting sqref="I8:I12">
    <cfRule type="cellIs" priority="15" dxfId="1" operator="notEqual" stopIfTrue="1">
      <formula>ROUND(I8,0)</formula>
    </cfRule>
    <cfRule type="cellIs" priority="16" dxfId="0" operator="lessThan" stopIfTrue="1">
      <formula>0</formula>
    </cfRule>
  </conditionalFormatting>
  <conditionalFormatting sqref="I14">
    <cfRule type="cellIs" priority="14" dxfId="1" operator="notEqual" stopIfTrue="1">
      <formula>ROUND(I14,0)</formula>
    </cfRule>
  </conditionalFormatting>
  <conditionalFormatting sqref="I16:I18">
    <cfRule type="cellIs" priority="12" dxfId="1" operator="notEqual" stopIfTrue="1">
      <formula>ROUND(I16,0)</formula>
    </cfRule>
    <cfRule type="cellIs" priority="13" dxfId="0" operator="lessThan" stopIfTrue="1">
      <formula>0</formula>
    </cfRule>
  </conditionalFormatting>
  <conditionalFormatting sqref="I20:I24">
    <cfRule type="cellIs" priority="10" dxfId="1" operator="notEqual" stopIfTrue="1">
      <formula>ROUND(I20,0)</formula>
    </cfRule>
    <cfRule type="cellIs" priority="11" dxfId="0" operator="lessThan" stopIfTrue="1">
      <formula>0</formula>
    </cfRule>
  </conditionalFormatting>
  <conditionalFormatting sqref="I26:I27">
    <cfRule type="cellIs" priority="9" dxfId="1" operator="notEqual" stopIfTrue="1">
      <formula>ROUND(I26,0)</formula>
    </cfRule>
  </conditionalFormatting>
  <conditionalFormatting sqref="I29:I34">
    <cfRule type="cellIs" priority="8" dxfId="1" operator="notEqual" stopIfTrue="1">
      <formula>ROUND(I29,0)</formula>
    </cfRule>
  </conditionalFormatting>
  <conditionalFormatting sqref="I35">
    <cfRule type="cellIs" priority="6" dxfId="1" operator="notEqual" stopIfTrue="1">
      <formula>ROUND(I35,0)</formula>
    </cfRule>
    <cfRule type="cellIs" priority="7" dxfId="0" operator="lessThan" stopIfTrue="1">
      <formula>0</formula>
    </cfRule>
  </conditionalFormatting>
  <conditionalFormatting sqref="I37:I46">
    <cfRule type="cellIs" priority="4" dxfId="1" operator="notEqual" stopIfTrue="1">
      <formula>ROUND(I37,0)</formula>
    </cfRule>
    <cfRule type="cellIs" priority="5" dxfId="0" operator="lessThan" stopIfTrue="1">
      <formula>0</formula>
    </cfRule>
  </conditionalFormatting>
  <conditionalFormatting sqref="I53">
    <cfRule type="cellIs" priority="3" dxfId="1" operator="notEqual" stopIfTrue="1">
      <formula>ROUND(I53,0)</formula>
    </cfRule>
  </conditionalFormatting>
  <conditionalFormatting sqref="I48:I52 I54:I58">
    <cfRule type="cellIs" priority="1" dxfId="1" operator="notEqual" stopIfTrue="1">
      <formula>ROUND(I48,0)</formula>
    </cfRule>
    <cfRule type="cellIs" priority="2" dxfId="0" operator="lessThan" stopIfTrue="1">
      <formula>0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0" zoomScaleSheetLayoutView="90" zoomScalePageLayoutView="0" workbookViewId="0" topLeftCell="A43">
      <selection activeCell="I25" sqref="I25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6.28125" style="53" customWidth="1"/>
    <col min="10" max="16384" width="9.140625" style="11" customWidth="1"/>
  </cols>
  <sheetData>
    <row r="1" spans="1:9" ht="12.75">
      <c r="A1" s="242" t="s">
        <v>214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41" t="s">
        <v>446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76" t="s">
        <v>361</v>
      </c>
      <c r="B3" s="277"/>
      <c r="C3" s="277"/>
      <c r="D3" s="277"/>
      <c r="E3" s="277"/>
      <c r="F3" s="277"/>
      <c r="G3" s="277"/>
      <c r="H3" s="277"/>
      <c r="I3" s="277"/>
    </row>
    <row r="4" spans="1:9" ht="12.75" customHeight="1">
      <c r="A4" s="201" t="s">
        <v>441</v>
      </c>
      <c r="B4" s="202"/>
      <c r="C4" s="202"/>
      <c r="D4" s="202"/>
      <c r="E4" s="202"/>
      <c r="F4" s="202"/>
      <c r="G4" s="202"/>
      <c r="H4" s="202"/>
      <c r="I4" s="203"/>
    </row>
    <row r="5" spans="1:9" ht="21" thickBot="1">
      <c r="A5" s="278" t="s">
        <v>2</v>
      </c>
      <c r="B5" s="279"/>
      <c r="C5" s="279"/>
      <c r="D5" s="279"/>
      <c r="E5" s="279"/>
      <c r="F5" s="280"/>
      <c r="G5" s="13" t="s">
        <v>115</v>
      </c>
      <c r="H5" s="44" t="s">
        <v>377</v>
      </c>
      <c r="I5" s="44" t="s">
        <v>353</v>
      </c>
    </row>
    <row r="6" spans="1:9" ht="12.75">
      <c r="A6" s="273">
        <v>1</v>
      </c>
      <c r="B6" s="274"/>
      <c r="C6" s="274"/>
      <c r="D6" s="274"/>
      <c r="E6" s="274"/>
      <c r="F6" s="275"/>
      <c r="G6" s="20">
        <v>2</v>
      </c>
      <c r="H6" s="20" t="s">
        <v>215</v>
      </c>
      <c r="I6" s="20" t="s">
        <v>216</v>
      </c>
    </row>
    <row r="7" spans="1:9" ht="12.75">
      <c r="A7" s="263" t="s">
        <v>217</v>
      </c>
      <c r="B7" s="264"/>
      <c r="C7" s="264"/>
      <c r="D7" s="264"/>
      <c r="E7" s="264"/>
      <c r="F7" s="264"/>
      <c r="G7" s="264"/>
      <c r="H7" s="264"/>
      <c r="I7" s="265"/>
    </row>
    <row r="8" spans="1:9" ht="12.75" customHeight="1">
      <c r="A8" s="260" t="s">
        <v>218</v>
      </c>
      <c r="B8" s="261"/>
      <c r="C8" s="261"/>
      <c r="D8" s="261"/>
      <c r="E8" s="261"/>
      <c r="F8" s="262"/>
      <c r="G8" s="21">
        <v>1</v>
      </c>
      <c r="H8" s="45">
        <v>-8770394</v>
      </c>
      <c r="I8" s="45">
        <v>-16738876</v>
      </c>
    </row>
    <row r="9" spans="1:9" ht="12.75" customHeight="1">
      <c r="A9" s="269" t="s">
        <v>219</v>
      </c>
      <c r="B9" s="270"/>
      <c r="C9" s="270"/>
      <c r="D9" s="270"/>
      <c r="E9" s="270"/>
      <c r="F9" s="271"/>
      <c r="G9" s="17">
        <v>2</v>
      </c>
      <c r="H9" s="46">
        <f>H10+H11+H12+H13+H14+H15+H16+H17</f>
        <v>11006738</v>
      </c>
      <c r="I9" s="46">
        <f>I10+I11+I12+I13+I14+I15+I16+I17</f>
        <v>6121315</v>
      </c>
    </row>
    <row r="10" spans="1:9" ht="12.75" customHeight="1">
      <c r="A10" s="266" t="s">
        <v>220</v>
      </c>
      <c r="B10" s="267"/>
      <c r="C10" s="267"/>
      <c r="D10" s="267"/>
      <c r="E10" s="267"/>
      <c r="F10" s="268"/>
      <c r="G10" s="22">
        <v>3</v>
      </c>
      <c r="H10" s="47">
        <v>3697403</v>
      </c>
      <c r="I10" s="47">
        <v>4343330</v>
      </c>
    </row>
    <row r="11" spans="1:9" ht="30.75" customHeight="1">
      <c r="A11" s="266" t="s">
        <v>385</v>
      </c>
      <c r="B11" s="267"/>
      <c r="C11" s="267"/>
      <c r="D11" s="267"/>
      <c r="E11" s="267"/>
      <c r="F11" s="268"/>
      <c r="G11" s="22">
        <v>4</v>
      </c>
      <c r="H11" s="47">
        <v>864000</v>
      </c>
      <c r="I11" s="47">
        <v>-1425078</v>
      </c>
    </row>
    <row r="12" spans="1:9" ht="27.75" customHeight="1">
      <c r="A12" s="266" t="s">
        <v>386</v>
      </c>
      <c r="B12" s="267"/>
      <c r="C12" s="267"/>
      <c r="D12" s="267"/>
      <c r="E12" s="267"/>
      <c r="F12" s="268"/>
      <c r="G12" s="22">
        <v>5</v>
      </c>
      <c r="H12" s="47">
        <v>-738316</v>
      </c>
      <c r="I12" s="47">
        <v>-696155</v>
      </c>
    </row>
    <row r="13" spans="1:9" ht="12.75" customHeight="1">
      <c r="A13" s="266" t="s">
        <v>221</v>
      </c>
      <c r="B13" s="267"/>
      <c r="C13" s="267"/>
      <c r="D13" s="267"/>
      <c r="E13" s="267"/>
      <c r="F13" s="268"/>
      <c r="G13" s="22">
        <v>6</v>
      </c>
      <c r="H13" s="47">
        <v>553735</v>
      </c>
      <c r="I13" s="47">
        <v>-1083558</v>
      </c>
    </row>
    <row r="14" spans="1:9" ht="12.75" customHeight="1">
      <c r="A14" s="266" t="s">
        <v>222</v>
      </c>
      <c r="B14" s="267"/>
      <c r="C14" s="267"/>
      <c r="D14" s="267"/>
      <c r="E14" s="267"/>
      <c r="F14" s="268"/>
      <c r="G14" s="22">
        <v>7</v>
      </c>
      <c r="H14" s="47">
        <v>6710519</v>
      </c>
      <c r="I14" s="47">
        <v>5823042</v>
      </c>
    </row>
    <row r="15" spans="1:9" ht="12.75" customHeight="1">
      <c r="A15" s="266" t="s">
        <v>223</v>
      </c>
      <c r="B15" s="267"/>
      <c r="C15" s="267"/>
      <c r="D15" s="267"/>
      <c r="E15" s="267"/>
      <c r="F15" s="268"/>
      <c r="G15" s="22">
        <v>8</v>
      </c>
      <c r="H15" s="47">
        <v>0</v>
      </c>
      <c r="I15" s="47">
        <v>-899368</v>
      </c>
    </row>
    <row r="16" spans="1:9" ht="12.75" customHeight="1">
      <c r="A16" s="266" t="s">
        <v>224</v>
      </c>
      <c r="B16" s="267"/>
      <c r="C16" s="267"/>
      <c r="D16" s="267"/>
      <c r="E16" s="267"/>
      <c r="F16" s="268"/>
      <c r="G16" s="22">
        <v>9</v>
      </c>
      <c r="H16" s="47">
        <v>-52922</v>
      </c>
      <c r="I16" s="47">
        <f>63530-4428</f>
        <v>59102</v>
      </c>
    </row>
    <row r="17" spans="1:9" ht="27" customHeight="1">
      <c r="A17" s="266" t="s">
        <v>225</v>
      </c>
      <c r="B17" s="267"/>
      <c r="C17" s="267"/>
      <c r="D17" s="267"/>
      <c r="E17" s="267"/>
      <c r="F17" s="268"/>
      <c r="G17" s="22">
        <v>10</v>
      </c>
      <c r="H17" s="47">
        <v>-27681</v>
      </c>
      <c r="I17" s="47">
        <v>0</v>
      </c>
    </row>
    <row r="18" spans="1:9" ht="29.25" customHeight="1">
      <c r="A18" s="248" t="s">
        <v>388</v>
      </c>
      <c r="B18" s="249"/>
      <c r="C18" s="249"/>
      <c r="D18" s="249"/>
      <c r="E18" s="249"/>
      <c r="F18" s="250"/>
      <c r="G18" s="17">
        <v>11</v>
      </c>
      <c r="H18" s="46">
        <f>H8+H9</f>
        <v>2236344</v>
      </c>
      <c r="I18" s="46">
        <f>I8+I9</f>
        <v>-10617561</v>
      </c>
    </row>
    <row r="19" spans="1:9" ht="12.75" customHeight="1">
      <c r="A19" s="269" t="s">
        <v>226</v>
      </c>
      <c r="B19" s="270"/>
      <c r="C19" s="270"/>
      <c r="D19" s="270"/>
      <c r="E19" s="270"/>
      <c r="F19" s="271"/>
      <c r="G19" s="17">
        <v>12</v>
      </c>
      <c r="H19" s="46">
        <f>H20+H21+H22+H23</f>
        <v>-18435163</v>
      </c>
      <c r="I19" s="46">
        <f>I20+I21+I22+I23</f>
        <v>114055689</v>
      </c>
    </row>
    <row r="20" spans="1:9" ht="12.75" customHeight="1">
      <c r="A20" s="266" t="s">
        <v>227</v>
      </c>
      <c r="B20" s="267"/>
      <c r="C20" s="267"/>
      <c r="D20" s="267"/>
      <c r="E20" s="267"/>
      <c r="F20" s="268"/>
      <c r="G20" s="22">
        <v>13</v>
      </c>
      <c r="H20" s="47">
        <v>-35593294</v>
      </c>
      <c r="I20" s="47">
        <f>3085239+15359964+21190560</f>
        <v>39635763</v>
      </c>
    </row>
    <row r="21" spans="1:9" ht="12.75" customHeight="1">
      <c r="A21" s="266" t="s">
        <v>228</v>
      </c>
      <c r="B21" s="267"/>
      <c r="C21" s="267"/>
      <c r="D21" s="267"/>
      <c r="E21" s="267"/>
      <c r="F21" s="268"/>
      <c r="G21" s="22">
        <v>14</v>
      </c>
      <c r="H21" s="47">
        <v>15408470</v>
      </c>
      <c r="I21" s="47">
        <f>68130534+3095510+1083558</f>
        <v>72309602</v>
      </c>
    </row>
    <row r="22" spans="1:9" ht="12.75" customHeight="1">
      <c r="A22" s="266" t="s">
        <v>229</v>
      </c>
      <c r="B22" s="267"/>
      <c r="C22" s="267"/>
      <c r="D22" s="267"/>
      <c r="E22" s="267"/>
      <c r="F22" s="268"/>
      <c r="G22" s="22">
        <v>15</v>
      </c>
      <c r="H22" s="47">
        <v>771218</v>
      </c>
      <c r="I22" s="47">
        <v>2165730</v>
      </c>
    </row>
    <row r="23" spans="1:9" ht="12.75" customHeight="1">
      <c r="A23" s="266" t="s">
        <v>230</v>
      </c>
      <c r="B23" s="267"/>
      <c r="C23" s="267"/>
      <c r="D23" s="267"/>
      <c r="E23" s="267"/>
      <c r="F23" s="268"/>
      <c r="G23" s="22">
        <v>16</v>
      </c>
      <c r="H23" s="47">
        <v>978443</v>
      </c>
      <c r="I23" s="47">
        <v>-55406</v>
      </c>
    </row>
    <row r="24" spans="1:9" ht="12.75" customHeight="1">
      <c r="A24" s="248" t="s">
        <v>231</v>
      </c>
      <c r="B24" s="249"/>
      <c r="C24" s="249"/>
      <c r="D24" s="249"/>
      <c r="E24" s="249"/>
      <c r="F24" s="250"/>
      <c r="G24" s="17">
        <v>17</v>
      </c>
      <c r="H24" s="46">
        <f>H18+H19</f>
        <v>-16198819</v>
      </c>
      <c r="I24" s="46">
        <f>I18+I19</f>
        <v>103438128</v>
      </c>
    </row>
    <row r="25" spans="1:9" ht="12.75" customHeight="1">
      <c r="A25" s="245" t="s">
        <v>232</v>
      </c>
      <c r="B25" s="246"/>
      <c r="C25" s="246"/>
      <c r="D25" s="246"/>
      <c r="E25" s="246"/>
      <c r="F25" s="247"/>
      <c r="G25" s="22">
        <v>18</v>
      </c>
      <c r="H25" s="47">
        <v>-7309335</v>
      </c>
      <c r="I25" s="47">
        <v>-2335833</v>
      </c>
    </row>
    <row r="26" spans="1:9" ht="12.75" customHeight="1">
      <c r="A26" s="245" t="s">
        <v>233</v>
      </c>
      <c r="B26" s="246"/>
      <c r="C26" s="246"/>
      <c r="D26" s="246"/>
      <c r="E26" s="246"/>
      <c r="F26" s="247"/>
      <c r="G26" s="22">
        <v>19</v>
      </c>
      <c r="H26" s="47">
        <v>0</v>
      </c>
      <c r="I26" s="47">
        <v>0</v>
      </c>
    </row>
    <row r="27" spans="1:9" ht="28.5" customHeight="1">
      <c r="A27" s="251" t="s">
        <v>234</v>
      </c>
      <c r="B27" s="252"/>
      <c r="C27" s="252"/>
      <c r="D27" s="252"/>
      <c r="E27" s="252"/>
      <c r="F27" s="253"/>
      <c r="G27" s="18">
        <v>20</v>
      </c>
      <c r="H27" s="48">
        <f>H24+H25+H26</f>
        <v>-23508154</v>
      </c>
      <c r="I27" s="48">
        <f>I24+I25+I26</f>
        <v>101102295</v>
      </c>
    </row>
    <row r="28" spans="1:9" ht="12.75">
      <c r="A28" s="263" t="s">
        <v>235</v>
      </c>
      <c r="B28" s="264"/>
      <c r="C28" s="264"/>
      <c r="D28" s="264"/>
      <c r="E28" s="264"/>
      <c r="F28" s="264"/>
      <c r="G28" s="264"/>
      <c r="H28" s="264"/>
      <c r="I28" s="265"/>
    </row>
    <row r="29" spans="1:9" ht="23.25" customHeight="1">
      <c r="A29" s="260" t="s">
        <v>236</v>
      </c>
      <c r="B29" s="261"/>
      <c r="C29" s="261"/>
      <c r="D29" s="261"/>
      <c r="E29" s="261"/>
      <c r="F29" s="262"/>
      <c r="G29" s="21">
        <v>21</v>
      </c>
      <c r="H29" s="49">
        <v>50059666</v>
      </c>
      <c r="I29" s="49">
        <f>49106282-1425078</f>
        <v>47681204</v>
      </c>
    </row>
    <row r="30" spans="1:9" ht="12.75" customHeight="1">
      <c r="A30" s="245" t="s">
        <v>237</v>
      </c>
      <c r="B30" s="246"/>
      <c r="C30" s="246"/>
      <c r="D30" s="246"/>
      <c r="E30" s="246"/>
      <c r="F30" s="247"/>
      <c r="G30" s="22">
        <v>22</v>
      </c>
      <c r="H30" s="50">
        <v>6576390</v>
      </c>
      <c r="I30" s="50">
        <v>22266</v>
      </c>
    </row>
    <row r="31" spans="1:9" ht="12.75" customHeight="1">
      <c r="A31" s="245" t="s">
        <v>238</v>
      </c>
      <c r="B31" s="246"/>
      <c r="C31" s="246"/>
      <c r="D31" s="246"/>
      <c r="E31" s="246"/>
      <c r="F31" s="247"/>
      <c r="G31" s="22">
        <v>23</v>
      </c>
      <c r="H31" s="50">
        <v>0</v>
      </c>
      <c r="I31" s="50">
        <v>0</v>
      </c>
    </row>
    <row r="32" spans="1:9" ht="12.75" customHeight="1">
      <c r="A32" s="245" t="s">
        <v>239</v>
      </c>
      <c r="B32" s="246"/>
      <c r="C32" s="246"/>
      <c r="D32" s="246"/>
      <c r="E32" s="246"/>
      <c r="F32" s="247"/>
      <c r="G32" s="22">
        <v>24</v>
      </c>
      <c r="H32" s="50">
        <v>0</v>
      </c>
      <c r="I32" s="50">
        <v>0</v>
      </c>
    </row>
    <row r="33" spans="1:9" ht="12.75" customHeight="1">
      <c r="A33" s="245" t="s">
        <v>240</v>
      </c>
      <c r="B33" s="246"/>
      <c r="C33" s="246"/>
      <c r="D33" s="246"/>
      <c r="E33" s="246"/>
      <c r="F33" s="247"/>
      <c r="G33" s="22">
        <v>25</v>
      </c>
      <c r="H33" s="50">
        <v>0</v>
      </c>
      <c r="I33" s="50">
        <v>0</v>
      </c>
    </row>
    <row r="34" spans="1:9" ht="12.75" customHeight="1">
      <c r="A34" s="245" t="s">
        <v>241</v>
      </c>
      <c r="B34" s="246"/>
      <c r="C34" s="246"/>
      <c r="D34" s="246"/>
      <c r="E34" s="246"/>
      <c r="F34" s="247"/>
      <c r="G34" s="22">
        <v>26</v>
      </c>
      <c r="H34" s="50">
        <v>0</v>
      </c>
      <c r="I34" s="50">
        <v>0</v>
      </c>
    </row>
    <row r="35" spans="1:9" ht="27" customHeight="1">
      <c r="A35" s="248" t="s">
        <v>242</v>
      </c>
      <c r="B35" s="249"/>
      <c r="C35" s="249"/>
      <c r="D35" s="249"/>
      <c r="E35" s="249"/>
      <c r="F35" s="250"/>
      <c r="G35" s="17">
        <v>27</v>
      </c>
      <c r="H35" s="51">
        <f>H29+H30+H31+H32+H33+H34</f>
        <v>56636056</v>
      </c>
      <c r="I35" s="51">
        <f>I29+I30+I31+I32+I33+I34</f>
        <v>47703470</v>
      </c>
    </row>
    <row r="36" spans="1:9" ht="26.25" customHeight="1">
      <c r="A36" s="245" t="s">
        <v>243</v>
      </c>
      <c r="B36" s="246"/>
      <c r="C36" s="246"/>
      <c r="D36" s="246"/>
      <c r="E36" s="246"/>
      <c r="F36" s="247"/>
      <c r="G36" s="22">
        <v>28</v>
      </c>
      <c r="H36" s="50">
        <v>-1287607</v>
      </c>
      <c r="I36" s="50">
        <v>-187122577</v>
      </c>
    </row>
    <row r="37" spans="1:9" ht="12.75" customHeight="1">
      <c r="A37" s="245" t="s">
        <v>244</v>
      </c>
      <c r="B37" s="246"/>
      <c r="C37" s="246"/>
      <c r="D37" s="246"/>
      <c r="E37" s="246"/>
      <c r="F37" s="247"/>
      <c r="G37" s="22">
        <v>29</v>
      </c>
      <c r="H37" s="50">
        <v>0</v>
      </c>
      <c r="I37" s="50">
        <v>-413081</v>
      </c>
    </row>
    <row r="38" spans="1:9" ht="12.75" customHeight="1">
      <c r="A38" s="245" t="s">
        <v>245</v>
      </c>
      <c r="B38" s="246"/>
      <c r="C38" s="246"/>
      <c r="D38" s="246"/>
      <c r="E38" s="246"/>
      <c r="F38" s="247"/>
      <c r="G38" s="22">
        <v>30</v>
      </c>
      <c r="H38" s="50">
        <v>-3026893</v>
      </c>
      <c r="I38" s="50">
        <v>0</v>
      </c>
    </row>
    <row r="39" spans="1:9" ht="12.75" customHeight="1">
      <c r="A39" s="245" t="s">
        <v>246</v>
      </c>
      <c r="B39" s="246"/>
      <c r="C39" s="246"/>
      <c r="D39" s="246"/>
      <c r="E39" s="246"/>
      <c r="F39" s="247"/>
      <c r="G39" s="22">
        <v>31</v>
      </c>
      <c r="H39" s="50">
        <v>0</v>
      </c>
      <c r="I39" s="50">
        <v>0</v>
      </c>
    </row>
    <row r="40" spans="1:9" ht="12.75" customHeight="1">
      <c r="A40" s="245" t="s">
        <v>247</v>
      </c>
      <c r="B40" s="246"/>
      <c r="C40" s="246"/>
      <c r="D40" s="246"/>
      <c r="E40" s="246"/>
      <c r="F40" s="247"/>
      <c r="G40" s="22">
        <v>32</v>
      </c>
      <c r="H40" s="50">
        <v>0</v>
      </c>
      <c r="I40" s="50">
        <v>0</v>
      </c>
    </row>
    <row r="41" spans="1:9" ht="22.5" customHeight="1">
      <c r="A41" s="248" t="s">
        <v>248</v>
      </c>
      <c r="B41" s="249"/>
      <c r="C41" s="249"/>
      <c r="D41" s="249"/>
      <c r="E41" s="249"/>
      <c r="F41" s="250"/>
      <c r="G41" s="17">
        <v>33</v>
      </c>
      <c r="H41" s="51">
        <f>H36+H37+H38+H39+H40</f>
        <v>-4314500</v>
      </c>
      <c r="I41" s="51">
        <f>I36+I37+I38+I39+I40</f>
        <v>-187535658</v>
      </c>
    </row>
    <row r="42" spans="1:9" ht="30" customHeight="1">
      <c r="A42" s="251" t="s">
        <v>249</v>
      </c>
      <c r="B42" s="252"/>
      <c r="C42" s="252"/>
      <c r="D42" s="252"/>
      <c r="E42" s="252"/>
      <c r="F42" s="253"/>
      <c r="G42" s="18">
        <v>34</v>
      </c>
      <c r="H42" s="52">
        <f>H35+H41</f>
        <v>52321556</v>
      </c>
      <c r="I42" s="52">
        <f>I35+I41</f>
        <v>-139832188</v>
      </c>
    </row>
    <row r="43" spans="1:9" ht="12.75">
      <c r="A43" s="263" t="s">
        <v>250</v>
      </c>
      <c r="B43" s="264"/>
      <c r="C43" s="264"/>
      <c r="D43" s="264"/>
      <c r="E43" s="264"/>
      <c r="F43" s="264"/>
      <c r="G43" s="264"/>
      <c r="H43" s="264"/>
      <c r="I43" s="265"/>
    </row>
    <row r="44" spans="1:9" ht="12.75" customHeight="1">
      <c r="A44" s="260" t="s">
        <v>251</v>
      </c>
      <c r="B44" s="261"/>
      <c r="C44" s="261"/>
      <c r="D44" s="261"/>
      <c r="E44" s="261"/>
      <c r="F44" s="262"/>
      <c r="G44" s="21">
        <v>35</v>
      </c>
      <c r="H44" s="49">
        <v>0</v>
      </c>
      <c r="I44" s="49">
        <v>0</v>
      </c>
    </row>
    <row r="45" spans="1:9" ht="27" customHeight="1">
      <c r="A45" s="245" t="s">
        <v>252</v>
      </c>
      <c r="B45" s="246"/>
      <c r="C45" s="246"/>
      <c r="D45" s="246"/>
      <c r="E45" s="246"/>
      <c r="F45" s="247"/>
      <c r="G45" s="22">
        <v>36</v>
      </c>
      <c r="H45" s="50">
        <v>0</v>
      </c>
      <c r="I45" s="50">
        <v>0</v>
      </c>
    </row>
    <row r="46" spans="1:9" ht="12.75" customHeight="1">
      <c r="A46" s="245" t="s">
        <v>253</v>
      </c>
      <c r="B46" s="246"/>
      <c r="C46" s="246"/>
      <c r="D46" s="246"/>
      <c r="E46" s="246"/>
      <c r="F46" s="247"/>
      <c r="G46" s="22">
        <v>37</v>
      </c>
      <c r="H46" s="50">
        <v>28000000</v>
      </c>
      <c r="I46" s="50">
        <v>16403404</v>
      </c>
    </row>
    <row r="47" spans="1:9" ht="12.75" customHeight="1">
      <c r="A47" s="245" t="s">
        <v>254</v>
      </c>
      <c r="B47" s="246"/>
      <c r="C47" s="246"/>
      <c r="D47" s="246"/>
      <c r="E47" s="246"/>
      <c r="F47" s="247"/>
      <c r="G47" s="22">
        <v>38</v>
      </c>
      <c r="H47" s="50">
        <v>0</v>
      </c>
      <c r="I47" s="50">
        <f>88919258+8178364</f>
        <v>97097622</v>
      </c>
    </row>
    <row r="48" spans="1:9" ht="25.5" customHeight="1">
      <c r="A48" s="248" t="s">
        <v>255</v>
      </c>
      <c r="B48" s="249"/>
      <c r="C48" s="249"/>
      <c r="D48" s="249"/>
      <c r="E48" s="249"/>
      <c r="F48" s="250"/>
      <c r="G48" s="17">
        <v>39</v>
      </c>
      <c r="H48" s="51">
        <f>H44+H45+H46+H47</f>
        <v>28000000</v>
      </c>
      <c r="I48" s="51">
        <f>I44+I45+I46+I47</f>
        <v>113501026</v>
      </c>
    </row>
    <row r="49" spans="1:9" ht="24" customHeight="1">
      <c r="A49" s="245" t="s">
        <v>387</v>
      </c>
      <c r="B49" s="246"/>
      <c r="C49" s="246"/>
      <c r="D49" s="246"/>
      <c r="E49" s="246"/>
      <c r="F49" s="247"/>
      <c r="G49" s="22">
        <v>40</v>
      </c>
      <c r="H49" s="50">
        <v>-57197881</v>
      </c>
      <c r="I49" s="50">
        <f>-17591759-2139355-55663982</f>
        <v>-75395096</v>
      </c>
    </row>
    <row r="50" spans="1:9" ht="12.75" customHeight="1">
      <c r="A50" s="245" t="s">
        <v>256</v>
      </c>
      <c r="B50" s="246"/>
      <c r="C50" s="246"/>
      <c r="D50" s="246"/>
      <c r="E50" s="246"/>
      <c r="F50" s="247"/>
      <c r="G50" s="22">
        <v>41</v>
      </c>
      <c r="H50" s="50">
        <v>0</v>
      </c>
      <c r="I50" s="50">
        <v>0</v>
      </c>
    </row>
    <row r="51" spans="1:9" ht="12.75" customHeight="1">
      <c r="A51" s="245" t="s">
        <v>257</v>
      </c>
      <c r="B51" s="246"/>
      <c r="C51" s="246"/>
      <c r="D51" s="246"/>
      <c r="E51" s="246"/>
      <c r="F51" s="247"/>
      <c r="G51" s="22">
        <v>42</v>
      </c>
      <c r="H51" s="50">
        <v>0</v>
      </c>
      <c r="I51" s="50">
        <v>0</v>
      </c>
    </row>
    <row r="52" spans="1:9" ht="26.25" customHeight="1">
      <c r="A52" s="245" t="s">
        <v>258</v>
      </c>
      <c r="B52" s="246"/>
      <c r="C52" s="246"/>
      <c r="D52" s="246"/>
      <c r="E52" s="246"/>
      <c r="F52" s="247"/>
      <c r="G52" s="22">
        <v>43</v>
      </c>
      <c r="H52" s="50">
        <v>0</v>
      </c>
      <c r="I52" s="50">
        <v>0</v>
      </c>
    </row>
    <row r="53" spans="1:9" ht="12.75" customHeight="1">
      <c r="A53" s="245" t="s">
        <v>259</v>
      </c>
      <c r="B53" s="246"/>
      <c r="C53" s="246"/>
      <c r="D53" s="246"/>
      <c r="E53" s="246"/>
      <c r="F53" s="247"/>
      <c r="G53" s="22">
        <v>44</v>
      </c>
      <c r="H53" s="50">
        <v>-2904078</v>
      </c>
      <c r="I53" s="50">
        <v>0</v>
      </c>
    </row>
    <row r="54" spans="1:9" ht="27" customHeight="1">
      <c r="A54" s="248" t="s">
        <v>260</v>
      </c>
      <c r="B54" s="249"/>
      <c r="C54" s="249"/>
      <c r="D54" s="249"/>
      <c r="E54" s="249"/>
      <c r="F54" s="250"/>
      <c r="G54" s="17">
        <v>45</v>
      </c>
      <c r="H54" s="51">
        <f>H49+H50+H51+H52+H53</f>
        <v>-60101959</v>
      </c>
      <c r="I54" s="51">
        <f>I49+I50+I51+I52+I53</f>
        <v>-75395096</v>
      </c>
    </row>
    <row r="55" spans="1:9" ht="27" customHeight="1">
      <c r="A55" s="254" t="s">
        <v>261</v>
      </c>
      <c r="B55" s="255"/>
      <c r="C55" s="255"/>
      <c r="D55" s="255"/>
      <c r="E55" s="255"/>
      <c r="F55" s="256"/>
      <c r="G55" s="17">
        <v>46</v>
      </c>
      <c r="H55" s="51">
        <f>H48+H54</f>
        <v>-32101959</v>
      </c>
      <c r="I55" s="51">
        <f>I48+I54</f>
        <v>38105930</v>
      </c>
    </row>
    <row r="56" spans="1:9" ht="12.75">
      <c r="A56" s="183" t="s">
        <v>262</v>
      </c>
      <c r="B56" s="184"/>
      <c r="C56" s="184"/>
      <c r="D56" s="184"/>
      <c r="E56" s="184"/>
      <c r="F56" s="185"/>
      <c r="G56" s="22">
        <v>47</v>
      </c>
      <c r="H56" s="50">
        <v>0</v>
      </c>
      <c r="I56" s="50">
        <v>0</v>
      </c>
    </row>
    <row r="57" spans="1:9" ht="27" customHeight="1">
      <c r="A57" s="254" t="s">
        <v>263</v>
      </c>
      <c r="B57" s="255"/>
      <c r="C57" s="255"/>
      <c r="D57" s="255"/>
      <c r="E57" s="255"/>
      <c r="F57" s="256"/>
      <c r="G57" s="17">
        <v>48</v>
      </c>
      <c r="H57" s="51">
        <f>H27+H42+H55+H56</f>
        <v>-3288557</v>
      </c>
      <c r="I57" s="51">
        <f>I27+I42+I55+I56</f>
        <v>-623963</v>
      </c>
    </row>
    <row r="58" spans="1:9" ht="15" customHeight="1">
      <c r="A58" s="257" t="s">
        <v>264</v>
      </c>
      <c r="B58" s="258"/>
      <c r="C58" s="258"/>
      <c r="D58" s="258"/>
      <c r="E58" s="258"/>
      <c r="F58" s="259"/>
      <c r="G58" s="22">
        <v>49</v>
      </c>
      <c r="H58" s="50">
        <v>4606406</v>
      </c>
      <c r="I58" s="50">
        <v>1317849</v>
      </c>
    </row>
    <row r="59" spans="1:9" ht="28.5" customHeight="1">
      <c r="A59" s="251" t="s">
        <v>265</v>
      </c>
      <c r="B59" s="252"/>
      <c r="C59" s="252"/>
      <c r="D59" s="252"/>
      <c r="E59" s="252"/>
      <c r="F59" s="253"/>
      <c r="G59" s="18">
        <v>50</v>
      </c>
      <c r="H59" s="52">
        <f>H57+H58</f>
        <v>1317849</v>
      </c>
      <c r="I59" s="52">
        <f>I57+I58</f>
        <v>693886</v>
      </c>
    </row>
  </sheetData>
  <sheetProtection sheet="1" objects="1" scenarios="1"/>
  <mergeCells count="59">
    <mergeCell ref="A3:I3"/>
    <mergeCell ref="A22:F22"/>
    <mergeCell ref="A17:F17"/>
    <mergeCell ref="A18:F18"/>
    <mergeCell ref="A15:F15"/>
    <mergeCell ref="A16:F16"/>
    <mergeCell ref="A8:F8"/>
    <mergeCell ref="A5:F5"/>
    <mergeCell ref="A24:F24"/>
    <mergeCell ref="A26:F26"/>
    <mergeCell ref="A6:F6"/>
    <mergeCell ref="A13:F13"/>
    <mergeCell ref="A14:F14"/>
    <mergeCell ref="A9:F9"/>
    <mergeCell ref="A27:F27"/>
    <mergeCell ref="A19:F19"/>
    <mergeCell ref="A1:I1"/>
    <mergeCell ref="A2:I2"/>
    <mergeCell ref="A25:F25"/>
    <mergeCell ref="A4:I4"/>
    <mergeCell ref="A20:F20"/>
    <mergeCell ref="A21:F21"/>
    <mergeCell ref="A12:F12"/>
    <mergeCell ref="A7:I7"/>
    <mergeCell ref="A56:F56"/>
    <mergeCell ref="A41:F41"/>
    <mergeCell ref="A42:F42"/>
    <mergeCell ref="A43:I43"/>
    <mergeCell ref="A44:F44"/>
    <mergeCell ref="A10:F10"/>
    <mergeCell ref="A11:F11"/>
    <mergeCell ref="A39:F39"/>
    <mergeCell ref="A28:I28"/>
    <mergeCell ref="A23:F23"/>
    <mergeCell ref="A53:F53"/>
    <mergeCell ref="A54:F54"/>
    <mergeCell ref="A40:F40"/>
    <mergeCell ref="A35:F35"/>
    <mergeCell ref="A36:F36"/>
    <mergeCell ref="A38:F38"/>
    <mergeCell ref="A37:F37"/>
    <mergeCell ref="A45:F45"/>
    <mergeCell ref="A46:F46"/>
    <mergeCell ref="A29:F29"/>
    <mergeCell ref="A30:F30"/>
    <mergeCell ref="A31:F31"/>
    <mergeCell ref="A32:F32"/>
    <mergeCell ref="A33:F33"/>
    <mergeCell ref="A34:F34"/>
    <mergeCell ref="A47:F47"/>
    <mergeCell ref="A48:F48"/>
    <mergeCell ref="A59:F59"/>
    <mergeCell ref="A49:F49"/>
    <mergeCell ref="A50:F50"/>
    <mergeCell ref="A55:F55"/>
    <mergeCell ref="A57:F57"/>
    <mergeCell ref="A58:F58"/>
    <mergeCell ref="A51:F51"/>
    <mergeCell ref="A52:F52"/>
  </mergeCells>
  <conditionalFormatting sqref="I11:I12 I15:I17">
    <cfRule type="cellIs" priority="21" dxfId="1" operator="notEqual" stopIfTrue="1">
      <formula>ROUND(I11,0)</formula>
    </cfRule>
  </conditionalFormatting>
  <conditionalFormatting sqref="I10 I14">
    <cfRule type="cellIs" priority="19" dxfId="1" operator="notEqual" stopIfTrue="1">
      <formula>ROUND(I10,0)</formula>
    </cfRule>
    <cfRule type="cellIs" priority="20" dxfId="0" operator="lessThan" stopIfTrue="1">
      <formula>0</formula>
    </cfRule>
  </conditionalFormatting>
  <conditionalFormatting sqref="I13">
    <cfRule type="cellIs" priority="17" dxfId="1" operator="notEqual" stopIfTrue="1">
      <formula>ROUND(I13,0)</formula>
    </cfRule>
    <cfRule type="cellIs" priority="18" dxfId="3" operator="greaterThan" stopIfTrue="1">
      <formula>0</formula>
    </cfRule>
  </conditionalFormatting>
  <conditionalFormatting sqref="I20:I23">
    <cfRule type="cellIs" priority="16" dxfId="1" operator="notEqual" stopIfTrue="1">
      <formula>ROUND(I20,0)</formula>
    </cfRule>
  </conditionalFormatting>
  <conditionalFormatting sqref="I26">
    <cfRule type="cellIs" priority="15" dxfId="1" operator="notEqual" stopIfTrue="1">
      <formula>ROUND(I26,0)</formula>
    </cfRule>
  </conditionalFormatting>
  <conditionalFormatting sqref="I25">
    <cfRule type="cellIs" priority="13" dxfId="1" operator="notEqual" stopIfTrue="1">
      <formula>ROUND(I25,0)</formula>
    </cfRule>
    <cfRule type="cellIs" priority="14" dxfId="3" operator="greaterThan" stopIfTrue="1">
      <formula>0</formula>
    </cfRule>
  </conditionalFormatting>
  <conditionalFormatting sqref="I29:I34">
    <cfRule type="cellIs" priority="11" dxfId="1" operator="notEqual" stopIfTrue="1">
      <formula>ROUND(I29,0)</formula>
    </cfRule>
    <cfRule type="cellIs" priority="12" dxfId="0" operator="lessThan" stopIfTrue="1">
      <formula>0</formula>
    </cfRule>
  </conditionalFormatting>
  <conditionalFormatting sqref="I39">
    <cfRule type="cellIs" priority="10" dxfId="1" operator="notEqual" stopIfTrue="1">
      <formula>ROUND(I39,0)</formula>
    </cfRule>
  </conditionalFormatting>
  <conditionalFormatting sqref="I40 I36:I38">
    <cfRule type="cellIs" priority="8" dxfId="1" operator="notEqual" stopIfTrue="1">
      <formula>ROUND(I36,0)</formula>
    </cfRule>
    <cfRule type="cellIs" priority="9" dxfId="3" operator="greaterThan" stopIfTrue="1">
      <formula>0</formula>
    </cfRule>
  </conditionalFormatting>
  <conditionalFormatting sqref="I44:I47">
    <cfRule type="cellIs" priority="6" dxfId="1" operator="notEqual" stopIfTrue="1">
      <formula>ROUND(I44,0)</formula>
    </cfRule>
    <cfRule type="cellIs" priority="7" dxfId="0" operator="lessThan" stopIfTrue="1">
      <formula>0</formula>
    </cfRule>
  </conditionalFormatting>
  <conditionalFormatting sqref="I49:I53">
    <cfRule type="cellIs" priority="4" dxfId="1" operator="notEqual" stopIfTrue="1">
      <formula>ROUND(I49,0)</formula>
    </cfRule>
    <cfRule type="cellIs" priority="5" dxfId="3" operator="greaterThan" stopIfTrue="1">
      <formula>0</formula>
    </cfRule>
  </conditionalFormatting>
  <conditionalFormatting sqref="I56">
    <cfRule type="cellIs" priority="3" dxfId="1" operator="notEqual" stopIfTrue="1">
      <formula>ROUND(I56,0)</formula>
    </cfRule>
  </conditionalFormatting>
  <conditionalFormatting sqref="I58">
    <cfRule type="cellIs" priority="1" dxfId="1" operator="notEqual" stopIfTrue="1">
      <formula>ROUND(I58,0)</formula>
    </cfRule>
    <cfRule type="cellIs" priority="2" dxfId="0" operator="lessThan" stopIfTrue="1">
      <formula>0</formula>
    </cfRule>
  </conditionalFormatting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40">
      <selection activeCell="I51" sqref="I51"/>
    </sheetView>
  </sheetViews>
  <sheetFormatPr defaultColWidth="9.140625" defaultRowHeight="12.75"/>
  <cols>
    <col min="1" max="7" width="9.140625" style="11" customWidth="1"/>
    <col min="8" max="9" width="14.8515625" style="53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42" t="s">
        <v>266</v>
      </c>
      <c r="B1" s="272"/>
      <c r="C1" s="272"/>
      <c r="D1" s="272"/>
      <c r="E1" s="272"/>
      <c r="F1" s="272"/>
      <c r="G1" s="272"/>
      <c r="H1" s="272"/>
      <c r="I1" s="272"/>
    </row>
    <row r="2" spans="1:9" ht="12.75" customHeight="1">
      <c r="A2" s="241" t="s">
        <v>446</v>
      </c>
      <c r="B2" s="198"/>
      <c r="C2" s="198"/>
      <c r="D2" s="198"/>
      <c r="E2" s="198"/>
      <c r="F2" s="198"/>
      <c r="G2" s="198"/>
      <c r="H2" s="198"/>
      <c r="I2" s="198"/>
    </row>
    <row r="3" spans="1:9" ht="12.75">
      <c r="A3" s="276" t="s">
        <v>361</v>
      </c>
      <c r="B3" s="287"/>
      <c r="C3" s="287"/>
      <c r="D3" s="287"/>
      <c r="E3" s="287"/>
      <c r="F3" s="287"/>
      <c r="G3" s="287"/>
      <c r="H3" s="287"/>
      <c r="I3" s="287"/>
    </row>
    <row r="4" spans="1:9" ht="12.75" customHeight="1">
      <c r="A4" s="201" t="s">
        <v>441</v>
      </c>
      <c r="B4" s="202"/>
      <c r="C4" s="202"/>
      <c r="D4" s="202"/>
      <c r="E4" s="202"/>
      <c r="F4" s="202"/>
      <c r="G4" s="202"/>
      <c r="H4" s="202"/>
      <c r="I4" s="203"/>
    </row>
    <row r="5" spans="1:9" ht="22.5" thickBot="1">
      <c r="A5" s="278" t="s">
        <v>2</v>
      </c>
      <c r="B5" s="279"/>
      <c r="C5" s="279"/>
      <c r="D5" s="279"/>
      <c r="E5" s="279"/>
      <c r="F5" s="280"/>
      <c r="G5" s="12" t="s">
        <v>115</v>
      </c>
      <c r="H5" s="44" t="s">
        <v>377</v>
      </c>
      <c r="I5" s="44" t="s">
        <v>353</v>
      </c>
    </row>
    <row r="6" spans="1:9" ht="12.75">
      <c r="A6" s="273">
        <v>1</v>
      </c>
      <c r="B6" s="274"/>
      <c r="C6" s="274"/>
      <c r="D6" s="274"/>
      <c r="E6" s="274"/>
      <c r="F6" s="275"/>
      <c r="G6" s="14">
        <v>2</v>
      </c>
      <c r="H6" s="20" t="s">
        <v>215</v>
      </c>
      <c r="I6" s="20" t="s">
        <v>216</v>
      </c>
    </row>
    <row r="7" spans="1:9" ht="12.75">
      <c r="A7" s="263" t="s">
        <v>217</v>
      </c>
      <c r="B7" s="284"/>
      <c r="C7" s="284"/>
      <c r="D7" s="284"/>
      <c r="E7" s="284"/>
      <c r="F7" s="284"/>
      <c r="G7" s="284"/>
      <c r="H7" s="284"/>
      <c r="I7" s="285"/>
    </row>
    <row r="8" spans="1:9" ht="12.75">
      <c r="A8" s="286" t="s">
        <v>267</v>
      </c>
      <c r="B8" s="286"/>
      <c r="C8" s="286"/>
      <c r="D8" s="286"/>
      <c r="E8" s="286"/>
      <c r="F8" s="286"/>
      <c r="G8" s="15">
        <v>1</v>
      </c>
      <c r="H8" s="49">
        <v>0</v>
      </c>
      <c r="I8" s="49">
        <v>0</v>
      </c>
    </row>
    <row r="9" spans="1:9" ht="12.75">
      <c r="A9" s="230" t="s">
        <v>268</v>
      </c>
      <c r="B9" s="230"/>
      <c r="C9" s="230"/>
      <c r="D9" s="230"/>
      <c r="E9" s="230"/>
      <c r="F9" s="230"/>
      <c r="G9" s="16">
        <v>2</v>
      </c>
      <c r="H9" s="50">
        <v>0</v>
      </c>
      <c r="I9" s="50">
        <v>0</v>
      </c>
    </row>
    <row r="10" spans="1:9" ht="12.75">
      <c r="A10" s="230" t="s">
        <v>269</v>
      </c>
      <c r="B10" s="230"/>
      <c r="C10" s="230"/>
      <c r="D10" s="230"/>
      <c r="E10" s="230"/>
      <c r="F10" s="230"/>
      <c r="G10" s="16">
        <v>3</v>
      </c>
      <c r="H10" s="50">
        <v>0</v>
      </c>
      <c r="I10" s="50">
        <v>0</v>
      </c>
    </row>
    <row r="11" spans="1:9" ht="12.75">
      <c r="A11" s="230" t="s">
        <v>270</v>
      </c>
      <c r="B11" s="230"/>
      <c r="C11" s="230"/>
      <c r="D11" s="230"/>
      <c r="E11" s="230"/>
      <c r="F11" s="230"/>
      <c r="G11" s="16">
        <v>4</v>
      </c>
      <c r="H11" s="50">
        <v>0</v>
      </c>
      <c r="I11" s="50">
        <v>0</v>
      </c>
    </row>
    <row r="12" spans="1:9" ht="12.75">
      <c r="A12" s="230" t="s">
        <v>271</v>
      </c>
      <c r="B12" s="230"/>
      <c r="C12" s="230"/>
      <c r="D12" s="230"/>
      <c r="E12" s="230"/>
      <c r="F12" s="230"/>
      <c r="G12" s="16">
        <v>5</v>
      </c>
      <c r="H12" s="50">
        <v>0</v>
      </c>
      <c r="I12" s="50">
        <v>0</v>
      </c>
    </row>
    <row r="13" spans="1:9" ht="12.75">
      <c r="A13" s="230" t="s">
        <v>272</v>
      </c>
      <c r="B13" s="230"/>
      <c r="C13" s="230"/>
      <c r="D13" s="230"/>
      <c r="E13" s="230"/>
      <c r="F13" s="230"/>
      <c r="G13" s="16">
        <v>6</v>
      </c>
      <c r="H13" s="50">
        <v>0</v>
      </c>
      <c r="I13" s="50">
        <v>0</v>
      </c>
    </row>
    <row r="14" spans="1:9" ht="12.75">
      <c r="A14" s="230" t="s">
        <v>273</v>
      </c>
      <c r="B14" s="230"/>
      <c r="C14" s="230"/>
      <c r="D14" s="230"/>
      <c r="E14" s="230"/>
      <c r="F14" s="230"/>
      <c r="G14" s="16">
        <v>7</v>
      </c>
      <c r="H14" s="50">
        <v>0</v>
      </c>
      <c r="I14" s="50">
        <v>0</v>
      </c>
    </row>
    <row r="15" spans="1:9" ht="12.75">
      <c r="A15" s="230" t="s">
        <v>274</v>
      </c>
      <c r="B15" s="230"/>
      <c r="C15" s="230"/>
      <c r="D15" s="230"/>
      <c r="E15" s="230"/>
      <c r="F15" s="230"/>
      <c r="G15" s="16">
        <v>8</v>
      </c>
      <c r="H15" s="50">
        <v>0</v>
      </c>
      <c r="I15" s="50">
        <v>0</v>
      </c>
    </row>
    <row r="16" spans="1:9" ht="12.75">
      <c r="A16" s="225" t="s">
        <v>275</v>
      </c>
      <c r="B16" s="225"/>
      <c r="C16" s="225"/>
      <c r="D16" s="225"/>
      <c r="E16" s="225"/>
      <c r="F16" s="225"/>
      <c r="G16" s="17">
        <v>9</v>
      </c>
      <c r="H16" s="51">
        <f>SUM(H8:H15)</f>
        <v>0</v>
      </c>
      <c r="I16" s="51">
        <f>SUM(I8:I15)</f>
        <v>0</v>
      </c>
    </row>
    <row r="17" spans="1:9" ht="12.75">
      <c r="A17" s="230" t="s">
        <v>276</v>
      </c>
      <c r="B17" s="230"/>
      <c r="C17" s="230"/>
      <c r="D17" s="230"/>
      <c r="E17" s="230"/>
      <c r="F17" s="230"/>
      <c r="G17" s="16">
        <v>10</v>
      </c>
      <c r="H17" s="50">
        <v>0</v>
      </c>
      <c r="I17" s="50">
        <v>0</v>
      </c>
    </row>
    <row r="18" spans="1:9" ht="12.75">
      <c r="A18" s="230" t="s">
        <v>277</v>
      </c>
      <c r="B18" s="230"/>
      <c r="C18" s="230"/>
      <c r="D18" s="230"/>
      <c r="E18" s="230"/>
      <c r="F18" s="230"/>
      <c r="G18" s="16">
        <v>11</v>
      </c>
      <c r="H18" s="50">
        <v>0</v>
      </c>
      <c r="I18" s="50">
        <v>0</v>
      </c>
    </row>
    <row r="19" spans="1:9" ht="25.5" customHeight="1">
      <c r="A19" s="288" t="s">
        <v>278</v>
      </c>
      <c r="B19" s="288"/>
      <c r="C19" s="288"/>
      <c r="D19" s="288"/>
      <c r="E19" s="288"/>
      <c r="F19" s="288"/>
      <c r="G19" s="18">
        <v>12</v>
      </c>
      <c r="H19" s="52">
        <f>H16+H17+H18</f>
        <v>0</v>
      </c>
      <c r="I19" s="52">
        <f>I16+I17+I18</f>
        <v>0</v>
      </c>
    </row>
    <row r="20" spans="1:9" ht="12.75">
      <c r="A20" s="263" t="s">
        <v>235</v>
      </c>
      <c r="B20" s="284"/>
      <c r="C20" s="284"/>
      <c r="D20" s="284"/>
      <c r="E20" s="284"/>
      <c r="F20" s="284"/>
      <c r="G20" s="284"/>
      <c r="H20" s="284"/>
      <c r="I20" s="285"/>
    </row>
    <row r="21" spans="1:9" ht="26.25" customHeight="1">
      <c r="A21" s="286" t="s">
        <v>279</v>
      </c>
      <c r="B21" s="286"/>
      <c r="C21" s="286"/>
      <c r="D21" s="286"/>
      <c r="E21" s="286"/>
      <c r="F21" s="286"/>
      <c r="G21" s="15">
        <v>13</v>
      </c>
      <c r="H21" s="49">
        <v>0</v>
      </c>
      <c r="I21" s="49">
        <v>0</v>
      </c>
    </row>
    <row r="22" spans="1:9" ht="12.75">
      <c r="A22" s="230" t="s">
        <v>280</v>
      </c>
      <c r="B22" s="230"/>
      <c r="C22" s="230"/>
      <c r="D22" s="230"/>
      <c r="E22" s="230"/>
      <c r="F22" s="230"/>
      <c r="G22" s="16">
        <v>14</v>
      </c>
      <c r="H22" s="50">
        <v>0</v>
      </c>
      <c r="I22" s="50">
        <v>0</v>
      </c>
    </row>
    <row r="23" spans="1:9" ht="12.75">
      <c r="A23" s="230" t="s">
        <v>281</v>
      </c>
      <c r="B23" s="230"/>
      <c r="C23" s="230"/>
      <c r="D23" s="230"/>
      <c r="E23" s="230"/>
      <c r="F23" s="230"/>
      <c r="G23" s="16">
        <v>15</v>
      </c>
      <c r="H23" s="50">
        <v>0</v>
      </c>
      <c r="I23" s="50">
        <v>0</v>
      </c>
    </row>
    <row r="24" spans="1:9" ht="12.75">
      <c r="A24" s="230" t="s">
        <v>282</v>
      </c>
      <c r="B24" s="230"/>
      <c r="C24" s="230"/>
      <c r="D24" s="230"/>
      <c r="E24" s="230"/>
      <c r="F24" s="230"/>
      <c r="G24" s="16">
        <v>16</v>
      </c>
      <c r="H24" s="50">
        <v>0</v>
      </c>
      <c r="I24" s="50">
        <v>0</v>
      </c>
    </row>
    <row r="25" spans="1:9" ht="12.75">
      <c r="A25" s="230" t="s">
        <v>283</v>
      </c>
      <c r="B25" s="230"/>
      <c r="C25" s="230"/>
      <c r="D25" s="230"/>
      <c r="E25" s="230"/>
      <c r="F25" s="230"/>
      <c r="G25" s="16">
        <v>17</v>
      </c>
      <c r="H25" s="50">
        <v>0</v>
      </c>
      <c r="I25" s="50">
        <v>0</v>
      </c>
    </row>
    <row r="26" spans="1:9" ht="12.75">
      <c r="A26" s="230" t="s">
        <v>284</v>
      </c>
      <c r="B26" s="230"/>
      <c r="C26" s="230"/>
      <c r="D26" s="230"/>
      <c r="E26" s="230"/>
      <c r="F26" s="230"/>
      <c r="G26" s="16">
        <v>18</v>
      </c>
      <c r="H26" s="50">
        <v>0</v>
      </c>
      <c r="I26" s="50">
        <v>0</v>
      </c>
    </row>
    <row r="27" spans="1:9" ht="24.75" customHeight="1">
      <c r="A27" s="225" t="s">
        <v>285</v>
      </c>
      <c r="B27" s="225"/>
      <c r="C27" s="225"/>
      <c r="D27" s="225"/>
      <c r="E27" s="225"/>
      <c r="F27" s="225"/>
      <c r="G27" s="17">
        <v>19</v>
      </c>
      <c r="H27" s="51">
        <f>SUM(H21:H26)</f>
        <v>0</v>
      </c>
      <c r="I27" s="51">
        <f>SUM(I21:I26)</f>
        <v>0</v>
      </c>
    </row>
    <row r="28" spans="1:9" ht="21" customHeight="1">
      <c r="A28" s="230" t="s">
        <v>286</v>
      </c>
      <c r="B28" s="230"/>
      <c r="C28" s="230"/>
      <c r="D28" s="230"/>
      <c r="E28" s="230"/>
      <c r="F28" s="230"/>
      <c r="G28" s="16">
        <v>20</v>
      </c>
      <c r="H28" s="50">
        <v>0</v>
      </c>
      <c r="I28" s="50">
        <v>0</v>
      </c>
    </row>
    <row r="29" spans="1:9" ht="12.75">
      <c r="A29" s="230" t="s">
        <v>287</v>
      </c>
      <c r="B29" s="230"/>
      <c r="C29" s="230"/>
      <c r="D29" s="230"/>
      <c r="E29" s="230"/>
      <c r="F29" s="230"/>
      <c r="G29" s="16">
        <v>21</v>
      </c>
      <c r="H29" s="50">
        <v>0</v>
      </c>
      <c r="I29" s="50">
        <v>0</v>
      </c>
    </row>
    <row r="30" spans="1:9" ht="12.75">
      <c r="A30" s="230" t="s">
        <v>288</v>
      </c>
      <c r="B30" s="230"/>
      <c r="C30" s="230"/>
      <c r="D30" s="230"/>
      <c r="E30" s="230"/>
      <c r="F30" s="230"/>
      <c r="G30" s="16">
        <v>22</v>
      </c>
      <c r="H30" s="50">
        <v>0</v>
      </c>
      <c r="I30" s="50">
        <v>0</v>
      </c>
    </row>
    <row r="31" spans="1:9" ht="12.75">
      <c r="A31" s="230" t="s">
        <v>289</v>
      </c>
      <c r="B31" s="230"/>
      <c r="C31" s="230"/>
      <c r="D31" s="230"/>
      <c r="E31" s="230"/>
      <c r="F31" s="230"/>
      <c r="G31" s="16">
        <v>23</v>
      </c>
      <c r="H31" s="50">
        <v>0</v>
      </c>
      <c r="I31" s="50">
        <v>0</v>
      </c>
    </row>
    <row r="32" spans="1:9" ht="12.75">
      <c r="A32" s="230" t="s">
        <v>290</v>
      </c>
      <c r="B32" s="230"/>
      <c r="C32" s="230"/>
      <c r="D32" s="230"/>
      <c r="E32" s="230"/>
      <c r="F32" s="230"/>
      <c r="G32" s="16">
        <v>24</v>
      </c>
      <c r="H32" s="50">
        <v>0</v>
      </c>
      <c r="I32" s="50">
        <v>0</v>
      </c>
    </row>
    <row r="33" spans="1:9" ht="28.5" customHeight="1">
      <c r="A33" s="225" t="s">
        <v>291</v>
      </c>
      <c r="B33" s="225"/>
      <c r="C33" s="225"/>
      <c r="D33" s="225"/>
      <c r="E33" s="225"/>
      <c r="F33" s="225"/>
      <c r="G33" s="17">
        <v>25</v>
      </c>
      <c r="H33" s="51">
        <f>SUM(H28:H32)</f>
        <v>0</v>
      </c>
      <c r="I33" s="51">
        <f>SUM(I28:I32)</f>
        <v>0</v>
      </c>
    </row>
    <row r="34" spans="1:9" ht="26.25" customHeight="1">
      <c r="A34" s="288" t="s">
        <v>292</v>
      </c>
      <c r="B34" s="288"/>
      <c r="C34" s="288"/>
      <c r="D34" s="288"/>
      <c r="E34" s="288"/>
      <c r="F34" s="288"/>
      <c r="G34" s="18">
        <v>26</v>
      </c>
      <c r="H34" s="52">
        <f>H27+H33</f>
        <v>0</v>
      </c>
      <c r="I34" s="52">
        <f>I27+I33</f>
        <v>0</v>
      </c>
    </row>
    <row r="35" spans="1:9" ht="12.75">
      <c r="A35" s="263" t="s">
        <v>250</v>
      </c>
      <c r="B35" s="284"/>
      <c r="C35" s="284"/>
      <c r="D35" s="284"/>
      <c r="E35" s="284"/>
      <c r="F35" s="284"/>
      <c r="G35" s="284">
        <v>0</v>
      </c>
      <c r="H35" s="284"/>
      <c r="I35" s="285"/>
    </row>
    <row r="36" spans="1:9" ht="12.75">
      <c r="A36" s="282" t="s">
        <v>293</v>
      </c>
      <c r="B36" s="282"/>
      <c r="C36" s="282"/>
      <c r="D36" s="282"/>
      <c r="E36" s="282"/>
      <c r="F36" s="282"/>
      <c r="G36" s="15">
        <v>27</v>
      </c>
      <c r="H36" s="49">
        <v>0</v>
      </c>
      <c r="I36" s="49">
        <v>0</v>
      </c>
    </row>
    <row r="37" spans="1:9" ht="21" customHeight="1">
      <c r="A37" s="177" t="s">
        <v>294</v>
      </c>
      <c r="B37" s="177"/>
      <c r="C37" s="177"/>
      <c r="D37" s="177"/>
      <c r="E37" s="177"/>
      <c r="F37" s="177"/>
      <c r="G37" s="16">
        <v>28</v>
      </c>
      <c r="H37" s="50">
        <v>0</v>
      </c>
      <c r="I37" s="50">
        <v>0</v>
      </c>
    </row>
    <row r="38" spans="1:9" ht="12.75">
      <c r="A38" s="177" t="s">
        <v>295</v>
      </c>
      <c r="B38" s="177"/>
      <c r="C38" s="177"/>
      <c r="D38" s="177"/>
      <c r="E38" s="177"/>
      <c r="F38" s="177"/>
      <c r="G38" s="16">
        <v>29</v>
      </c>
      <c r="H38" s="50">
        <v>0</v>
      </c>
      <c r="I38" s="50">
        <v>0</v>
      </c>
    </row>
    <row r="39" spans="1:9" ht="12.75">
      <c r="A39" s="177" t="s">
        <v>296</v>
      </c>
      <c r="B39" s="177"/>
      <c r="C39" s="177"/>
      <c r="D39" s="177"/>
      <c r="E39" s="177"/>
      <c r="F39" s="177"/>
      <c r="G39" s="16">
        <v>30</v>
      </c>
      <c r="H39" s="50">
        <v>0</v>
      </c>
      <c r="I39" s="50">
        <v>0</v>
      </c>
    </row>
    <row r="40" spans="1:9" ht="26.25" customHeight="1">
      <c r="A40" s="225" t="s">
        <v>297</v>
      </c>
      <c r="B40" s="225"/>
      <c r="C40" s="225"/>
      <c r="D40" s="225"/>
      <c r="E40" s="225"/>
      <c r="F40" s="225"/>
      <c r="G40" s="17">
        <v>31</v>
      </c>
      <c r="H40" s="51">
        <f>H39+H38+H37+H36</f>
        <v>0</v>
      </c>
      <c r="I40" s="51">
        <f>I39+I38+I37+I36</f>
        <v>0</v>
      </c>
    </row>
    <row r="41" spans="1:9" ht="22.5" customHeight="1">
      <c r="A41" s="177" t="s">
        <v>298</v>
      </c>
      <c r="B41" s="177"/>
      <c r="C41" s="177"/>
      <c r="D41" s="177"/>
      <c r="E41" s="177"/>
      <c r="F41" s="177"/>
      <c r="G41" s="16">
        <v>32</v>
      </c>
      <c r="H41" s="50">
        <v>0</v>
      </c>
      <c r="I41" s="50">
        <v>0</v>
      </c>
    </row>
    <row r="42" spans="1:9" ht="12.75">
      <c r="A42" s="177" t="s">
        <v>299</v>
      </c>
      <c r="B42" s="177"/>
      <c r="C42" s="177"/>
      <c r="D42" s="177"/>
      <c r="E42" s="177"/>
      <c r="F42" s="177"/>
      <c r="G42" s="16">
        <v>33</v>
      </c>
      <c r="H42" s="50">
        <v>0</v>
      </c>
      <c r="I42" s="50">
        <v>0</v>
      </c>
    </row>
    <row r="43" spans="1:9" ht="12.75">
      <c r="A43" s="177" t="s">
        <v>300</v>
      </c>
      <c r="B43" s="177"/>
      <c r="C43" s="177"/>
      <c r="D43" s="177"/>
      <c r="E43" s="177"/>
      <c r="F43" s="177"/>
      <c r="G43" s="16">
        <v>34</v>
      </c>
      <c r="H43" s="50">
        <v>0</v>
      </c>
      <c r="I43" s="50">
        <v>0</v>
      </c>
    </row>
    <row r="44" spans="1:9" ht="24.75" customHeight="1">
      <c r="A44" s="177" t="s">
        <v>301</v>
      </c>
      <c r="B44" s="177"/>
      <c r="C44" s="177"/>
      <c r="D44" s="177"/>
      <c r="E44" s="177"/>
      <c r="F44" s="177"/>
      <c r="G44" s="16">
        <v>35</v>
      </c>
      <c r="H44" s="50">
        <v>0</v>
      </c>
      <c r="I44" s="50">
        <v>0</v>
      </c>
    </row>
    <row r="45" spans="1:9" ht="12.75">
      <c r="A45" s="177" t="s">
        <v>302</v>
      </c>
      <c r="B45" s="177"/>
      <c r="C45" s="177"/>
      <c r="D45" s="177"/>
      <c r="E45" s="177"/>
      <c r="F45" s="177"/>
      <c r="G45" s="16">
        <v>36</v>
      </c>
      <c r="H45" s="50">
        <v>0</v>
      </c>
      <c r="I45" s="50">
        <v>0</v>
      </c>
    </row>
    <row r="46" spans="1:9" ht="24.75" customHeight="1">
      <c r="A46" s="225" t="s">
        <v>303</v>
      </c>
      <c r="B46" s="225"/>
      <c r="C46" s="225"/>
      <c r="D46" s="225"/>
      <c r="E46" s="225"/>
      <c r="F46" s="225"/>
      <c r="G46" s="17">
        <v>37</v>
      </c>
      <c r="H46" s="51">
        <f>H45+H44+H43+H42+H41</f>
        <v>0</v>
      </c>
      <c r="I46" s="51">
        <f>I45+I44+I43+I42+I41</f>
        <v>0</v>
      </c>
    </row>
    <row r="47" spans="1:9" ht="27.75" customHeight="1">
      <c r="A47" s="236" t="s">
        <v>304</v>
      </c>
      <c r="B47" s="236"/>
      <c r="C47" s="236"/>
      <c r="D47" s="236"/>
      <c r="E47" s="236"/>
      <c r="F47" s="236"/>
      <c r="G47" s="17">
        <v>38</v>
      </c>
      <c r="H47" s="51">
        <f>H46+H40</f>
        <v>0</v>
      </c>
      <c r="I47" s="51">
        <f>I46+I40</f>
        <v>0</v>
      </c>
    </row>
    <row r="48" spans="1:9" ht="12.75">
      <c r="A48" s="230" t="s">
        <v>305</v>
      </c>
      <c r="B48" s="230"/>
      <c r="C48" s="230"/>
      <c r="D48" s="230"/>
      <c r="E48" s="230"/>
      <c r="F48" s="230"/>
      <c r="G48" s="16">
        <v>39</v>
      </c>
      <c r="H48" s="50">
        <v>0</v>
      </c>
      <c r="I48" s="50">
        <v>0</v>
      </c>
    </row>
    <row r="49" spans="1:9" ht="24" customHeight="1">
      <c r="A49" s="236" t="s">
        <v>306</v>
      </c>
      <c r="B49" s="236"/>
      <c r="C49" s="236"/>
      <c r="D49" s="236"/>
      <c r="E49" s="236"/>
      <c r="F49" s="236"/>
      <c r="G49" s="17">
        <v>40</v>
      </c>
      <c r="H49" s="51">
        <f>H19+H34+H47+H48</f>
        <v>0</v>
      </c>
      <c r="I49" s="51">
        <f>I19+I34+I47+I48</f>
        <v>0</v>
      </c>
    </row>
    <row r="50" spans="1:9" ht="12.75">
      <c r="A50" s="283" t="s">
        <v>264</v>
      </c>
      <c r="B50" s="283"/>
      <c r="C50" s="283"/>
      <c r="D50" s="283"/>
      <c r="E50" s="283"/>
      <c r="F50" s="283"/>
      <c r="G50" s="16">
        <v>41</v>
      </c>
      <c r="H50" s="50">
        <v>0</v>
      </c>
      <c r="I50" s="50">
        <v>0</v>
      </c>
    </row>
    <row r="51" spans="1:9" ht="28.5" customHeight="1">
      <c r="A51" s="281" t="s">
        <v>307</v>
      </c>
      <c r="B51" s="281"/>
      <c r="C51" s="281"/>
      <c r="D51" s="281"/>
      <c r="E51" s="281"/>
      <c r="F51" s="281"/>
      <c r="G51" s="19">
        <v>42</v>
      </c>
      <c r="H51" s="65">
        <f>H50+H49</f>
        <v>0</v>
      </c>
      <c r="I51" s="65">
        <f>I50+I49</f>
        <v>0</v>
      </c>
    </row>
  </sheetData>
  <sheetProtection sheet="1" objects="1" scenarios="1"/>
  <mergeCells count="51">
    <mergeCell ref="A14:F14"/>
    <mergeCell ref="A40:F40"/>
    <mergeCell ref="A10:F10"/>
    <mergeCell ref="A11:F11"/>
    <mergeCell ref="A18:F18"/>
    <mergeCell ref="A19:F19"/>
    <mergeCell ref="A27:F27"/>
    <mergeCell ref="A22:F22"/>
    <mergeCell ref="A9:F9"/>
    <mergeCell ref="A16:F16"/>
    <mergeCell ref="A37:F37"/>
    <mergeCell ref="A34:F34"/>
    <mergeCell ref="A24:F24"/>
    <mergeCell ref="A35:I35"/>
    <mergeCell ref="A20:I20"/>
    <mergeCell ref="A12:F12"/>
    <mergeCell ref="A13:F13"/>
    <mergeCell ref="A21:F21"/>
    <mergeCell ref="A1:I1"/>
    <mergeCell ref="A4:I4"/>
    <mergeCell ref="A5:F5"/>
    <mergeCell ref="A7:I7"/>
    <mergeCell ref="A8:F8"/>
    <mergeCell ref="A2:I2"/>
    <mergeCell ref="A6:F6"/>
    <mergeCell ref="A3:I3"/>
    <mergeCell ref="A15:F15"/>
    <mergeCell ref="A28:F28"/>
    <mergeCell ref="A17:F17"/>
    <mergeCell ref="A50:F50"/>
    <mergeCell ref="A30:F30"/>
    <mergeCell ref="A31:F31"/>
    <mergeCell ref="A32:F32"/>
    <mergeCell ref="A38:F38"/>
    <mergeCell ref="A26:F26"/>
    <mergeCell ref="A29:F29"/>
    <mergeCell ref="A41:F41"/>
    <mergeCell ref="A46:F46"/>
    <mergeCell ref="A36:F36"/>
    <mergeCell ref="A23:F23"/>
    <mergeCell ref="A39:F39"/>
    <mergeCell ref="A33:F33"/>
    <mergeCell ref="A25:F25"/>
    <mergeCell ref="A51:F51"/>
    <mergeCell ref="A42:F42"/>
    <mergeCell ref="A43:F43"/>
    <mergeCell ref="A44:F44"/>
    <mergeCell ref="A45:F45"/>
    <mergeCell ref="A49:F49"/>
    <mergeCell ref="A47:F47"/>
    <mergeCell ref="A48:F4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60" zoomScalePageLayoutView="0" workbookViewId="0" topLeftCell="C58">
      <pane ySplit="684" topLeftCell="A10" activePane="bottomLeft" state="split"/>
      <selection pane="topLeft" activeCell="H2" sqref="H2"/>
      <selection pane="bottomLeft" activeCell="I14" sqref="I14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1.28125" style="2" bestFit="1" customWidth="1"/>
    <col min="8" max="23" width="13.421875" style="67" customWidth="1"/>
    <col min="24" max="24" width="13.421875" style="1" customWidth="1"/>
    <col min="25" max="27" width="9.140625" style="1" customWidth="1"/>
    <col min="28" max="16384" width="9.140625" style="2" customWidth="1"/>
  </cols>
  <sheetData>
    <row r="1" spans="1:11" ht="12.75">
      <c r="A1" s="307" t="s">
        <v>308</v>
      </c>
      <c r="B1" s="308"/>
      <c r="C1" s="308"/>
      <c r="D1" s="308"/>
      <c r="E1" s="308"/>
      <c r="F1" s="308"/>
      <c r="G1" s="308"/>
      <c r="H1" s="308"/>
      <c r="I1" s="308"/>
      <c r="J1" s="308"/>
      <c r="K1" s="66"/>
    </row>
    <row r="2" spans="1:22" ht="15">
      <c r="A2" s="3"/>
      <c r="B2" s="4"/>
      <c r="C2" s="309" t="s">
        <v>309</v>
      </c>
      <c r="D2" s="309"/>
      <c r="E2" s="5">
        <v>43466</v>
      </c>
      <c r="F2" s="6" t="s">
        <v>0</v>
      </c>
      <c r="G2" s="5">
        <v>43830</v>
      </c>
      <c r="H2" s="68"/>
      <c r="I2" s="68"/>
      <c r="J2" s="68"/>
      <c r="K2" s="69"/>
      <c r="V2" s="70" t="s">
        <v>361</v>
      </c>
    </row>
    <row r="3" spans="1:23" ht="13.5" customHeight="1" thickBot="1">
      <c r="A3" s="310" t="s">
        <v>310</v>
      </c>
      <c r="B3" s="311"/>
      <c r="C3" s="311"/>
      <c r="D3" s="311"/>
      <c r="E3" s="311"/>
      <c r="F3" s="311"/>
      <c r="G3" s="314" t="s">
        <v>3</v>
      </c>
      <c r="H3" s="298" t="s">
        <v>311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312</v>
      </c>
      <c r="W3" s="300" t="s">
        <v>313</v>
      </c>
    </row>
    <row r="4" spans="1:23" ht="51" thickBot="1">
      <c r="A4" s="312"/>
      <c r="B4" s="313"/>
      <c r="C4" s="313"/>
      <c r="D4" s="313"/>
      <c r="E4" s="313"/>
      <c r="F4" s="313"/>
      <c r="G4" s="315"/>
      <c r="H4" s="71" t="s">
        <v>314</v>
      </c>
      <c r="I4" s="71" t="s">
        <v>315</v>
      </c>
      <c r="J4" s="71" t="s">
        <v>316</v>
      </c>
      <c r="K4" s="71" t="s">
        <v>317</v>
      </c>
      <c r="L4" s="71" t="s">
        <v>318</v>
      </c>
      <c r="M4" s="71" t="s">
        <v>319</v>
      </c>
      <c r="N4" s="71" t="s">
        <v>320</v>
      </c>
      <c r="O4" s="71" t="s">
        <v>321</v>
      </c>
      <c r="P4" s="71" t="s">
        <v>322</v>
      </c>
      <c r="Q4" s="71" t="s">
        <v>323</v>
      </c>
      <c r="R4" s="71" t="s">
        <v>324</v>
      </c>
      <c r="S4" s="71" t="s">
        <v>325</v>
      </c>
      <c r="T4" s="71" t="s">
        <v>326</v>
      </c>
      <c r="U4" s="71" t="s">
        <v>327</v>
      </c>
      <c r="V4" s="299"/>
      <c r="W4" s="301"/>
    </row>
    <row r="5" spans="1:23" ht="20.25">
      <c r="A5" s="302">
        <v>1</v>
      </c>
      <c r="B5" s="303"/>
      <c r="C5" s="303"/>
      <c r="D5" s="303"/>
      <c r="E5" s="303"/>
      <c r="F5" s="303"/>
      <c r="G5" s="7">
        <v>2</v>
      </c>
      <c r="H5" s="72" t="s">
        <v>215</v>
      </c>
      <c r="I5" s="73" t="s">
        <v>216</v>
      </c>
      <c r="J5" s="72" t="s">
        <v>362</v>
      </c>
      <c r="K5" s="73" t="s">
        <v>363</v>
      </c>
      <c r="L5" s="72" t="s">
        <v>364</v>
      </c>
      <c r="M5" s="73" t="s">
        <v>365</v>
      </c>
      <c r="N5" s="72" t="s">
        <v>366</v>
      </c>
      <c r="O5" s="73" t="s">
        <v>367</v>
      </c>
      <c r="P5" s="72" t="s">
        <v>368</v>
      </c>
      <c r="Q5" s="73" t="s">
        <v>369</v>
      </c>
      <c r="R5" s="72" t="s">
        <v>370</v>
      </c>
      <c r="S5" s="73" t="s">
        <v>371</v>
      </c>
      <c r="T5" s="72" t="s">
        <v>372</v>
      </c>
      <c r="U5" s="72" t="s">
        <v>373</v>
      </c>
      <c r="V5" s="72" t="s">
        <v>374</v>
      </c>
      <c r="W5" s="74" t="s">
        <v>375</v>
      </c>
    </row>
    <row r="6" spans="1:23" ht="12.75">
      <c r="A6" s="304" t="s">
        <v>328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.75">
      <c r="A7" s="296" t="s">
        <v>378</v>
      </c>
      <c r="B7" s="296"/>
      <c r="C7" s="296"/>
      <c r="D7" s="296"/>
      <c r="E7" s="296"/>
      <c r="F7" s="296"/>
      <c r="G7" s="8">
        <v>1</v>
      </c>
      <c r="H7" s="56">
        <v>188728900</v>
      </c>
      <c r="I7" s="75"/>
      <c r="J7" s="56">
        <v>1239354</v>
      </c>
      <c r="K7" s="56">
        <v>217800</v>
      </c>
      <c r="L7" s="56">
        <v>217800</v>
      </c>
      <c r="M7" s="75"/>
      <c r="N7" s="75">
        <v>18258</v>
      </c>
      <c r="O7" s="75"/>
      <c r="P7" s="75">
        <v>-13844112</v>
      </c>
      <c r="Q7" s="75"/>
      <c r="R7" s="75"/>
      <c r="S7" s="75">
        <v>-7222771</v>
      </c>
      <c r="T7" s="75">
        <v>27303412</v>
      </c>
      <c r="U7" s="76">
        <f>H7+I7+J7+K7-L7+M7+N7+O7+P7+Q7+R7+S7+T7</f>
        <v>196223041</v>
      </c>
      <c r="V7" s="75"/>
      <c r="W7" s="76">
        <f>U7+V7</f>
        <v>196223041</v>
      </c>
    </row>
    <row r="8" spans="1:23" ht="12.75">
      <c r="A8" s="291" t="s">
        <v>329</v>
      </c>
      <c r="B8" s="291"/>
      <c r="C8" s="291"/>
      <c r="D8" s="291"/>
      <c r="E8" s="291"/>
      <c r="F8" s="291"/>
      <c r="G8" s="8">
        <v>2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>
        <f>H8+I8+J8+K8-L8+M8+N8+O8+P8+Q8+R8+S8+T8</f>
        <v>0</v>
      </c>
      <c r="V8" s="75"/>
      <c r="W8" s="76">
        <f>U8+V8</f>
        <v>0</v>
      </c>
    </row>
    <row r="9" spans="1:23" ht="12.75">
      <c r="A9" s="291" t="s">
        <v>330</v>
      </c>
      <c r="B9" s="291"/>
      <c r="C9" s="291"/>
      <c r="D9" s="291"/>
      <c r="E9" s="291"/>
      <c r="F9" s="291"/>
      <c r="G9" s="8">
        <v>3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>
        <v>592030</v>
      </c>
      <c r="T9" s="75"/>
      <c r="U9" s="76">
        <f>H9+I9+J9+K9-L9+M9+N9+O9+P9+Q9+R9+S9+T9</f>
        <v>592030</v>
      </c>
      <c r="V9" s="75"/>
      <c r="W9" s="76">
        <f>U9+V9</f>
        <v>592030</v>
      </c>
    </row>
    <row r="10" spans="1:23" ht="22.5" customHeight="1">
      <c r="A10" s="297" t="s">
        <v>379</v>
      </c>
      <c r="B10" s="297"/>
      <c r="C10" s="297"/>
      <c r="D10" s="297"/>
      <c r="E10" s="297"/>
      <c r="F10" s="297"/>
      <c r="G10" s="9">
        <v>4</v>
      </c>
      <c r="H10" s="77">
        <f>H7+H8+H9</f>
        <v>188728900</v>
      </c>
      <c r="I10" s="77">
        <f aca="true" t="shared" si="0" ref="I10:W10">I7+I8+I9</f>
        <v>0</v>
      </c>
      <c r="J10" s="77">
        <f t="shared" si="0"/>
        <v>1239354</v>
      </c>
      <c r="K10" s="77">
        <f t="shared" si="0"/>
        <v>217800</v>
      </c>
      <c r="L10" s="77">
        <f t="shared" si="0"/>
        <v>217800</v>
      </c>
      <c r="M10" s="77">
        <f t="shared" si="0"/>
        <v>0</v>
      </c>
      <c r="N10" s="77">
        <f t="shared" si="0"/>
        <v>18258</v>
      </c>
      <c r="O10" s="77">
        <f>O7+O8+O9</f>
        <v>0</v>
      </c>
      <c r="P10" s="77">
        <f>P7+P8+P9</f>
        <v>-13844112</v>
      </c>
      <c r="Q10" s="77">
        <f t="shared" si="0"/>
        <v>0</v>
      </c>
      <c r="R10" s="77">
        <f t="shared" si="0"/>
        <v>0</v>
      </c>
      <c r="S10" s="77">
        <f t="shared" si="0"/>
        <v>-6630741</v>
      </c>
      <c r="T10" s="77">
        <f t="shared" si="0"/>
        <v>27303412</v>
      </c>
      <c r="U10" s="77">
        <f t="shared" si="0"/>
        <v>196815071</v>
      </c>
      <c r="V10" s="77">
        <f t="shared" si="0"/>
        <v>0</v>
      </c>
      <c r="W10" s="77">
        <f t="shared" si="0"/>
        <v>196815071</v>
      </c>
    </row>
    <row r="11" spans="1:23" ht="12.75">
      <c r="A11" s="291" t="s">
        <v>331</v>
      </c>
      <c r="B11" s="291"/>
      <c r="C11" s="291"/>
      <c r="D11" s="291"/>
      <c r="E11" s="291"/>
      <c r="F11" s="291"/>
      <c r="G11" s="8">
        <v>5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5">
        <v>-8770394</v>
      </c>
      <c r="U11" s="76">
        <f>H11+I11+J11+K11-L11+M11+N11+O11+P11+Q11+R11+S11+T11</f>
        <v>-8770394</v>
      </c>
      <c r="V11" s="75"/>
      <c r="W11" s="76">
        <f aca="true" t="shared" si="1" ref="W11:W28">U11+V11</f>
        <v>-8770394</v>
      </c>
    </row>
    <row r="12" spans="1:23" ht="12.75">
      <c r="A12" s="291" t="s">
        <v>332</v>
      </c>
      <c r="B12" s="291"/>
      <c r="C12" s="291"/>
      <c r="D12" s="291"/>
      <c r="E12" s="291"/>
      <c r="F12" s="291"/>
      <c r="G12" s="8">
        <v>6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5"/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6">
        <f aca="true" t="shared" si="2" ref="U12:U28">H12+I12+J12+K12-L12+M12+N12+O12+P12+Q12+R12+S12+T12</f>
        <v>0</v>
      </c>
      <c r="V12" s="75"/>
      <c r="W12" s="76">
        <f t="shared" si="1"/>
        <v>0</v>
      </c>
    </row>
    <row r="13" spans="1:23" ht="26.25" customHeight="1">
      <c r="A13" s="291" t="s">
        <v>333</v>
      </c>
      <c r="B13" s="291"/>
      <c r="C13" s="291"/>
      <c r="D13" s="291"/>
      <c r="E13" s="291"/>
      <c r="F13" s="291"/>
      <c r="G13" s="8">
        <v>7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5"/>
      <c r="P13" s="79">
        <v>0</v>
      </c>
      <c r="Q13" s="79">
        <v>0</v>
      </c>
      <c r="R13" s="79">
        <v>0</v>
      </c>
      <c r="S13" s="75"/>
      <c r="T13" s="75"/>
      <c r="U13" s="76">
        <f t="shared" si="2"/>
        <v>0</v>
      </c>
      <c r="V13" s="75"/>
      <c r="W13" s="76">
        <f t="shared" si="1"/>
        <v>0</v>
      </c>
    </row>
    <row r="14" spans="1:23" ht="29.25" customHeight="1">
      <c r="A14" s="291" t="s">
        <v>334</v>
      </c>
      <c r="B14" s="291"/>
      <c r="C14" s="291"/>
      <c r="D14" s="291"/>
      <c r="E14" s="291"/>
      <c r="F14" s="291"/>
      <c r="G14" s="8">
        <v>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5">
        <v>670918</v>
      </c>
      <c r="Q14" s="79">
        <v>0</v>
      </c>
      <c r="R14" s="79">
        <v>0</v>
      </c>
      <c r="S14" s="75"/>
      <c r="T14" s="75"/>
      <c r="U14" s="76">
        <f t="shared" si="2"/>
        <v>670918</v>
      </c>
      <c r="V14" s="75"/>
      <c r="W14" s="76">
        <f t="shared" si="1"/>
        <v>670918</v>
      </c>
    </row>
    <row r="15" spans="1:23" ht="12.75">
      <c r="A15" s="291" t="s">
        <v>335</v>
      </c>
      <c r="B15" s="291"/>
      <c r="C15" s="291"/>
      <c r="D15" s="291"/>
      <c r="E15" s="291"/>
      <c r="F15" s="291"/>
      <c r="G15" s="8">
        <v>9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5"/>
      <c r="R15" s="79">
        <v>0</v>
      </c>
      <c r="S15" s="75"/>
      <c r="T15" s="75"/>
      <c r="U15" s="76">
        <f t="shared" si="2"/>
        <v>0</v>
      </c>
      <c r="V15" s="75"/>
      <c r="W15" s="76">
        <f t="shared" si="1"/>
        <v>0</v>
      </c>
    </row>
    <row r="16" spans="1:23" ht="28.5" customHeight="1">
      <c r="A16" s="291" t="s">
        <v>336</v>
      </c>
      <c r="B16" s="291"/>
      <c r="C16" s="291"/>
      <c r="D16" s="291"/>
      <c r="E16" s="291"/>
      <c r="F16" s="291"/>
      <c r="G16" s="8">
        <v>10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5"/>
      <c r="S16" s="75"/>
      <c r="T16" s="75"/>
      <c r="U16" s="76">
        <f t="shared" si="2"/>
        <v>0</v>
      </c>
      <c r="V16" s="75"/>
      <c r="W16" s="76">
        <f t="shared" si="1"/>
        <v>0</v>
      </c>
    </row>
    <row r="17" spans="1:23" ht="23.25" customHeight="1">
      <c r="A17" s="291" t="s">
        <v>337</v>
      </c>
      <c r="B17" s="291"/>
      <c r="C17" s="291"/>
      <c r="D17" s="291"/>
      <c r="E17" s="291"/>
      <c r="F17" s="291"/>
      <c r="G17" s="8">
        <v>11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5"/>
      <c r="O17" s="75"/>
      <c r="P17" s="75"/>
      <c r="Q17" s="75"/>
      <c r="R17" s="75"/>
      <c r="S17" s="75"/>
      <c r="T17" s="75"/>
      <c r="U17" s="76">
        <f t="shared" si="2"/>
        <v>0</v>
      </c>
      <c r="V17" s="75"/>
      <c r="W17" s="76">
        <f t="shared" si="1"/>
        <v>0</v>
      </c>
    </row>
    <row r="18" spans="1:23" ht="12.75">
      <c r="A18" s="291" t="s">
        <v>338</v>
      </c>
      <c r="B18" s="291"/>
      <c r="C18" s="291"/>
      <c r="D18" s="291"/>
      <c r="E18" s="291"/>
      <c r="F18" s="291"/>
      <c r="G18" s="8">
        <v>12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5"/>
      <c r="O18" s="75"/>
      <c r="P18" s="75"/>
      <c r="Q18" s="75"/>
      <c r="R18" s="75"/>
      <c r="S18" s="75"/>
      <c r="T18" s="75"/>
      <c r="U18" s="76">
        <f t="shared" si="2"/>
        <v>0</v>
      </c>
      <c r="V18" s="75"/>
      <c r="W18" s="76">
        <f t="shared" si="1"/>
        <v>0</v>
      </c>
    </row>
    <row r="19" spans="1:23" ht="12.75">
      <c r="A19" s="291" t="s">
        <v>339</v>
      </c>
      <c r="B19" s="291"/>
      <c r="C19" s="291"/>
      <c r="D19" s="291"/>
      <c r="E19" s="291"/>
      <c r="F19" s="291"/>
      <c r="G19" s="8">
        <v>13</v>
      </c>
      <c r="H19" s="75"/>
      <c r="I19" s="75">
        <v>4965780</v>
      </c>
      <c r="J19" s="75"/>
      <c r="K19" s="75"/>
      <c r="L19" s="75"/>
      <c r="M19" s="75"/>
      <c r="N19" s="75">
        <v>-18258</v>
      </c>
      <c r="O19" s="75"/>
      <c r="P19" s="75"/>
      <c r="Q19" s="75"/>
      <c r="R19" s="75"/>
      <c r="S19" s="75"/>
      <c r="T19" s="75"/>
      <c r="U19" s="76">
        <f t="shared" si="2"/>
        <v>4947522</v>
      </c>
      <c r="V19" s="75"/>
      <c r="W19" s="76">
        <f t="shared" si="1"/>
        <v>4947522</v>
      </c>
    </row>
    <row r="20" spans="1:23" ht="12.75">
      <c r="A20" s="291" t="s">
        <v>340</v>
      </c>
      <c r="B20" s="291"/>
      <c r="C20" s="291"/>
      <c r="D20" s="291"/>
      <c r="E20" s="291"/>
      <c r="F20" s="291"/>
      <c r="G20" s="8">
        <v>14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5"/>
      <c r="O20" s="75"/>
      <c r="P20" s="75"/>
      <c r="Q20" s="75"/>
      <c r="R20" s="75"/>
      <c r="S20" s="75"/>
      <c r="T20" s="75"/>
      <c r="U20" s="76">
        <f t="shared" si="2"/>
        <v>0</v>
      </c>
      <c r="V20" s="75"/>
      <c r="W20" s="76">
        <f t="shared" si="1"/>
        <v>0</v>
      </c>
    </row>
    <row r="21" spans="1:23" ht="30.75" customHeight="1">
      <c r="A21" s="291" t="s">
        <v>341</v>
      </c>
      <c r="B21" s="291"/>
      <c r="C21" s="291"/>
      <c r="D21" s="291"/>
      <c r="E21" s="291"/>
      <c r="F21" s="291"/>
      <c r="G21" s="8">
        <v>15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 t="shared" si="2"/>
        <v>0</v>
      </c>
      <c r="V21" s="75"/>
      <c r="W21" s="76">
        <f t="shared" si="1"/>
        <v>0</v>
      </c>
    </row>
    <row r="22" spans="1:23" ht="28.5" customHeight="1">
      <c r="A22" s="291" t="s">
        <v>342</v>
      </c>
      <c r="B22" s="291"/>
      <c r="C22" s="291"/>
      <c r="D22" s="291"/>
      <c r="E22" s="291"/>
      <c r="F22" s="291"/>
      <c r="G22" s="8">
        <v>16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f t="shared" si="2"/>
        <v>0</v>
      </c>
      <c r="V22" s="75"/>
      <c r="W22" s="76">
        <f t="shared" si="1"/>
        <v>0</v>
      </c>
    </row>
    <row r="23" spans="1:23" ht="26.25" customHeight="1">
      <c r="A23" s="291" t="s">
        <v>343</v>
      </c>
      <c r="B23" s="291"/>
      <c r="C23" s="291"/>
      <c r="D23" s="291"/>
      <c r="E23" s="291"/>
      <c r="F23" s="291"/>
      <c r="G23" s="8">
        <v>17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>
        <f t="shared" si="2"/>
        <v>0</v>
      </c>
      <c r="V23" s="75"/>
      <c r="W23" s="76">
        <f t="shared" si="1"/>
        <v>0</v>
      </c>
    </row>
    <row r="24" spans="1:23" ht="12.75">
      <c r="A24" s="291" t="s">
        <v>344</v>
      </c>
      <c r="B24" s="291"/>
      <c r="C24" s="291"/>
      <c r="D24" s="291"/>
      <c r="E24" s="291"/>
      <c r="F24" s="291"/>
      <c r="G24" s="8">
        <v>18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6">
        <f t="shared" si="2"/>
        <v>0</v>
      </c>
      <c r="V24" s="75"/>
      <c r="W24" s="76">
        <f t="shared" si="1"/>
        <v>0</v>
      </c>
    </row>
    <row r="25" spans="1:23" ht="12.75">
      <c r="A25" s="291" t="s">
        <v>345</v>
      </c>
      <c r="B25" s="291"/>
      <c r="C25" s="291"/>
      <c r="D25" s="291"/>
      <c r="E25" s="291"/>
      <c r="F25" s="291"/>
      <c r="G25" s="8">
        <v>19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>
        <f t="shared" si="2"/>
        <v>0</v>
      </c>
      <c r="V25" s="75"/>
      <c r="W25" s="76">
        <f t="shared" si="1"/>
        <v>0</v>
      </c>
    </row>
    <row r="26" spans="1:23" ht="12.75">
      <c r="A26" s="291" t="s">
        <v>346</v>
      </c>
      <c r="B26" s="291"/>
      <c r="C26" s="291"/>
      <c r="D26" s="291"/>
      <c r="E26" s="291"/>
      <c r="F26" s="291"/>
      <c r="G26" s="8">
        <v>20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6">
        <f t="shared" si="2"/>
        <v>0</v>
      </c>
      <c r="V26" s="75"/>
      <c r="W26" s="76">
        <f t="shared" si="1"/>
        <v>0</v>
      </c>
    </row>
    <row r="27" spans="1:23" ht="12.75">
      <c r="A27" s="291" t="s">
        <v>347</v>
      </c>
      <c r="B27" s="291"/>
      <c r="C27" s="291"/>
      <c r="D27" s="291"/>
      <c r="E27" s="291"/>
      <c r="F27" s="291"/>
      <c r="G27" s="8">
        <v>21</v>
      </c>
      <c r="H27" s="75"/>
      <c r="I27" s="75"/>
      <c r="J27" s="75">
        <v>10040321</v>
      </c>
      <c r="K27" s="75"/>
      <c r="L27" s="75"/>
      <c r="M27" s="75"/>
      <c r="N27" s="75">
        <v>10040321</v>
      </c>
      <c r="O27" s="75"/>
      <c r="P27" s="75"/>
      <c r="Q27" s="75"/>
      <c r="R27" s="75"/>
      <c r="S27" s="75">
        <v>7222771</v>
      </c>
      <c r="T27" s="75">
        <v>-27303412</v>
      </c>
      <c r="U27" s="76">
        <f t="shared" si="2"/>
        <v>1</v>
      </c>
      <c r="V27" s="75"/>
      <c r="W27" s="76">
        <f t="shared" si="1"/>
        <v>1</v>
      </c>
    </row>
    <row r="28" spans="1:23" ht="12.75">
      <c r="A28" s="291" t="s">
        <v>348</v>
      </c>
      <c r="B28" s="291"/>
      <c r="C28" s="291"/>
      <c r="D28" s="291"/>
      <c r="E28" s="291"/>
      <c r="F28" s="291"/>
      <c r="G28" s="8">
        <v>22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>
        <f t="shared" si="2"/>
        <v>0</v>
      </c>
      <c r="V28" s="75"/>
      <c r="W28" s="76">
        <f t="shared" si="1"/>
        <v>0</v>
      </c>
    </row>
    <row r="29" spans="1:23" ht="27.75" customHeight="1">
      <c r="A29" s="292" t="s">
        <v>380</v>
      </c>
      <c r="B29" s="292"/>
      <c r="C29" s="292"/>
      <c r="D29" s="292"/>
      <c r="E29" s="292"/>
      <c r="F29" s="292"/>
      <c r="G29" s="10">
        <v>23</v>
      </c>
      <c r="H29" s="78">
        <f>SUM(H10:H28)</f>
        <v>188728900</v>
      </c>
      <c r="I29" s="78">
        <f aca="true" t="shared" si="3" ref="I29:W29">SUM(I10:I28)</f>
        <v>4965780</v>
      </c>
      <c r="J29" s="78">
        <f t="shared" si="3"/>
        <v>11279675</v>
      </c>
      <c r="K29" s="78">
        <f t="shared" si="3"/>
        <v>217800</v>
      </c>
      <c r="L29" s="78">
        <f t="shared" si="3"/>
        <v>217800</v>
      </c>
      <c r="M29" s="78">
        <f t="shared" si="3"/>
        <v>0</v>
      </c>
      <c r="N29" s="78">
        <f t="shared" si="3"/>
        <v>10040321</v>
      </c>
      <c r="O29" s="78">
        <f t="shared" si="3"/>
        <v>0</v>
      </c>
      <c r="P29" s="78">
        <f t="shared" si="3"/>
        <v>-13173194</v>
      </c>
      <c r="Q29" s="78">
        <f t="shared" si="3"/>
        <v>0</v>
      </c>
      <c r="R29" s="78">
        <f t="shared" si="3"/>
        <v>0</v>
      </c>
      <c r="S29" s="78">
        <f t="shared" si="3"/>
        <v>592030</v>
      </c>
      <c r="T29" s="78">
        <f t="shared" si="3"/>
        <v>-8770394</v>
      </c>
      <c r="U29" s="78">
        <f t="shared" si="3"/>
        <v>193663118</v>
      </c>
      <c r="V29" s="78">
        <f t="shared" si="3"/>
        <v>0</v>
      </c>
      <c r="W29" s="78">
        <f t="shared" si="3"/>
        <v>193663118</v>
      </c>
    </row>
    <row r="30" spans="1:23" ht="12.75">
      <c r="A30" s="293" t="s">
        <v>349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</row>
    <row r="31" spans="1:23" ht="36.75" customHeight="1">
      <c r="A31" s="289" t="s">
        <v>350</v>
      </c>
      <c r="B31" s="289"/>
      <c r="C31" s="289"/>
      <c r="D31" s="289"/>
      <c r="E31" s="289"/>
      <c r="F31" s="289"/>
      <c r="G31" s="9">
        <v>24</v>
      </c>
      <c r="H31" s="77">
        <f>SUM(H12:H20)</f>
        <v>0</v>
      </c>
      <c r="I31" s="77">
        <f aca="true" t="shared" si="4" ref="I31:W31">SUM(I12:I20)</f>
        <v>4965780</v>
      </c>
      <c r="J31" s="77">
        <f t="shared" si="4"/>
        <v>0</v>
      </c>
      <c r="K31" s="77">
        <f t="shared" si="4"/>
        <v>0</v>
      </c>
      <c r="L31" s="77">
        <f t="shared" si="4"/>
        <v>0</v>
      </c>
      <c r="M31" s="77">
        <f t="shared" si="4"/>
        <v>0</v>
      </c>
      <c r="N31" s="77">
        <f t="shared" si="4"/>
        <v>-18258</v>
      </c>
      <c r="O31" s="77">
        <f t="shared" si="4"/>
        <v>0</v>
      </c>
      <c r="P31" s="77">
        <f t="shared" si="4"/>
        <v>670918</v>
      </c>
      <c r="Q31" s="77">
        <f t="shared" si="4"/>
        <v>0</v>
      </c>
      <c r="R31" s="77">
        <f t="shared" si="4"/>
        <v>0</v>
      </c>
      <c r="S31" s="77">
        <f t="shared" si="4"/>
        <v>0</v>
      </c>
      <c r="T31" s="77">
        <f t="shared" si="4"/>
        <v>0</v>
      </c>
      <c r="U31" s="77">
        <f t="shared" si="4"/>
        <v>5618440</v>
      </c>
      <c r="V31" s="77">
        <f t="shared" si="4"/>
        <v>0</v>
      </c>
      <c r="W31" s="77">
        <f t="shared" si="4"/>
        <v>5618440</v>
      </c>
    </row>
    <row r="32" spans="1:23" ht="31.5" customHeight="1">
      <c r="A32" s="289" t="s">
        <v>351</v>
      </c>
      <c r="B32" s="289"/>
      <c r="C32" s="289"/>
      <c r="D32" s="289"/>
      <c r="E32" s="289"/>
      <c r="F32" s="289"/>
      <c r="G32" s="9">
        <v>25</v>
      </c>
      <c r="H32" s="77">
        <f>H11+H31</f>
        <v>0</v>
      </c>
      <c r="I32" s="77">
        <f aca="true" t="shared" si="5" ref="I32:W32">I11+I31</f>
        <v>4965780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-18258</v>
      </c>
      <c r="O32" s="77">
        <f t="shared" si="5"/>
        <v>0</v>
      </c>
      <c r="P32" s="77">
        <f t="shared" si="5"/>
        <v>670918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-8770394</v>
      </c>
      <c r="U32" s="77">
        <f t="shared" si="5"/>
        <v>-3151954</v>
      </c>
      <c r="V32" s="77">
        <f t="shared" si="5"/>
        <v>0</v>
      </c>
      <c r="W32" s="77">
        <f t="shared" si="5"/>
        <v>-3151954</v>
      </c>
    </row>
    <row r="33" spans="1:23" ht="30.75" customHeight="1">
      <c r="A33" s="290" t="s">
        <v>352</v>
      </c>
      <c r="B33" s="290"/>
      <c r="C33" s="290"/>
      <c r="D33" s="290"/>
      <c r="E33" s="290"/>
      <c r="F33" s="290"/>
      <c r="G33" s="10">
        <v>26</v>
      </c>
      <c r="H33" s="78">
        <f>SUM(H21:H28)</f>
        <v>0</v>
      </c>
      <c r="I33" s="78">
        <f aca="true" t="shared" si="6" ref="I33:W33">SUM(I21:I28)</f>
        <v>0</v>
      </c>
      <c r="J33" s="78">
        <f t="shared" si="6"/>
        <v>10040321</v>
      </c>
      <c r="K33" s="78">
        <f t="shared" si="6"/>
        <v>0</v>
      </c>
      <c r="L33" s="78">
        <f t="shared" si="6"/>
        <v>0</v>
      </c>
      <c r="M33" s="78">
        <f t="shared" si="6"/>
        <v>0</v>
      </c>
      <c r="N33" s="78">
        <f t="shared" si="6"/>
        <v>10040321</v>
      </c>
      <c r="O33" s="78">
        <f t="shared" si="6"/>
        <v>0</v>
      </c>
      <c r="P33" s="78">
        <f t="shared" si="6"/>
        <v>0</v>
      </c>
      <c r="Q33" s="78">
        <f t="shared" si="6"/>
        <v>0</v>
      </c>
      <c r="R33" s="78">
        <f t="shared" si="6"/>
        <v>0</v>
      </c>
      <c r="S33" s="78">
        <f t="shared" si="6"/>
        <v>7222771</v>
      </c>
      <c r="T33" s="78">
        <f t="shared" si="6"/>
        <v>-27303412</v>
      </c>
      <c r="U33" s="78">
        <f t="shared" si="6"/>
        <v>1</v>
      </c>
      <c r="V33" s="78">
        <f t="shared" si="6"/>
        <v>0</v>
      </c>
      <c r="W33" s="78">
        <f t="shared" si="6"/>
        <v>1</v>
      </c>
    </row>
    <row r="34" spans="1:23" ht="12.75">
      <c r="A34" s="293" t="s">
        <v>353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</row>
    <row r="35" spans="1:23" ht="12.75">
      <c r="A35" s="296" t="s">
        <v>381</v>
      </c>
      <c r="B35" s="296"/>
      <c r="C35" s="296"/>
      <c r="D35" s="296"/>
      <c r="E35" s="296"/>
      <c r="F35" s="296"/>
      <c r="G35" s="8">
        <v>27</v>
      </c>
      <c r="H35" s="75">
        <v>188728900</v>
      </c>
      <c r="I35" s="75">
        <v>4965780</v>
      </c>
      <c r="J35" s="75">
        <v>11279675</v>
      </c>
      <c r="K35" s="75">
        <v>217800</v>
      </c>
      <c r="L35" s="75">
        <v>217800</v>
      </c>
      <c r="M35" s="75"/>
      <c r="N35" s="75">
        <v>10040321</v>
      </c>
      <c r="O35" s="75"/>
      <c r="P35" s="75">
        <v>-13173194</v>
      </c>
      <c r="Q35" s="75"/>
      <c r="R35" s="75"/>
      <c r="S35" s="75">
        <v>592000</v>
      </c>
      <c r="T35" s="75">
        <v>-8770394</v>
      </c>
      <c r="U35" s="76">
        <f>H35+I35+J35+K35-L35+M35+N35+O35+P35+Q35+R35+S35+T35</f>
        <v>193663088</v>
      </c>
      <c r="V35" s="75"/>
      <c r="W35" s="76">
        <f>U35+V35</f>
        <v>193663088</v>
      </c>
    </row>
    <row r="36" spans="1:23" ht="12.75">
      <c r="A36" s="291" t="s">
        <v>329</v>
      </c>
      <c r="B36" s="291"/>
      <c r="C36" s="291"/>
      <c r="D36" s="291"/>
      <c r="E36" s="291"/>
      <c r="F36" s="291"/>
      <c r="G36" s="8">
        <v>28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>
        <f>H36+I36+J36+K36-L36+M36+N36+O36+P36+Q36+R36+S36+T36</f>
        <v>0</v>
      </c>
      <c r="V36" s="75"/>
      <c r="W36" s="76">
        <f>U36+V36</f>
        <v>0</v>
      </c>
    </row>
    <row r="37" spans="1:23" ht="12.75">
      <c r="A37" s="291" t="s">
        <v>330</v>
      </c>
      <c r="B37" s="291"/>
      <c r="C37" s="291"/>
      <c r="D37" s="291"/>
      <c r="E37" s="291"/>
      <c r="F37" s="291"/>
      <c r="G37" s="8">
        <v>29</v>
      </c>
      <c r="H37" s="75"/>
      <c r="I37" s="75"/>
      <c r="J37" s="75"/>
      <c r="K37" s="75"/>
      <c r="L37" s="75"/>
      <c r="M37" s="75"/>
      <c r="N37" s="75">
        <v>-10040321</v>
      </c>
      <c r="O37" s="75"/>
      <c r="P37" s="75"/>
      <c r="Q37" s="75"/>
      <c r="R37" s="75"/>
      <c r="S37" s="75">
        <f>-125833507+1412593</f>
        <v>-124420914</v>
      </c>
      <c r="T37" s="75"/>
      <c r="U37" s="76">
        <f>H37+I37+J37+K37-L37+M37+N37+O37+P37+Q37+R37+S37+T37</f>
        <v>-134461235</v>
      </c>
      <c r="V37" s="75"/>
      <c r="W37" s="76">
        <f>U37+V37</f>
        <v>-134461235</v>
      </c>
    </row>
    <row r="38" spans="1:23" ht="25.5" customHeight="1">
      <c r="A38" s="297" t="s">
        <v>382</v>
      </c>
      <c r="B38" s="297"/>
      <c r="C38" s="297"/>
      <c r="D38" s="297"/>
      <c r="E38" s="297"/>
      <c r="F38" s="297"/>
      <c r="G38" s="9">
        <v>30</v>
      </c>
      <c r="H38" s="77">
        <f>H35+H36+H37</f>
        <v>188728900</v>
      </c>
      <c r="I38" s="77">
        <f aca="true" t="shared" si="7" ref="I38:W38">I35+I36+I37</f>
        <v>4965780</v>
      </c>
      <c r="J38" s="77">
        <f t="shared" si="7"/>
        <v>11279675</v>
      </c>
      <c r="K38" s="77">
        <f t="shared" si="7"/>
        <v>217800</v>
      </c>
      <c r="L38" s="77">
        <f t="shared" si="7"/>
        <v>217800</v>
      </c>
      <c r="M38" s="77">
        <f t="shared" si="7"/>
        <v>0</v>
      </c>
      <c r="N38" s="77">
        <f t="shared" si="7"/>
        <v>0</v>
      </c>
      <c r="O38" s="77">
        <f t="shared" si="7"/>
        <v>0</v>
      </c>
      <c r="P38" s="77">
        <f t="shared" si="7"/>
        <v>-13173194</v>
      </c>
      <c r="Q38" s="77">
        <f t="shared" si="7"/>
        <v>0</v>
      </c>
      <c r="R38" s="77">
        <f t="shared" si="7"/>
        <v>0</v>
      </c>
      <c r="S38" s="77">
        <f t="shared" si="7"/>
        <v>-123828914</v>
      </c>
      <c r="T38" s="77">
        <f t="shared" si="7"/>
        <v>-8770394</v>
      </c>
      <c r="U38" s="77">
        <f t="shared" si="7"/>
        <v>59201853</v>
      </c>
      <c r="V38" s="77">
        <f t="shared" si="7"/>
        <v>0</v>
      </c>
      <c r="W38" s="77">
        <f t="shared" si="7"/>
        <v>59201853</v>
      </c>
    </row>
    <row r="39" spans="1:23" ht="12.75">
      <c r="A39" s="291" t="s">
        <v>331</v>
      </c>
      <c r="B39" s="291"/>
      <c r="C39" s="291"/>
      <c r="D39" s="291"/>
      <c r="E39" s="291"/>
      <c r="F39" s="291"/>
      <c r="G39" s="8">
        <v>31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5">
        <v>-16738876</v>
      </c>
      <c r="U39" s="76">
        <f aca="true" t="shared" si="8" ref="U39:U56">H39+I39+J39+K39-L39+M39+N39+O39+P39+Q39+R39+S39+T39</f>
        <v>-16738876</v>
      </c>
      <c r="V39" s="75"/>
      <c r="W39" s="76">
        <f aca="true" t="shared" si="9" ref="W39:W56">U39+V39</f>
        <v>-16738876</v>
      </c>
    </row>
    <row r="40" spans="1:23" ht="12.75">
      <c r="A40" s="291" t="s">
        <v>332</v>
      </c>
      <c r="B40" s="291"/>
      <c r="C40" s="291"/>
      <c r="D40" s="291"/>
      <c r="E40" s="291"/>
      <c r="F40" s="291"/>
      <c r="G40" s="8">
        <v>32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5"/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6">
        <f t="shared" si="8"/>
        <v>0</v>
      </c>
      <c r="V40" s="75"/>
      <c r="W40" s="76">
        <f t="shared" si="9"/>
        <v>0</v>
      </c>
    </row>
    <row r="41" spans="1:23" ht="27" customHeight="1">
      <c r="A41" s="291" t="s">
        <v>354</v>
      </c>
      <c r="B41" s="291"/>
      <c r="C41" s="291"/>
      <c r="D41" s="291"/>
      <c r="E41" s="291"/>
      <c r="F41" s="291"/>
      <c r="G41" s="8">
        <v>33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5">
        <v>84736791</v>
      </c>
      <c r="P41" s="79">
        <v>0</v>
      </c>
      <c r="Q41" s="79">
        <v>0</v>
      </c>
      <c r="R41" s="79">
        <v>0</v>
      </c>
      <c r="S41" s="75"/>
      <c r="T41" s="75"/>
      <c r="U41" s="76">
        <f t="shared" si="8"/>
        <v>84736791</v>
      </c>
      <c r="V41" s="75"/>
      <c r="W41" s="76">
        <f t="shared" si="9"/>
        <v>84736791</v>
      </c>
    </row>
    <row r="42" spans="1:23" ht="20.25" customHeight="1">
      <c r="A42" s="291" t="s">
        <v>334</v>
      </c>
      <c r="B42" s="291"/>
      <c r="C42" s="291"/>
      <c r="D42" s="291"/>
      <c r="E42" s="291"/>
      <c r="F42" s="291"/>
      <c r="G42" s="8">
        <v>34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5">
        <v>12810194</v>
      </c>
      <c r="Q42" s="79">
        <v>0</v>
      </c>
      <c r="R42" s="79">
        <v>0</v>
      </c>
      <c r="S42" s="75"/>
      <c r="T42" s="75"/>
      <c r="U42" s="76">
        <f t="shared" si="8"/>
        <v>12810194</v>
      </c>
      <c r="V42" s="75"/>
      <c r="W42" s="76">
        <f t="shared" si="9"/>
        <v>12810194</v>
      </c>
    </row>
    <row r="43" spans="1:23" ht="21" customHeight="1">
      <c r="A43" s="291" t="s">
        <v>335</v>
      </c>
      <c r="B43" s="291"/>
      <c r="C43" s="291"/>
      <c r="D43" s="291"/>
      <c r="E43" s="291"/>
      <c r="F43" s="291"/>
      <c r="G43" s="8">
        <v>35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5"/>
      <c r="R43" s="79">
        <v>0</v>
      </c>
      <c r="S43" s="75"/>
      <c r="T43" s="75"/>
      <c r="U43" s="76">
        <f t="shared" si="8"/>
        <v>0</v>
      </c>
      <c r="V43" s="75"/>
      <c r="W43" s="76">
        <f t="shared" si="9"/>
        <v>0</v>
      </c>
    </row>
    <row r="44" spans="1:23" ht="29.25" customHeight="1">
      <c r="A44" s="291" t="s">
        <v>336</v>
      </c>
      <c r="B44" s="291"/>
      <c r="C44" s="291"/>
      <c r="D44" s="291"/>
      <c r="E44" s="291"/>
      <c r="F44" s="291"/>
      <c r="G44" s="8">
        <v>36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  <c r="R44" s="75"/>
      <c r="S44" s="75"/>
      <c r="T44" s="75"/>
      <c r="U44" s="76">
        <f t="shared" si="8"/>
        <v>0</v>
      </c>
      <c r="V44" s="75"/>
      <c r="W44" s="76">
        <f t="shared" si="9"/>
        <v>0</v>
      </c>
    </row>
    <row r="45" spans="1:23" ht="21" customHeight="1">
      <c r="A45" s="291" t="s">
        <v>355</v>
      </c>
      <c r="B45" s="291"/>
      <c r="C45" s="291"/>
      <c r="D45" s="291"/>
      <c r="E45" s="291"/>
      <c r="F45" s="291"/>
      <c r="G45" s="8">
        <v>37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5"/>
      <c r="O45" s="75"/>
      <c r="P45" s="75"/>
      <c r="Q45" s="75"/>
      <c r="R45" s="75"/>
      <c r="S45" s="75"/>
      <c r="T45" s="75"/>
      <c r="U45" s="76">
        <f t="shared" si="8"/>
        <v>0</v>
      </c>
      <c r="V45" s="75"/>
      <c r="W45" s="76">
        <f t="shared" si="9"/>
        <v>0</v>
      </c>
    </row>
    <row r="46" spans="1:23" ht="12.75">
      <c r="A46" s="291" t="s">
        <v>338</v>
      </c>
      <c r="B46" s="291"/>
      <c r="C46" s="291"/>
      <c r="D46" s="291"/>
      <c r="E46" s="291"/>
      <c r="F46" s="291"/>
      <c r="G46" s="8">
        <v>38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5"/>
      <c r="O46" s="75"/>
      <c r="P46" s="75"/>
      <c r="Q46" s="75"/>
      <c r="R46" s="75"/>
      <c r="S46" s="75"/>
      <c r="T46" s="75"/>
      <c r="U46" s="76">
        <f t="shared" si="8"/>
        <v>0</v>
      </c>
      <c r="V46" s="75"/>
      <c r="W46" s="76">
        <f t="shared" si="9"/>
        <v>0</v>
      </c>
    </row>
    <row r="47" spans="1:23" ht="12.75">
      <c r="A47" s="291" t="s">
        <v>339</v>
      </c>
      <c r="B47" s="291"/>
      <c r="C47" s="291"/>
      <c r="D47" s="291"/>
      <c r="E47" s="291"/>
      <c r="F47" s="291"/>
      <c r="G47" s="8">
        <v>39</v>
      </c>
      <c r="H47" s="75"/>
      <c r="I47" s="75">
        <v>0</v>
      </c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>
        <f t="shared" si="8"/>
        <v>0</v>
      </c>
      <c r="V47" s="75"/>
      <c r="W47" s="76">
        <f t="shared" si="9"/>
        <v>0</v>
      </c>
    </row>
    <row r="48" spans="1:23" ht="12.75">
      <c r="A48" s="291" t="s">
        <v>340</v>
      </c>
      <c r="B48" s="291"/>
      <c r="C48" s="291"/>
      <c r="D48" s="291"/>
      <c r="E48" s="291"/>
      <c r="F48" s="291"/>
      <c r="G48" s="8">
        <v>40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5"/>
      <c r="O48" s="75"/>
      <c r="P48" s="75"/>
      <c r="Q48" s="75"/>
      <c r="R48" s="75"/>
      <c r="S48" s="75"/>
      <c r="T48" s="75"/>
      <c r="U48" s="76">
        <f t="shared" si="8"/>
        <v>0</v>
      </c>
      <c r="V48" s="75"/>
      <c r="W48" s="76">
        <f t="shared" si="9"/>
        <v>0</v>
      </c>
    </row>
    <row r="49" spans="1:23" ht="24" customHeight="1">
      <c r="A49" s="291" t="s">
        <v>356</v>
      </c>
      <c r="B49" s="291"/>
      <c r="C49" s="291"/>
      <c r="D49" s="291"/>
      <c r="E49" s="291"/>
      <c r="F49" s="291"/>
      <c r="G49" s="8">
        <v>41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6">
        <f>H49+I49+J49+K49-L49+M49+N49+O49+P49+Q49+R49+S49+T49</f>
        <v>0</v>
      </c>
      <c r="V49" s="75"/>
      <c r="W49" s="76">
        <f t="shared" si="9"/>
        <v>0</v>
      </c>
    </row>
    <row r="50" spans="1:23" ht="26.25" customHeight="1">
      <c r="A50" s="291" t="s">
        <v>342</v>
      </c>
      <c r="B50" s="291"/>
      <c r="C50" s="291"/>
      <c r="D50" s="291"/>
      <c r="E50" s="291"/>
      <c r="F50" s="291"/>
      <c r="G50" s="8">
        <v>42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6">
        <f t="shared" si="8"/>
        <v>0</v>
      </c>
      <c r="V50" s="75"/>
      <c r="W50" s="76">
        <f t="shared" si="9"/>
        <v>0</v>
      </c>
    </row>
    <row r="51" spans="1:23" ht="22.5" customHeight="1">
      <c r="A51" s="291" t="s">
        <v>357</v>
      </c>
      <c r="B51" s="291"/>
      <c r="C51" s="291"/>
      <c r="D51" s="291"/>
      <c r="E51" s="291"/>
      <c r="F51" s="291"/>
      <c r="G51" s="8">
        <v>43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6">
        <f t="shared" si="8"/>
        <v>0</v>
      </c>
      <c r="V51" s="75"/>
      <c r="W51" s="76">
        <f t="shared" si="9"/>
        <v>0</v>
      </c>
    </row>
    <row r="52" spans="1:23" ht="12.75">
      <c r="A52" s="291" t="s">
        <v>344</v>
      </c>
      <c r="B52" s="291"/>
      <c r="C52" s="291"/>
      <c r="D52" s="291"/>
      <c r="E52" s="291"/>
      <c r="F52" s="291"/>
      <c r="G52" s="8">
        <v>44</v>
      </c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>
        <f t="shared" si="8"/>
        <v>0</v>
      </c>
      <c r="V52" s="75"/>
      <c r="W52" s="76">
        <f t="shared" si="9"/>
        <v>0</v>
      </c>
    </row>
    <row r="53" spans="1:23" ht="12.75">
      <c r="A53" s="291" t="s">
        <v>345</v>
      </c>
      <c r="B53" s="291"/>
      <c r="C53" s="291"/>
      <c r="D53" s="291"/>
      <c r="E53" s="291"/>
      <c r="F53" s="291"/>
      <c r="G53" s="8">
        <v>45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6">
        <f t="shared" si="8"/>
        <v>0</v>
      </c>
      <c r="V53" s="75"/>
      <c r="W53" s="76">
        <f t="shared" si="9"/>
        <v>0</v>
      </c>
    </row>
    <row r="54" spans="1:23" ht="12.75">
      <c r="A54" s="291" t="s">
        <v>346</v>
      </c>
      <c r="B54" s="291"/>
      <c r="C54" s="291"/>
      <c r="D54" s="291"/>
      <c r="E54" s="291"/>
      <c r="F54" s="291"/>
      <c r="G54" s="8">
        <v>46</v>
      </c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6">
        <f t="shared" si="8"/>
        <v>0</v>
      </c>
      <c r="V54" s="75"/>
      <c r="W54" s="76">
        <f t="shared" si="9"/>
        <v>0</v>
      </c>
    </row>
    <row r="55" spans="1:23" ht="12.75">
      <c r="A55" s="291" t="s">
        <v>347</v>
      </c>
      <c r="B55" s="291"/>
      <c r="C55" s="291"/>
      <c r="D55" s="291"/>
      <c r="E55" s="291"/>
      <c r="F55" s="291"/>
      <c r="G55" s="8">
        <v>47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>
        <v>-592000</v>
      </c>
      <c r="T55" s="75">
        <v>8770394</v>
      </c>
      <c r="U55" s="76">
        <f t="shared" si="8"/>
        <v>8178394</v>
      </c>
      <c r="V55" s="75"/>
      <c r="W55" s="76">
        <f t="shared" si="9"/>
        <v>8178394</v>
      </c>
    </row>
    <row r="56" spans="1:23" ht="12.75">
      <c r="A56" s="291" t="s">
        <v>348</v>
      </c>
      <c r="B56" s="291"/>
      <c r="C56" s="291"/>
      <c r="D56" s="291"/>
      <c r="E56" s="291"/>
      <c r="F56" s="291"/>
      <c r="G56" s="8">
        <v>48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6">
        <f t="shared" si="8"/>
        <v>0</v>
      </c>
      <c r="V56" s="75"/>
      <c r="W56" s="76">
        <f t="shared" si="9"/>
        <v>0</v>
      </c>
    </row>
    <row r="57" spans="1:23" ht="24" customHeight="1">
      <c r="A57" s="292" t="s">
        <v>383</v>
      </c>
      <c r="B57" s="292"/>
      <c r="C57" s="292"/>
      <c r="D57" s="292"/>
      <c r="E57" s="292"/>
      <c r="F57" s="292"/>
      <c r="G57" s="10">
        <v>49</v>
      </c>
      <c r="H57" s="78">
        <f>SUM(H38:H56)</f>
        <v>188728900</v>
      </c>
      <c r="I57" s="78">
        <f aca="true" t="shared" si="10" ref="I57:W57">SUM(I38:I56)</f>
        <v>4965780</v>
      </c>
      <c r="J57" s="78">
        <f t="shared" si="10"/>
        <v>11279675</v>
      </c>
      <c r="K57" s="78">
        <f t="shared" si="10"/>
        <v>217800</v>
      </c>
      <c r="L57" s="78">
        <f t="shared" si="10"/>
        <v>217800</v>
      </c>
      <c r="M57" s="78">
        <f t="shared" si="10"/>
        <v>0</v>
      </c>
      <c r="N57" s="78">
        <f t="shared" si="10"/>
        <v>0</v>
      </c>
      <c r="O57" s="78">
        <f t="shared" si="10"/>
        <v>84736791</v>
      </c>
      <c r="P57" s="78">
        <f t="shared" si="10"/>
        <v>-363000</v>
      </c>
      <c r="Q57" s="78">
        <f t="shared" si="10"/>
        <v>0</v>
      </c>
      <c r="R57" s="78">
        <f t="shared" si="10"/>
        <v>0</v>
      </c>
      <c r="S57" s="78">
        <f t="shared" si="10"/>
        <v>-124420914</v>
      </c>
      <c r="T57" s="78">
        <f t="shared" si="10"/>
        <v>-16738876</v>
      </c>
      <c r="U57" s="78">
        <f t="shared" si="10"/>
        <v>148188356</v>
      </c>
      <c r="V57" s="78">
        <f t="shared" si="10"/>
        <v>0</v>
      </c>
      <c r="W57" s="78">
        <f t="shared" si="10"/>
        <v>148188356</v>
      </c>
    </row>
    <row r="58" spans="1:23" ht="12.75">
      <c r="A58" s="293" t="s">
        <v>349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</row>
    <row r="59" spans="1:23" ht="31.5" customHeight="1">
      <c r="A59" s="289" t="s">
        <v>358</v>
      </c>
      <c r="B59" s="289"/>
      <c r="C59" s="289"/>
      <c r="D59" s="289"/>
      <c r="E59" s="289"/>
      <c r="F59" s="289"/>
      <c r="G59" s="9">
        <v>50</v>
      </c>
      <c r="H59" s="77">
        <f>SUM(H40:H48)</f>
        <v>0</v>
      </c>
      <c r="I59" s="77">
        <f aca="true" t="shared" si="11" ref="I59:W59">SUM(I40:I48)</f>
        <v>0</v>
      </c>
      <c r="J59" s="77">
        <f t="shared" si="11"/>
        <v>0</v>
      </c>
      <c r="K59" s="77">
        <f t="shared" si="11"/>
        <v>0</v>
      </c>
      <c r="L59" s="77">
        <f t="shared" si="11"/>
        <v>0</v>
      </c>
      <c r="M59" s="77">
        <f t="shared" si="11"/>
        <v>0</v>
      </c>
      <c r="N59" s="77">
        <f t="shared" si="11"/>
        <v>0</v>
      </c>
      <c r="O59" s="77">
        <f t="shared" si="11"/>
        <v>84736791</v>
      </c>
      <c r="P59" s="77">
        <f t="shared" si="11"/>
        <v>12810194</v>
      </c>
      <c r="Q59" s="77">
        <f t="shared" si="11"/>
        <v>0</v>
      </c>
      <c r="R59" s="77">
        <f t="shared" si="11"/>
        <v>0</v>
      </c>
      <c r="S59" s="77">
        <f t="shared" si="11"/>
        <v>0</v>
      </c>
      <c r="T59" s="77">
        <f t="shared" si="11"/>
        <v>0</v>
      </c>
      <c r="U59" s="77">
        <f t="shared" si="11"/>
        <v>97546985</v>
      </c>
      <c r="V59" s="77">
        <f t="shared" si="11"/>
        <v>0</v>
      </c>
      <c r="W59" s="77">
        <f t="shared" si="11"/>
        <v>97546985</v>
      </c>
    </row>
    <row r="60" spans="1:23" ht="27.75" customHeight="1">
      <c r="A60" s="289" t="s">
        <v>359</v>
      </c>
      <c r="B60" s="289"/>
      <c r="C60" s="289"/>
      <c r="D60" s="289"/>
      <c r="E60" s="289"/>
      <c r="F60" s="289"/>
      <c r="G60" s="9">
        <v>51</v>
      </c>
      <c r="H60" s="77">
        <f>H39+H59</f>
        <v>0</v>
      </c>
      <c r="I60" s="77">
        <f aca="true" t="shared" si="12" ref="I60:W60">I39+I59</f>
        <v>0</v>
      </c>
      <c r="J60" s="77">
        <f t="shared" si="12"/>
        <v>0</v>
      </c>
      <c r="K60" s="77">
        <f t="shared" si="12"/>
        <v>0</v>
      </c>
      <c r="L60" s="77">
        <f t="shared" si="12"/>
        <v>0</v>
      </c>
      <c r="M60" s="77">
        <f t="shared" si="12"/>
        <v>0</v>
      </c>
      <c r="N60" s="77">
        <f t="shared" si="12"/>
        <v>0</v>
      </c>
      <c r="O60" s="77">
        <f t="shared" si="12"/>
        <v>84736791</v>
      </c>
      <c r="P60" s="77">
        <f t="shared" si="12"/>
        <v>12810194</v>
      </c>
      <c r="Q60" s="77">
        <f t="shared" si="12"/>
        <v>0</v>
      </c>
      <c r="R60" s="77">
        <f t="shared" si="12"/>
        <v>0</v>
      </c>
      <c r="S60" s="77">
        <f t="shared" si="12"/>
        <v>0</v>
      </c>
      <c r="T60" s="77">
        <f t="shared" si="12"/>
        <v>-16738876</v>
      </c>
      <c r="U60" s="77">
        <f t="shared" si="12"/>
        <v>80808109</v>
      </c>
      <c r="V60" s="77">
        <f t="shared" si="12"/>
        <v>0</v>
      </c>
      <c r="W60" s="77">
        <f t="shared" si="12"/>
        <v>80808109</v>
      </c>
    </row>
    <row r="61" spans="1:23" ht="29.25" customHeight="1">
      <c r="A61" s="290" t="s">
        <v>360</v>
      </c>
      <c r="B61" s="290"/>
      <c r="C61" s="290"/>
      <c r="D61" s="290"/>
      <c r="E61" s="290"/>
      <c r="F61" s="290"/>
      <c r="G61" s="10">
        <v>52</v>
      </c>
      <c r="H61" s="78">
        <f>SUM(H49:H56)</f>
        <v>0</v>
      </c>
      <c r="I61" s="78">
        <f aca="true" t="shared" si="13" ref="I61:W61">SUM(I49:I56)</f>
        <v>0</v>
      </c>
      <c r="J61" s="78">
        <f t="shared" si="13"/>
        <v>0</v>
      </c>
      <c r="K61" s="78">
        <f t="shared" si="13"/>
        <v>0</v>
      </c>
      <c r="L61" s="78">
        <f t="shared" si="13"/>
        <v>0</v>
      </c>
      <c r="M61" s="78">
        <f t="shared" si="13"/>
        <v>0</v>
      </c>
      <c r="N61" s="78">
        <f t="shared" si="13"/>
        <v>0</v>
      </c>
      <c r="O61" s="78">
        <f t="shared" si="13"/>
        <v>0</v>
      </c>
      <c r="P61" s="78">
        <f t="shared" si="13"/>
        <v>0</v>
      </c>
      <c r="Q61" s="78">
        <f t="shared" si="13"/>
        <v>0</v>
      </c>
      <c r="R61" s="78">
        <f t="shared" si="13"/>
        <v>0</v>
      </c>
      <c r="S61" s="78">
        <f t="shared" si="13"/>
        <v>-592000</v>
      </c>
      <c r="T61" s="78">
        <f t="shared" si="13"/>
        <v>8770394</v>
      </c>
      <c r="U61" s="78">
        <f t="shared" si="13"/>
        <v>8178394</v>
      </c>
      <c r="V61" s="78">
        <f t="shared" si="13"/>
        <v>0</v>
      </c>
      <c r="W61" s="78">
        <f t="shared" si="13"/>
        <v>8178394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3:F13"/>
    <mergeCell ref="A14:F14"/>
    <mergeCell ref="A15:F15"/>
    <mergeCell ref="A16:F16"/>
    <mergeCell ref="A27:F27"/>
    <mergeCell ref="A28:F28"/>
    <mergeCell ref="A25:F25"/>
    <mergeCell ref="A26:F26"/>
    <mergeCell ref="V3:V4"/>
    <mergeCell ref="W3:W4"/>
    <mergeCell ref="A5:F5"/>
    <mergeCell ref="A6:W6"/>
    <mergeCell ref="A7:F7"/>
    <mergeCell ref="A11:F11"/>
    <mergeCell ref="A12:F12"/>
    <mergeCell ref="A23:F23"/>
    <mergeCell ref="A29:F29"/>
    <mergeCell ref="A17:F17"/>
    <mergeCell ref="A18:F18"/>
    <mergeCell ref="A19:F19"/>
    <mergeCell ref="A20:F20"/>
    <mergeCell ref="A21:F21"/>
    <mergeCell ref="A22:F22"/>
    <mergeCell ref="A24:F24"/>
    <mergeCell ref="A37:F37"/>
    <mergeCell ref="A38:F38"/>
    <mergeCell ref="A39:F39"/>
    <mergeCell ref="A40:F40"/>
    <mergeCell ref="A51:F51"/>
    <mergeCell ref="A52:F52"/>
    <mergeCell ref="A41:F41"/>
    <mergeCell ref="A50:F50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60:F60"/>
    <mergeCell ref="A61:F61"/>
    <mergeCell ref="A54:F54"/>
    <mergeCell ref="A55:F55"/>
    <mergeCell ref="A56:F56"/>
    <mergeCell ref="A57:F57"/>
    <mergeCell ref="A58:W58"/>
    <mergeCell ref="A59:F59"/>
  </mergeCells>
  <conditionalFormatting sqref="H7">
    <cfRule type="cellIs" priority="7" dxfId="1" operator="notEqual" stopIfTrue="1">
      <formula>ROUND(H7,0)</formula>
    </cfRule>
    <cfRule type="cellIs" priority="8" dxfId="0" operator="lessThan" stopIfTrue="1">
      <formula>0</formula>
    </cfRule>
  </conditionalFormatting>
  <conditionalFormatting sqref="J7">
    <cfRule type="cellIs" priority="6" dxfId="1" operator="notEqual" stopIfTrue="1">
      <formula>ROUND(J7,0)</formula>
    </cfRule>
  </conditionalFormatting>
  <conditionalFormatting sqref="J7">
    <cfRule type="cellIs" priority="5" dxfId="1" operator="notEqual" stopIfTrue="1">
      <formula>ROUND(J7,0)</formula>
    </cfRule>
  </conditionalFormatting>
  <conditionalFormatting sqref="K7">
    <cfRule type="cellIs" priority="4" dxfId="1" operator="notEqual" stopIfTrue="1">
      <formula>ROUND(K7,0)</formula>
    </cfRule>
  </conditionalFormatting>
  <conditionalFormatting sqref="K7">
    <cfRule type="cellIs" priority="3" dxfId="1" operator="notEqual" stopIfTrue="1">
      <formula>ROUND(K7,0)</formula>
    </cfRule>
  </conditionalFormatting>
  <conditionalFormatting sqref="L7">
    <cfRule type="cellIs" priority="2" dxfId="1" operator="notEqual" stopIfTrue="1">
      <formula>ROUND(L7,0)</formula>
    </cfRule>
  </conditionalFormatting>
  <conditionalFormatting sqref="L7">
    <cfRule type="cellIs" priority="1" dxfId="1" operator="notEqual" stopIfTrue="1">
      <formula>ROUND(L7,0)</formula>
    </cfRule>
  </conditionalFormatting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spans="1:10" ht="12.75">
      <c r="A1" s="316" t="s">
        <v>409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2.75">
      <c r="A2" s="317"/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317"/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2.75">
      <c r="A4" s="317"/>
      <c r="B4" s="317"/>
      <c r="C4" s="317"/>
      <c r="D4" s="317"/>
      <c r="E4" s="317"/>
      <c r="F4" s="317"/>
      <c r="G4" s="317"/>
      <c r="H4" s="317"/>
      <c r="I4" s="317"/>
      <c r="J4" s="317"/>
    </row>
    <row r="5" spans="1:10" ht="12.75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0" ht="12.75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ht="12.75">
      <c r="A7" s="317"/>
      <c r="B7" s="317"/>
      <c r="C7" s="317"/>
      <c r="D7" s="317"/>
      <c r="E7" s="317"/>
      <c r="F7" s="317"/>
      <c r="G7" s="317"/>
      <c r="H7" s="317"/>
      <c r="I7" s="317"/>
      <c r="J7" s="317"/>
    </row>
    <row r="8" spans="1:10" ht="12.75">
      <c r="A8" s="317"/>
      <c r="B8" s="317"/>
      <c r="C8" s="317"/>
      <c r="D8" s="317"/>
      <c r="E8" s="317"/>
      <c r="F8" s="317"/>
      <c r="G8" s="317"/>
      <c r="H8" s="317"/>
      <c r="I8" s="317"/>
      <c r="J8" s="317"/>
    </row>
    <row r="9" spans="1:10" ht="12.75">
      <c r="A9" s="317"/>
      <c r="B9" s="317"/>
      <c r="C9" s="317"/>
      <c r="D9" s="317"/>
      <c r="E9" s="317"/>
      <c r="F9" s="317"/>
      <c r="G9" s="317"/>
      <c r="H9" s="317"/>
      <c r="I9" s="317"/>
      <c r="J9" s="317"/>
    </row>
    <row r="10" spans="1:10" ht="12.75">
      <c r="A10" s="317"/>
      <c r="B10" s="317"/>
      <c r="C10" s="317"/>
      <c r="D10" s="317"/>
      <c r="E10" s="317"/>
      <c r="F10" s="317"/>
      <c r="G10" s="317"/>
      <c r="H10" s="317"/>
      <c r="I10" s="317"/>
      <c r="J10" s="317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17"/>
      <c r="B12" s="317"/>
      <c r="C12" s="317"/>
      <c r="D12" s="317"/>
      <c r="E12" s="317"/>
      <c r="F12" s="317"/>
      <c r="G12" s="317"/>
      <c r="H12" s="317"/>
      <c r="I12" s="317"/>
      <c r="J12" s="317"/>
    </row>
    <row r="13" spans="1:10" ht="12.75">
      <c r="A13" s="317"/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0" ht="12.75">
      <c r="A14" s="317"/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0" ht="12.75">
      <c r="A16" s="317"/>
      <c r="B16" s="317"/>
      <c r="C16" s="317"/>
      <c r="D16" s="317"/>
      <c r="E16" s="317"/>
      <c r="F16" s="317"/>
      <c r="G16" s="317"/>
      <c r="H16" s="317"/>
      <c r="I16" s="317"/>
      <c r="J16" s="317"/>
    </row>
    <row r="17" spans="1:10" ht="12.75">
      <c r="A17" s="317"/>
      <c r="B17" s="317"/>
      <c r="C17" s="317"/>
      <c r="D17" s="317"/>
      <c r="E17" s="317"/>
      <c r="F17" s="317"/>
      <c r="G17" s="317"/>
      <c r="H17" s="317"/>
      <c r="I17" s="317"/>
      <c r="J17" s="317"/>
    </row>
    <row r="18" spans="1:10" ht="12.75">
      <c r="A18" s="317"/>
      <c r="B18" s="317"/>
      <c r="C18" s="317"/>
      <c r="D18" s="317"/>
      <c r="E18" s="317"/>
      <c r="F18" s="317"/>
      <c r="G18" s="317"/>
      <c r="H18" s="317"/>
      <c r="I18" s="317"/>
      <c r="J18" s="317"/>
    </row>
    <row r="19" spans="1:10" ht="12.75">
      <c r="A19" s="317"/>
      <c r="B19" s="317"/>
      <c r="C19" s="317"/>
      <c r="D19" s="317"/>
      <c r="E19" s="317"/>
      <c r="F19" s="317"/>
      <c r="G19" s="317"/>
      <c r="H19" s="317"/>
      <c r="I19" s="317"/>
      <c r="J19" s="317"/>
    </row>
    <row r="20" spans="1:10" ht="12.75">
      <c r="A20" s="317"/>
      <c r="B20" s="317"/>
      <c r="C20" s="317"/>
      <c r="D20" s="317"/>
      <c r="E20" s="317"/>
      <c r="F20" s="317"/>
      <c r="G20" s="317"/>
      <c r="H20" s="317"/>
      <c r="I20" s="317"/>
      <c r="J20" s="317"/>
    </row>
    <row r="21" spans="1:10" ht="12.75">
      <c r="A21" s="317"/>
      <c r="B21" s="317"/>
      <c r="C21" s="317"/>
      <c r="D21" s="317"/>
      <c r="E21" s="317"/>
      <c r="F21" s="317"/>
      <c r="G21" s="317"/>
      <c r="H21" s="317"/>
      <c r="I21" s="317"/>
      <c r="J21" s="317"/>
    </row>
    <row r="22" spans="1:10" ht="12.75">
      <c r="A22" s="317"/>
      <c r="B22" s="317"/>
      <c r="C22" s="317"/>
      <c r="D22" s="317"/>
      <c r="E22" s="317"/>
      <c r="F22" s="317"/>
      <c r="G22" s="317"/>
      <c r="H22" s="317"/>
      <c r="I22" s="317"/>
      <c r="J22" s="317"/>
    </row>
    <row r="23" spans="1:10" ht="12.75">
      <c r="A23" s="317"/>
      <c r="B23" s="317"/>
      <c r="C23" s="317"/>
      <c r="D23" s="317"/>
      <c r="E23" s="317"/>
      <c r="F23" s="317"/>
      <c r="G23" s="317"/>
      <c r="H23" s="317"/>
      <c r="I23" s="317"/>
      <c r="J23" s="317"/>
    </row>
    <row r="24" spans="1:10" ht="12.75">
      <c r="A24" s="317"/>
      <c r="B24" s="317"/>
      <c r="C24" s="317"/>
      <c r="D24" s="317"/>
      <c r="E24" s="317"/>
      <c r="F24" s="317"/>
      <c r="G24" s="317"/>
      <c r="H24" s="317"/>
      <c r="I24" s="317"/>
      <c r="J24" s="317"/>
    </row>
    <row r="25" spans="1:10" ht="12.75">
      <c r="A25" s="317"/>
      <c r="B25" s="317"/>
      <c r="C25" s="317"/>
      <c r="D25" s="317"/>
      <c r="E25" s="317"/>
      <c r="F25" s="317"/>
      <c r="G25" s="317"/>
      <c r="H25" s="317"/>
      <c r="I25" s="317"/>
      <c r="J25" s="317"/>
    </row>
    <row r="26" spans="1:10" ht="12.75">
      <c r="A26" s="317"/>
      <c r="B26" s="317"/>
      <c r="C26" s="317"/>
      <c r="D26" s="317"/>
      <c r="E26" s="317"/>
      <c r="F26" s="317"/>
      <c r="G26" s="317"/>
      <c r="H26" s="317"/>
      <c r="I26" s="317"/>
      <c r="J26" s="317"/>
    </row>
    <row r="27" spans="1:10" ht="12.75">
      <c r="A27" s="317"/>
      <c r="B27" s="317"/>
      <c r="C27" s="317"/>
      <c r="D27" s="317"/>
      <c r="E27" s="317"/>
      <c r="F27" s="317"/>
      <c r="G27" s="317"/>
      <c r="H27" s="317"/>
      <c r="I27" s="317"/>
      <c r="J27" s="317"/>
    </row>
    <row r="28" spans="1:10" ht="12.75">
      <c r="A28" s="317"/>
      <c r="B28" s="317"/>
      <c r="C28" s="317"/>
      <c r="D28" s="317"/>
      <c r="E28" s="317"/>
      <c r="F28" s="317"/>
      <c r="G28" s="317"/>
      <c r="H28" s="317"/>
      <c r="I28" s="317"/>
      <c r="J28" s="317"/>
    </row>
    <row r="29" spans="1:10" ht="12.75">
      <c r="A29" s="317"/>
      <c r="B29" s="317"/>
      <c r="C29" s="317"/>
      <c r="D29" s="317"/>
      <c r="E29" s="317"/>
      <c r="F29" s="317"/>
      <c r="G29" s="317"/>
      <c r="H29" s="317"/>
      <c r="I29" s="317"/>
      <c r="J29" s="317"/>
    </row>
    <row r="30" spans="1:10" ht="12.75">
      <c r="A30" s="317"/>
      <c r="B30" s="317"/>
      <c r="C30" s="317"/>
      <c r="D30" s="317"/>
      <c r="E30" s="317"/>
      <c r="F30" s="317"/>
      <c r="G30" s="317"/>
      <c r="H30" s="317"/>
      <c r="I30" s="317"/>
      <c r="J30" s="317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VMilanovic-Litre</cp:lastModifiedBy>
  <cp:lastPrinted>2019-04-30T10:20:40Z</cp:lastPrinted>
  <dcterms:created xsi:type="dcterms:W3CDTF">2008-10-17T11:51:54Z</dcterms:created>
  <dcterms:modified xsi:type="dcterms:W3CDTF">2020-06-19T13:34:29Z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