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<sst xmlns="http://schemas.openxmlformats.org/spreadsheetml/2006/main" count="394" uniqueCount="342">
  <si>
    <t>Prilog 1.</t>
  </si>
  <si>
    <t>Razdoblje izvještavanja:</t>
  </si>
  <si>
    <t>do</t>
  </si>
  <si>
    <t>Tromjesečni financijski izvještaj poduzetnika TFI-POD</t>
  </si>
  <si>
    <t>Matični broj (MB):</t>
  </si>
  <si>
    <t>03141390</t>
  </si>
  <si>
    <t>Matični broj subjekta (MBS):</t>
  </si>
  <si>
    <t>060001850</t>
  </si>
  <si>
    <t>Osobni identifikacijski broj (OIB):</t>
  </si>
  <si>
    <t>33956120458</t>
  </si>
  <si>
    <t>Tvrtka izdavatelja:</t>
  </si>
  <si>
    <t>BRODOMERKUR TRGOVINA I USLUGE DD</t>
  </si>
  <si>
    <t>Poštanski broj i mjesto:</t>
  </si>
  <si>
    <t>SPLIT</t>
  </si>
  <si>
    <t>Ulica i kućni broj:</t>
  </si>
  <si>
    <t>POLJIČKA CESTA 35</t>
  </si>
  <si>
    <t>Adresa e-pošte:</t>
  </si>
  <si>
    <t>petar.cotic@brodomerkur.hr</t>
  </si>
  <si>
    <t>Internet adresa:</t>
  </si>
  <si>
    <t>www.brodomerkur.hr</t>
  </si>
  <si>
    <t>Šifra i naziv općine/grada:</t>
  </si>
  <si>
    <t>Šifra i naziv županije:</t>
  </si>
  <si>
    <t>SPLITSKO-DALMATINSKA</t>
  </si>
  <si>
    <t>Broj zaposlenih:</t>
  </si>
  <si>
    <t>(krajem izvještajnog razdoblja)</t>
  </si>
  <si>
    <t>Konsolidirani izvještaj:</t>
  </si>
  <si>
    <t>NE</t>
  </si>
  <si>
    <t>Šifra NKD-a:</t>
  </si>
  <si>
    <t>4690</t>
  </si>
  <si>
    <t>Tvrtke subjekata konsolidacije (prema MSFI):</t>
  </si>
  <si>
    <t>Sjedište:</t>
  </si>
  <si>
    <t>MB:</t>
  </si>
  <si>
    <t>Knjigovodstveni servis:</t>
  </si>
  <si>
    <t>Osoba za kontakt:</t>
  </si>
  <si>
    <t>ČOTIĆ PETAR</t>
  </si>
  <si>
    <t>(unosi se samo prezime i ime osobe za kontakt)</t>
  </si>
  <si>
    <t>Telefon:</t>
  </si>
  <si>
    <t>021 301 560</t>
  </si>
  <si>
    <t>Telefaks:</t>
  </si>
  <si>
    <t>021 301 152</t>
  </si>
  <si>
    <t>Prezime i ime:</t>
  </si>
  <si>
    <t>KOŽUL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</si>
  <si>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</si>
  <si>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</si>
  <si>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</si>
  <si>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</si>
  <si>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</si>
  <si>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</si>
  <si>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</si>
  <si>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</si>
  <si>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</si>
  <si>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</si>
  <si>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</si>
  <si>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</si>
  <si>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</si>
  <si>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</si>
  <si>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</si>
  <si>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</si>
  <si>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</si>
  <si>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</si>
  <si>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</si>
  <si>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</si>
  <si>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</si>
  <si>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</si>
  <si>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</si>
  <si>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</si>
  <si>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</si>
  <si>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</si>
  <si>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</si>
  <si>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</si>
  <si>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</si>
  <si>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</si>
  <si>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</si>
  <si>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</si>
  <si>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</si>
  <si>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</si>
  <si>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</si>
  <si>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</si>
  <si>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</si>
  <si>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</si>
  <si>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</si>
  <si>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</si>
  <si>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</si>
  <si>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</si>
  <si>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</si>
  <si>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</si>
  <si>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</si>
  <si>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</si>
  <si>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</si>
  <si>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</si>
  <si>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</si>
  <si>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</si>
  <si>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</si>
  <si>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</si>
  <si>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</si>
  <si>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</si>
  <si>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</si>
  <si>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</si>
  <si>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</si>
  <si>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</si>
  <si>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</si>
  <si>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</si>
  <si>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</si>
  <si>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</si>
  <si>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</si>
  <si>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</si>
  <si>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</si>
  <si>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</si>
  <si>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</si>
  <si>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</si>
  <si>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</si>
  <si>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</si>
  <si>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</si>
  <si>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</si>
  <si>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</si>
  <si>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</si>
  <si>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</si>
  <si>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</si>
  <si>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</si>
  <si>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</si>
  <si>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</si>
  <si>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</si>
  <si>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</si>
  <si>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</si>
  <si>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</si>
  <si>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</si>
  <si>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</si>
  <si>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</si>
  <si>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</si>
  <si>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</si>
  <si>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</si>
  <si>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</si>
  <si>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</si>
  <si>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</si>
  <si>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</si>
  <si>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</si>
  <si>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</si>
  <si>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</si>
  <si>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</si>
  <si>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</si>
  <si>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</si>
  <si>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</si>
  <si>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</si>
  <si>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</si>
  <si>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</si>
  <si>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</si>
  <si>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</si>
  <si>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</si>
  <si>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</si>
  <si>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</si>
  <si>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</si>
  <si>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</si>
  <si>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</si>
  <si>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</si>
  <si>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</si>
  <si>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</si>
  <si>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</si>
  <si>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</si>
  <si>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</si>
  <si>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__.__.____. do __.__.____.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</si>
  <si>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</si>
  <si>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</si>
  <si>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</si>
  <si>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</si>
  <si>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</si>
  <si>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</si>
  <si>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</si>
  <si>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</si>
  <si>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</si>
  <si>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</si>
  <si>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</si>
  <si>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</si>
  <si>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</si>
  <si>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</si>
  <si>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</si>
  <si>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</si>
  <si>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</si>
  <si>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</si>
  <si>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</si>
  <si>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</si>
  <si>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</si>
  <si>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</si>
  <si>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</si>
  <si>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</si>
  <si>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</si>
  <si>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</si>
  <si>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</si>
  <si>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</si>
  <si>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</si>
  <si>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</si>
  <si>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</si>
  <si>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</si>
  <si>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</si>
  <si>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</si>
  <si>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</si>
  <si>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</si>
  <si>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</si>
  <si>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</si>
  <si>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</si>
  <si>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</si>
  <si>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</si>
  <si>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</si>
  <si>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</si>
  <si>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</si>
  <si>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</si>
  <si>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</si>
  <si>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</si>
  <si>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</si>
  <si>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</si>
  <si>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</si>
  <si>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</si>
  <si>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</si>
  <si>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</si>
  <si>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</si>
  <si>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</si>
  <si>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</si>
  <si>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</si>
  <si>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</si>
  <si>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</si>
  <si>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</si>
  <si>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</si>
  <si>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</si>
  <si>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</si>
  <si>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</si>
  <si>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</si>
  <si>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</si>
  <si>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</si>
  <si>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</si>
  <si>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</si>
  <si>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</si>
  <si>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</si>
  <si>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</si>
  <si>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</si>
  <si>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</si>
  <si>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</si>
  <si>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</si>
  <si>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</si>
  <si>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</si>
  <si>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</si>
  <si>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</si>
  <si>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</si>
  <si>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</si>
  <si>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</si>
  <si>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</si>
  <si>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</si>
  <si>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</si>
  <si>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</si>
  <si>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</si>
  <si>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</si>
  <si>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</si>
  <si>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</si>
  <si>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</si>
  <si>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</si>
  <si>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</si>
  <si>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</si>
  <si>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</si>
  <si>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</si>
  <si>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</si>
  <si>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</si>
  <si>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</si>
  <si>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</si>
  <si>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</si>
  <si>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</si>
  <si>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</si>
  <si>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</si>
  <si>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</si>
  <si>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</si>
  <si>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</si>
  <si>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</si>
  <si>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</si>
  <si>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</si>
  <si>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</si>
  <si>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</si>
  <si>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</si>
  <si>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</si>
  <si>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</si>
  <si>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</si>
  <si>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</si>
  <si>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</si>
  <si>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</si>
  <si>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</si>
  <si>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</si>
  <si>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</si>
  <si>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</si>
  <si>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</si>
  <si>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</si>
  <si>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</si>
  <si>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</si>
  <si>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</si>
  <si>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</si>
  <si>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</si>
  <si>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</si>
  <si>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</si>
  <si>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</si>
  <si>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</si>
  <si>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</si>
  <si>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</si>
  <si>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</si>
  <si>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</si>
  <si>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</si>
  <si>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</si>
  <si>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</si>
  <si>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</si>
  <si>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</si>
  <si>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</si>
  <si>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</si>
  <si>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</si>
  <si>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</si>
  <si>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</si>
  <si>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</si>
  <si>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</si>
  <si>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</si>
  <si>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</si>
  <si>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</si>
  <si>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</si>
  <si>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</si>
  <si>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</si>
  <si>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</si>
  <si>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</si>
  <si>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</si>
  <si>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</si>
  <si>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</si>
  <si>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</si>
  <si>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</si>
  <si>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</si>
  <si>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</si>
  <si>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</si>
  <si>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</si>
  <si>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</si>
  <si>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</si>
  <si>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</si>
  <si>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</si>
  <si>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</si>
  <si>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</si>
  <si>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</si>
  <si>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</si>
  <si>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___BRODOMERKUR D.D._______________________________</t>
  </si>
  <si>
    <t>Obveznik: _________BRODOMERKUR D.D.___________________________</t>
  </si>
  <si>
    <t>Obveznik: _____BRODOMERKUR D.D.________________________________</t>
  </si>
  <si>
    <t>stanje na dan 30.09.2017</t>
  </si>
  <si>
    <t>u razdoblju 01.01.2017 do 30.09.2017</t>
  </si>
  <si>
    <t>u razdoblju 01.01.2017. do 30.09.2017.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</si>
</sst>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  <numFmt numFmtId="166" formatCode="_-* #,##0\ _k_n_-;\-* #,##0\ _k_n_-;_-* &quot;-&quot;??\ _k_n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0" fontId="3" fillId="0" borderId="10" xfId="56" applyFont="1" applyBorder="1" applyAlignment="1">
      <alignment/>
      <protection/>
    </xf>
    <xf numFmtId="0" fontId="3" fillId="0" borderId="11" xfId="56" applyFont="1" applyBorder="1" applyAlignment="1">
      <alignment/>
      <protection/>
    </xf>
    <xf numFmtId="0" fontId="3" fillId="0" borderId="0" xfId="56" applyFont="1" applyAlignment="1">
      <alignment/>
      <protection/>
    </xf>
    <xf numFmtId="164" fontId="5" fillId="0" borderId="12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6" applyFont="1" applyFill="1" applyBorder="1" applyAlignment="1" applyProtection="1">
      <alignment horizontal="center" vertical="center"/>
      <protection hidden="1" locked="0"/>
    </xf>
    <xf numFmtId="0" fontId="5" fillId="0" borderId="0" xfId="56" applyFont="1" applyFill="1" applyBorder="1" applyAlignment="1" applyProtection="1">
      <alignment horizontal="left" vertical="center"/>
      <protection hidden="1"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3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3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/>
      <protection hidden="1"/>
    </xf>
    <xf numFmtId="0" fontId="7" fillId="0" borderId="0" xfId="56" applyFont="1" applyBorder="1" applyAlignment="1" applyProtection="1">
      <alignment horizontal="right" vertical="center" wrapText="1"/>
      <protection hidden="1"/>
    </xf>
    <xf numFmtId="0" fontId="7" fillId="0" borderId="0" xfId="56" applyFont="1" applyBorder="1" applyAlignment="1" applyProtection="1">
      <alignment horizontal="right"/>
      <protection hidden="1"/>
    </xf>
    <xf numFmtId="0" fontId="7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56" applyFont="1" applyFill="1" applyBorder="1" applyAlignment="1" applyProtection="1">
      <alignment horizontal="left" vertical="center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3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14" xfId="56" applyFont="1" applyBorder="1" applyAlignment="1" applyProtection="1">
      <alignment/>
      <protection hidden="1"/>
    </xf>
    <xf numFmtId="0" fontId="3" fillId="0" borderId="13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Fill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1" fontId="5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vertical="top"/>
      <protection hidden="1"/>
    </xf>
    <xf numFmtId="0" fontId="5" fillId="0" borderId="15" xfId="56" applyFont="1" applyFill="1" applyBorder="1" applyAlignment="1" applyProtection="1">
      <alignment horizontal="center" vertical="center"/>
      <protection hidden="1" locked="0"/>
    </xf>
    <xf numFmtId="0" fontId="5" fillId="0" borderId="0" xfId="56" applyFont="1" applyBorder="1" applyAlignment="1" applyProtection="1">
      <alignment vertical="top"/>
      <protection hidden="1"/>
    </xf>
    <xf numFmtId="0" fontId="3" fillId="0" borderId="0" xfId="56" applyFont="1" applyBorder="1" applyAlignment="1">
      <alignment/>
      <protection/>
    </xf>
    <xf numFmtId="49" fontId="5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3" xfId="56" applyFont="1" applyBorder="1" applyAlignment="1">
      <alignment/>
      <protection/>
    </xf>
    <xf numFmtId="0" fontId="3" fillId="0" borderId="0" xfId="56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3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5" fillId="0" borderId="13" xfId="56" applyFont="1" applyFill="1" applyBorder="1" applyAlignment="1" applyProtection="1">
      <alignment horizontal="right" vertical="center"/>
      <protection hidden="1" locked="0"/>
    </xf>
    <xf numFmtId="0" fontId="5" fillId="0" borderId="0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Fill="1" applyBorder="1" applyAlignment="1">
      <alignment/>
      <protection/>
    </xf>
    <xf numFmtId="49" fontId="5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5" fillId="0" borderId="14" xfId="56" applyNumberFormat="1" applyFont="1" applyBorder="1" applyAlignment="1" applyProtection="1">
      <alignment horizontal="center" vertical="center"/>
      <protection hidden="1" locked="0"/>
    </xf>
    <xf numFmtId="0" fontId="3" fillId="0" borderId="13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10" xfId="56" applyFont="1" applyBorder="1" applyAlignment="1" applyProtection="1">
      <alignment/>
      <protection hidden="1"/>
    </xf>
    <xf numFmtId="0" fontId="3" fillId="0" borderId="11" xfId="56" applyFont="1" applyBorder="1" applyAlignment="1" applyProtection="1">
      <alignment/>
      <protection hidden="1"/>
    </xf>
    <xf numFmtId="0" fontId="3" fillId="0" borderId="13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12" fillId="0" borderId="0" xfId="60" applyFont="1" applyBorder="1" applyAlignment="1" applyProtection="1">
      <alignment vertical="center"/>
      <protection hidden="1"/>
    </xf>
    <xf numFmtId="0" fontId="12" fillId="0" borderId="14" xfId="60" applyFont="1" applyFill="1" applyBorder="1" applyAlignment="1" applyProtection="1">
      <alignment vertical="center"/>
      <protection hidden="1"/>
    </xf>
    <xf numFmtId="0" fontId="12" fillId="0" borderId="0" xfId="60" applyFont="1" applyBorder="1" applyAlignment="1" applyProtection="1">
      <alignment horizontal="left"/>
      <protection hidden="1"/>
    </xf>
    <xf numFmtId="0" fontId="2" fillId="0" borderId="0" xfId="60" applyBorder="1" applyAlignment="1">
      <alignment/>
      <protection/>
    </xf>
    <xf numFmtId="0" fontId="2" fillId="0" borderId="14" xfId="60" applyBorder="1" applyAlignment="1">
      <alignment/>
      <protection/>
    </xf>
    <xf numFmtId="0" fontId="5" fillId="0" borderId="13" xfId="56" applyFont="1" applyBorder="1" applyAlignment="1" applyProtection="1">
      <alignment vertical="center"/>
      <protection hidden="1"/>
    </xf>
    <xf numFmtId="0" fontId="3" fillId="0" borderId="16" xfId="56" applyFont="1" applyBorder="1" applyAlignment="1" applyProtection="1">
      <alignment/>
      <protection hidden="1"/>
    </xf>
    <xf numFmtId="0" fontId="3" fillId="0" borderId="16" xfId="56" applyFont="1" applyBorder="1" applyAlignment="1">
      <alignment/>
      <protection/>
    </xf>
    <xf numFmtId="0" fontId="3" fillId="0" borderId="17" xfId="56" applyFont="1" applyBorder="1" applyAlignment="1" applyProtection="1">
      <alignment/>
      <protection hidden="1"/>
    </xf>
    <xf numFmtId="0" fontId="3" fillId="0" borderId="18" xfId="56" applyFont="1" applyFill="1" applyBorder="1" applyAlignment="1" applyProtection="1">
      <alignment horizontal="right" vertical="top" wrapText="1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6" xfId="56" applyFont="1" applyFill="1" applyBorder="1" applyAlignment="1" applyProtection="1">
      <alignment/>
      <protection hidden="1"/>
    </xf>
    <xf numFmtId="0" fontId="3" fillId="0" borderId="17" xfId="5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165" fontId="5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165" fontId="5" fillId="0" borderId="22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 applyProtection="1">
      <alignment vertical="center"/>
      <protection hidden="1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165" fontId="5" fillId="0" borderId="23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hidden="1"/>
    </xf>
    <xf numFmtId="165" fontId="5" fillId="0" borderId="24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3" fontId="8" fillId="0" borderId="23" xfId="0" applyNumberFormat="1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165" fontId="5" fillId="0" borderId="2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hidden="1"/>
    </xf>
    <xf numFmtId="3" fontId="8" fillId="0" borderId="27" xfId="0" applyNumberFormat="1" applyFont="1" applyFill="1" applyBorder="1" applyAlignment="1" applyProtection="1">
      <alignment vertical="center"/>
      <protection hidden="1"/>
    </xf>
    <xf numFmtId="0" fontId="15" fillId="0" borderId="15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60" applyFont="1" applyFill="1" applyBorder="1" applyAlignment="1" applyProtection="1">
      <alignment horizontal="center" vertical="center"/>
      <protection hidden="1"/>
    </xf>
    <xf numFmtId="164" fontId="13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wrapText="1"/>
      <protection/>
    </xf>
    <xf numFmtId="49" fontId="15" fillId="0" borderId="12" xfId="0" applyNumberFormat="1" applyFont="1" applyFill="1" applyBorder="1" applyAlignment="1">
      <alignment horizontal="center" vertical="center"/>
    </xf>
    <xf numFmtId="0" fontId="2" fillId="0" borderId="0" xfId="60">
      <alignment vertical="top"/>
      <protection/>
    </xf>
    <xf numFmtId="0" fontId="18" fillId="0" borderId="0" xfId="0" applyFont="1" applyFill="1" applyAlignment="1">
      <alignment/>
    </xf>
    <xf numFmtId="3" fontId="19" fillId="0" borderId="2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33" borderId="29" xfId="0" applyNumberFormat="1" applyFont="1" applyFill="1" applyBorder="1" applyAlignment="1" applyProtection="1">
      <alignment vertical="center"/>
      <protection hidden="1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33" borderId="28" xfId="0" applyNumberFormat="1" applyFont="1" applyFill="1" applyBorder="1" applyAlignment="1" applyProtection="1">
      <alignment vertical="center"/>
      <protection hidden="1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33" borderId="29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3" fontId="19" fillId="0" borderId="2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hidden="1"/>
    </xf>
    <xf numFmtId="3" fontId="8" fillId="0" borderId="2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3" fontId="19" fillId="0" borderId="22" xfId="0" applyNumberFormat="1" applyFont="1" applyFill="1" applyBorder="1" applyAlignment="1" applyProtection="1">
      <alignment vertical="center"/>
      <protection hidden="1"/>
    </xf>
    <xf numFmtId="3" fontId="19" fillId="0" borderId="2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hidden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Alignment="1">
      <alignment/>
    </xf>
    <xf numFmtId="3" fontId="5" fillId="0" borderId="15" xfId="56" applyNumberFormat="1" applyFont="1" applyFill="1" applyBorder="1" applyAlignment="1" applyProtection="1">
      <alignment horizontal="right" vertical="center"/>
      <protection hidden="1" locked="0"/>
    </xf>
    <xf numFmtId="0" fontId="4" fillId="0" borderId="31" xfId="56" applyFont="1" applyBorder="1" applyAlignment="1">
      <alignment/>
      <protection/>
    </xf>
    <xf numFmtId="0" fontId="5" fillId="0" borderId="32" xfId="56" applyFont="1" applyFill="1" applyBorder="1" applyAlignment="1" applyProtection="1">
      <alignment horizontal="left" vertical="center" wrapText="1"/>
      <protection hidden="1"/>
    </xf>
    <xf numFmtId="0" fontId="6" fillId="0" borderId="32" xfId="56" applyFont="1" applyBorder="1" applyAlignment="1" applyProtection="1">
      <alignment horizontal="center" vertical="center" wrapText="1"/>
      <protection hidden="1"/>
    </xf>
    <xf numFmtId="0" fontId="3" fillId="0" borderId="32" xfId="56" applyFont="1" applyBorder="1" applyAlignment="1" applyProtection="1">
      <alignment horizontal="right" vertical="center"/>
      <protection hidden="1"/>
    </xf>
    <xf numFmtId="49" fontId="5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8" fillId="0" borderId="32" xfId="56" applyFont="1" applyBorder="1" applyAlignment="1" applyProtection="1">
      <alignment horizontal="right" vertical="center" wrapText="1"/>
      <protection hidden="1"/>
    </xf>
    <xf numFmtId="0" fontId="3" fillId="0" borderId="13" xfId="56" applyFont="1" applyBorder="1" applyAlignment="1" applyProtection="1">
      <alignment horizontal="right" vertical="center" wrapText="1"/>
      <protection hidden="1"/>
    </xf>
    <xf numFmtId="0" fontId="3" fillId="0" borderId="14" xfId="56" applyFont="1" applyBorder="1" applyAlignment="1" applyProtection="1">
      <alignment horizontal="right" vertical="center"/>
      <protection hidden="1"/>
    </xf>
    <xf numFmtId="0" fontId="5" fillId="0" borderId="15" xfId="56" applyFont="1" applyFill="1" applyBorder="1" applyAlignment="1" applyProtection="1">
      <alignment horizontal="left" vertical="center"/>
      <protection hidden="1" locked="0"/>
    </xf>
    <xf numFmtId="1" fontId="5" fillId="0" borderId="15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6" applyFont="1" applyBorder="1" applyAlignment="1" applyProtection="1">
      <alignment horizontal="right" vertical="center"/>
      <protection hidden="1"/>
    </xf>
    <xf numFmtId="0" fontId="9" fillId="0" borderId="15" xfId="52" applyNumberFormat="1" applyFont="1" applyFill="1" applyBorder="1" applyAlignment="1" applyProtection="1">
      <alignment/>
      <protection hidden="1" locked="0"/>
    </xf>
    <xf numFmtId="0" fontId="3" fillId="0" borderId="13" xfId="56" applyFont="1" applyBorder="1" applyAlignment="1" applyProtection="1">
      <alignment horizontal="center" vertical="center"/>
      <protection hidden="1"/>
    </xf>
    <xf numFmtId="0" fontId="3" fillId="0" borderId="0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/>
      <protection/>
    </xf>
    <xf numFmtId="0" fontId="5" fillId="0" borderId="15" xfId="56" applyFont="1" applyFill="1" applyBorder="1" applyAlignment="1" applyProtection="1">
      <alignment horizontal="right" vertical="center"/>
      <protection hidden="1" locked="0"/>
    </xf>
    <xf numFmtId="0" fontId="5" fillId="0" borderId="18" xfId="56" applyFont="1" applyFill="1" applyBorder="1" applyAlignment="1" applyProtection="1">
      <alignment horizontal="right" vertical="center"/>
      <protection hidden="1" locked="0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32" xfId="56" applyFont="1" applyBorder="1" applyAlignment="1" applyProtection="1">
      <alignment horizontal="right" vertical="center" wrapText="1"/>
      <protection hidden="1"/>
    </xf>
    <xf numFmtId="0" fontId="12" fillId="0" borderId="14" xfId="60" applyFont="1" applyBorder="1" applyAlignment="1" applyProtection="1">
      <alignment horizontal="left"/>
      <protection hidden="1"/>
    </xf>
    <xf numFmtId="0" fontId="3" fillId="0" borderId="11" xfId="56" applyFont="1" applyBorder="1" applyAlignment="1" applyProtection="1">
      <alignment horizontal="center" vertical="top"/>
      <protection hidden="1"/>
    </xf>
    <xf numFmtId="0" fontId="3" fillId="0" borderId="16" xfId="56" applyFont="1" applyFill="1" applyBorder="1" applyAlignment="1" applyProtection="1">
      <alignment horizontal="center" vertical="top"/>
      <protection hidden="1"/>
    </xf>
    <xf numFmtId="49" fontId="5" fillId="0" borderId="15" xfId="56" applyNumberFormat="1" applyFont="1" applyFill="1" applyBorder="1" applyAlignment="1" applyProtection="1">
      <alignment horizontal="left" vertical="center"/>
      <protection hidden="1" locked="0"/>
    </xf>
    <xf numFmtId="49" fontId="9" fillId="0" borderId="15" xfId="52" applyNumberFormat="1" applyFont="1" applyFill="1" applyBorder="1" applyAlignment="1" applyProtection="1">
      <alignment horizontal="left" vertical="center"/>
      <protection hidden="1" locked="0"/>
    </xf>
    <xf numFmtId="0" fontId="3" fillId="0" borderId="0" xfId="56" applyFont="1" applyBorder="1" applyAlignment="1" applyProtection="1">
      <alignment vertical="center"/>
      <protection hidden="1"/>
    </xf>
    <xf numFmtId="0" fontId="11" fillId="0" borderId="0" xfId="60" applyFont="1" applyBorder="1" applyAlignment="1" applyProtection="1">
      <alignment horizontal="left"/>
      <protection hidden="1"/>
    </xf>
    <xf numFmtId="0" fontId="12" fillId="0" borderId="0" xfId="60" applyFont="1" applyBorder="1" applyAlignment="1" applyProtection="1">
      <alignment horizontal="left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horizontal="center" vertical="center" wrapText="1"/>
      <protection/>
    </xf>
    <xf numFmtId="0" fontId="13" fillId="0" borderId="0" xfId="60" applyFont="1" applyFill="1" applyBorder="1" applyAlignment="1" applyProtection="1">
      <alignment horizontal="center" vertical="center"/>
      <protection hidden="1"/>
    </xf>
    <xf numFmtId="164" fontId="13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8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0" xfId="60" applyFont="1" applyBorder="1" applyAlignment="1">
      <alignment/>
      <protection/>
    </xf>
    <xf numFmtId="0" fontId="17" fillId="0" borderId="0" xfId="60" applyFont="1" applyBorder="1" applyAlignment="1">
      <alignment horizontal="justify" vertical="top" wrapText="1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">
    <dxf>
      <font>
        <b/>
        <i val="0"/>
        <color indexed="16"/>
      </font>
      <fill>
        <patternFill>
          <bgColor indexed="11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36" t="s">
        <v>0</v>
      </c>
      <c r="B1" s="136"/>
      <c r="C1" s="136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7" t="s">
        <v>1</v>
      </c>
      <c r="B2" s="137"/>
      <c r="C2" s="137"/>
      <c r="D2" s="137"/>
      <c r="E2" s="5">
        <v>42736</v>
      </c>
      <c r="F2" s="6"/>
      <c r="G2" s="7" t="s">
        <v>2</v>
      </c>
      <c r="H2" s="5">
        <v>43008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38" t="s">
        <v>3</v>
      </c>
      <c r="B4" s="138"/>
      <c r="C4" s="138"/>
      <c r="D4" s="138"/>
      <c r="E4" s="138"/>
      <c r="F4" s="138"/>
      <c r="G4" s="138"/>
      <c r="H4" s="138"/>
      <c r="I4" s="138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9" t="s">
        <v>4</v>
      </c>
      <c r="B6" s="139"/>
      <c r="C6" s="140" t="s">
        <v>5</v>
      </c>
      <c r="D6" s="140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41" t="s">
        <v>6</v>
      </c>
      <c r="B8" s="141"/>
      <c r="C8" s="140" t="s">
        <v>7</v>
      </c>
      <c r="D8" s="140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4.25" customHeight="1">
      <c r="A10" s="142" t="s">
        <v>8</v>
      </c>
      <c r="B10" s="142"/>
      <c r="C10" s="140" t="s">
        <v>9</v>
      </c>
      <c r="D10" s="140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42"/>
      <c r="B11" s="142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9" t="s">
        <v>10</v>
      </c>
      <c r="B12" s="139"/>
      <c r="C12" s="144" t="s">
        <v>11</v>
      </c>
      <c r="D12" s="144"/>
      <c r="E12" s="144"/>
      <c r="F12" s="144"/>
      <c r="G12" s="144"/>
      <c r="H12" s="144"/>
      <c r="I12" s="144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9" t="s">
        <v>12</v>
      </c>
      <c r="B14" s="139"/>
      <c r="C14" s="145">
        <v>21000</v>
      </c>
      <c r="D14" s="145"/>
      <c r="E14" s="14"/>
      <c r="F14" s="144" t="s">
        <v>13</v>
      </c>
      <c r="G14" s="144"/>
      <c r="H14" s="144"/>
      <c r="I14" s="144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9" t="s">
        <v>14</v>
      </c>
      <c r="B16" s="139"/>
      <c r="C16" s="144" t="s">
        <v>15</v>
      </c>
      <c r="D16" s="144"/>
      <c r="E16" s="144"/>
      <c r="F16" s="144"/>
      <c r="G16" s="144"/>
      <c r="H16" s="144"/>
      <c r="I16" s="144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9" t="s">
        <v>16</v>
      </c>
      <c r="B18" s="139"/>
      <c r="C18" s="147" t="s">
        <v>17</v>
      </c>
      <c r="D18" s="147"/>
      <c r="E18" s="147"/>
      <c r="F18" s="147"/>
      <c r="G18" s="147"/>
      <c r="H18" s="147"/>
      <c r="I18" s="147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9" t="s">
        <v>18</v>
      </c>
      <c r="B20" s="139"/>
      <c r="C20" s="147" t="s">
        <v>19</v>
      </c>
      <c r="D20" s="147"/>
      <c r="E20" s="147"/>
      <c r="F20" s="147"/>
      <c r="G20" s="147"/>
      <c r="H20" s="147"/>
      <c r="I20" s="147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9" t="s">
        <v>20</v>
      </c>
      <c r="B22" s="139"/>
      <c r="C22" s="30">
        <v>409</v>
      </c>
      <c r="D22" s="144" t="s">
        <v>13</v>
      </c>
      <c r="E22" s="144"/>
      <c r="F22" s="144"/>
      <c r="G22" s="146"/>
      <c r="H22" s="146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9" t="s">
        <v>21</v>
      </c>
      <c r="B24" s="139"/>
      <c r="C24" s="30">
        <v>17</v>
      </c>
      <c r="D24" s="144" t="s">
        <v>22</v>
      </c>
      <c r="E24" s="144"/>
      <c r="F24" s="144"/>
      <c r="G24" s="144"/>
      <c r="H24" s="32" t="s">
        <v>23</v>
      </c>
      <c r="I24" s="135">
        <v>280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3"/>
      <c r="J25" s="4"/>
      <c r="K25" s="4"/>
      <c r="L25" s="4"/>
    </row>
    <row r="26" spans="1:12" ht="12.75">
      <c r="A26" s="139" t="s">
        <v>25</v>
      </c>
      <c r="B26" s="139"/>
      <c r="C26" s="34" t="s">
        <v>26</v>
      </c>
      <c r="D26" s="35"/>
      <c r="E26" s="36"/>
      <c r="F26" s="14"/>
      <c r="G26" s="143" t="s">
        <v>27</v>
      </c>
      <c r="H26" s="143"/>
      <c r="I26" s="37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48" t="s">
        <v>29</v>
      </c>
      <c r="B28" s="148"/>
      <c r="C28" s="148"/>
      <c r="D28" s="148"/>
      <c r="E28" s="149" t="s">
        <v>30</v>
      </c>
      <c r="F28" s="149"/>
      <c r="G28" s="149"/>
      <c r="H28" s="150" t="s">
        <v>31</v>
      </c>
      <c r="I28" s="150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51"/>
      <c r="B30" s="151"/>
      <c r="C30" s="151"/>
      <c r="D30" s="151"/>
      <c r="E30" s="152"/>
      <c r="F30" s="152"/>
      <c r="G30" s="152"/>
      <c r="H30" s="140"/>
      <c r="I30" s="140"/>
      <c r="J30" s="4"/>
      <c r="K30" s="4"/>
      <c r="L30" s="4"/>
    </row>
    <row r="31" spans="1:12" ht="12.75" customHeight="1">
      <c r="A31" s="22"/>
      <c r="B31" s="23"/>
      <c r="C31" s="29"/>
      <c r="D31" s="153"/>
      <c r="E31" s="153"/>
      <c r="F31" s="153"/>
      <c r="G31" s="153"/>
      <c r="H31" s="14"/>
      <c r="I31" s="42"/>
      <c r="J31" s="4"/>
      <c r="K31" s="4"/>
      <c r="L31" s="4"/>
    </row>
    <row r="32" spans="1:12" ht="12.75">
      <c r="A32" s="151"/>
      <c r="B32" s="151"/>
      <c r="C32" s="151"/>
      <c r="D32" s="151"/>
      <c r="E32" s="152"/>
      <c r="F32" s="152"/>
      <c r="G32" s="152"/>
      <c r="H32" s="140"/>
      <c r="I32" s="140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51"/>
      <c r="B34" s="151"/>
      <c r="C34" s="151"/>
      <c r="D34" s="151"/>
      <c r="E34" s="152"/>
      <c r="F34" s="152"/>
      <c r="G34" s="152"/>
      <c r="H34" s="140"/>
      <c r="I34" s="140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51"/>
      <c r="B36" s="151"/>
      <c r="C36" s="151"/>
      <c r="D36" s="151"/>
      <c r="E36" s="152"/>
      <c r="F36" s="152"/>
      <c r="G36" s="152"/>
      <c r="H36" s="140"/>
      <c r="I36" s="140"/>
      <c r="J36" s="4"/>
      <c r="K36" s="4"/>
      <c r="L36" s="4"/>
    </row>
    <row r="37" spans="1:12" ht="12.75">
      <c r="A37" s="44"/>
      <c r="B37" s="45"/>
      <c r="C37" s="154"/>
      <c r="D37" s="154"/>
      <c r="E37" s="14"/>
      <c r="F37" s="154"/>
      <c r="G37" s="154"/>
      <c r="H37" s="14"/>
      <c r="I37" s="24"/>
      <c r="J37" s="4"/>
      <c r="K37" s="4"/>
      <c r="L37" s="4"/>
    </row>
    <row r="38" spans="1:12" ht="12.75">
      <c r="A38" s="151"/>
      <c r="B38" s="151"/>
      <c r="C38" s="151"/>
      <c r="D38" s="151"/>
      <c r="E38" s="152"/>
      <c r="F38" s="152"/>
      <c r="G38" s="152"/>
      <c r="H38" s="140"/>
      <c r="I38" s="140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51"/>
      <c r="B40" s="151"/>
      <c r="C40" s="151"/>
      <c r="D40" s="151"/>
      <c r="E40" s="152"/>
      <c r="F40" s="152"/>
      <c r="G40" s="152"/>
      <c r="H40" s="140"/>
      <c r="I40" s="140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55" t="s">
        <v>32</v>
      </c>
      <c r="B44" s="155"/>
      <c r="C44" s="140"/>
      <c r="D44" s="140"/>
      <c r="E44" s="28"/>
      <c r="F44" s="144"/>
      <c r="G44" s="144"/>
      <c r="H44" s="144"/>
      <c r="I44" s="144"/>
      <c r="J44" s="4"/>
      <c r="K44" s="4"/>
      <c r="L44" s="4"/>
    </row>
    <row r="45" spans="1:12" ht="12.75">
      <c r="A45" s="44"/>
      <c r="B45" s="45"/>
      <c r="C45" s="154"/>
      <c r="D45" s="154"/>
      <c r="E45" s="14"/>
      <c r="F45" s="154"/>
      <c r="G45" s="154"/>
      <c r="H45" s="56"/>
      <c r="I45" s="57"/>
      <c r="J45" s="4"/>
      <c r="K45" s="4"/>
      <c r="L45" s="4"/>
    </row>
    <row r="46" spans="1:12" ht="12.75" customHeight="1">
      <c r="A46" s="155" t="s">
        <v>33</v>
      </c>
      <c r="B46" s="155"/>
      <c r="C46" s="144" t="s">
        <v>34</v>
      </c>
      <c r="D46" s="144"/>
      <c r="E46" s="144"/>
      <c r="F46" s="144"/>
      <c r="G46" s="144"/>
      <c r="H46" s="144"/>
      <c r="I46" s="144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55" t="s">
        <v>36</v>
      </c>
      <c r="B48" s="155"/>
      <c r="C48" s="159" t="s">
        <v>37</v>
      </c>
      <c r="D48" s="159"/>
      <c r="E48" s="159"/>
      <c r="F48" s="14"/>
      <c r="G48" s="32" t="s">
        <v>38</v>
      </c>
      <c r="H48" s="159" t="s">
        <v>39</v>
      </c>
      <c r="I48" s="159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55" t="s">
        <v>16</v>
      </c>
      <c r="B50" s="155"/>
      <c r="C50" s="160" t="s">
        <v>17</v>
      </c>
      <c r="D50" s="160"/>
      <c r="E50" s="160"/>
      <c r="F50" s="160"/>
      <c r="G50" s="160"/>
      <c r="H50" s="160"/>
      <c r="I50" s="160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39" t="s">
        <v>40</v>
      </c>
      <c r="B52" s="139"/>
      <c r="C52" s="159" t="s">
        <v>41</v>
      </c>
      <c r="D52" s="159"/>
      <c r="E52" s="159"/>
      <c r="F52" s="159"/>
      <c r="G52" s="159"/>
      <c r="H52" s="159"/>
      <c r="I52" s="159"/>
      <c r="J52" s="4"/>
      <c r="K52" s="4"/>
      <c r="L52" s="4"/>
    </row>
    <row r="53" spans="1:12" ht="12.75">
      <c r="A53" s="58"/>
      <c r="B53" s="27"/>
      <c r="C53" s="161" t="s">
        <v>42</v>
      </c>
      <c r="D53" s="161"/>
      <c r="E53" s="161"/>
      <c r="F53" s="161"/>
      <c r="G53" s="161"/>
      <c r="H53" s="161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62" t="s">
        <v>43</v>
      </c>
      <c r="C55" s="162"/>
      <c r="D55" s="162"/>
      <c r="E55" s="162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56" t="s">
        <v>44</v>
      </c>
      <c r="C56" s="156"/>
      <c r="D56" s="156"/>
      <c r="E56" s="156"/>
      <c r="F56" s="156"/>
      <c r="G56" s="156"/>
      <c r="H56" s="156"/>
      <c r="I56" s="156"/>
      <c r="J56" s="4"/>
      <c r="K56" s="4"/>
      <c r="L56" s="4"/>
    </row>
    <row r="57" spans="1:12" ht="12.75">
      <c r="A57" s="58"/>
      <c r="B57" s="163" t="s">
        <v>45</v>
      </c>
      <c r="C57" s="163"/>
      <c r="D57" s="163"/>
      <c r="E57" s="163"/>
      <c r="F57" s="163"/>
      <c r="G57" s="163"/>
      <c r="H57" s="163"/>
      <c r="I57" s="62"/>
      <c r="J57" s="4"/>
      <c r="K57" s="4"/>
      <c r="L57" s="4"/>
    </row>
    <row r="58" spans="1:12" ht="12.75">
      <c r="A58" s="58"/>
      <c r="B58" s="156" t="s">
        <v>46</v>
      </c>
      <c r="C58" s="156"/>
      <c r="D58" s="156"/>
      <c r="E58" s="156"/>
      <c r="F58" s="156"/>
      <c r="G58" s="156"/>
      <c r="H58" s="156"/>
      <c r="I58" s="156"/>
      <c r="J58" s="4"/>
      <c r="K58" s="4"/>
      <c r="L58" s="4"/>
    </row>
    <row r="59" spans="1:12" ht="12.75">
      <c r="A59" s="58"/>
      <c r="B59" s="156" t="s">
        <v>47</v>
      </c>
      <c r="C59" s="156"/>
      <c r="D59" s="156"/>
      <c r="E59" s="156"/>
      <c r="F59" s="156"/>
      <c r="G59" s="156"/>
      <c r="H59" s="156"/>
      <c r="I59" s="156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6"/>
      <c r="G62" s="157" t="s">
        <v>49</v>
      </c>
      <c r="H62" s="157"/>
      <c r="I62" s="157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58"/>
      <c r="H63" s="158"/>
      <c r="I63" s="73"/>
      <c r="J63" s="4"/>
      <c r="K63" s="4"/>
      <c r="L63" s="4"/>
    </row>
  </sheetData>
  <sheetProtection selectLockedCells="1" selectUnlockedCells="1"/>
  <mergeCells count="73">
    <mergeCell ref="B58:I58"/>
    <mergeCell ref="A52:B52"/>
    <mergeCell ref="C52:I52"/>
    <mergeCell ref="C53:H53"/>
    <mergeCell ref="B55:E55"/>
    <mergeCell ref="B56:I56"/>
    <mergeCell ref="B57:H57"/>
    <mergeCell ref="B59:I59"/>
    <mergeCell ref="G62:I62"/>
    <mergeCell ref="G63:H63"/>
    <mergeCell ref="A46:B46"/>
    <mergeCell ref="C46:I46"/>
    <mergeCell ref="A48:B48"/>
    <mergeCell ref="C48:E48"/>
    <mergeCell ref="H48:I48"/>
    <mergeCell ref="A50:B50"/>
    <mergeCell ref="C50:I50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44:B44"/>
    <mergeCell ref="C44:D44"/>
    <mergeCell ref="F44:I44"/>
    <mergeCell ref="D31:G31"/>
    <mergeCell ref="A32:D32"/>
    <mergeCell ref="E32:G32"/>
    <mergeCell ref="H32:I32"/>
    <mergeCell ref="A36:D36"/>
    <mergeCell ref="E36:G36"/>
    <mergeCell ref="H36:I36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C16:I16"/>
    <mergeCell ref="A18:B18"/>
    <mergeCell ref="C18:I18"/>
    <mergeCell ref="A20:B20"/>
    <mergeCell ref="C20:I20"/>
    <mergeCell ref="A10:B11"/>
    <mergeCell ref="C10:D10"/>
    <mergeCell ref="A26:B26"/>
    <mergeCell ref="G26:H26"/>
    <mergeCell ref="A12:B12"/>
    <mergeCell ref="C12:I12"/>
    <mergeCell ref="A14:B14"/>
    <mergeCell ref="C14:D14"/>
    <mergeCell ref="F14:I14"/>
    <mergeCell ref="A16:B16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46">
      <selection activeCell="K64" sqref="K64"/>
    </sheetView>
  </sheetViews>
  <sheetFormatPr defaultColWidth="9.140625" defaultRowHeight="12.75"/>
  <cols>
    <col min="1" max="9" width="9.140625" style="74" customWidth="1"/>
    <col min="10" max="10" width="10.57421875" style="74" customWidth="1"/>
    <col min="11" max="11" width="10.421875" style="74" customWidth="1"/>
    <col min="12" max="16384" width="9.140625" style="74" customWidth="1"/>
  </cols>
  <sheetData>
    <row r="1" spans="1:11" ht="12.75" customHeight="1">
      <c r="A1" s="166" t="s">
        <v>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 customHeight="1">
      <c r="A2" s="167" t="s">
        <v>339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2.75" customHeight="1">
      <c r="A3" s="168" t="s">
        <v>338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3.75" customHeight="1">
      <c r="A4" s="169" t="s">
        <v>52</v>
      </c>
      <c r="B4" s="169"/>
      <c r="C4" s="169"/>
      <c r="D4" s="169"/>
      <c r="E4" s="169"/>
      <c r="F4" s="169"/>
      <c r="G4" s="169"/>
      <c r="H4" s="169"/>
      <c r="I4" s="75" t="s">
        <v>53</v>
      </c>
      <c r="J4" s="76" t="s">
        <v>54</v>
      </c>
      <c r="K4" s="133" t="s">
        <v>55</v>
      </c>
    </row>
    <row r="5" spans="1:11" ht="12.75">
      <c r="A5" s="164">
        <v>1</v>
      </c>
      <c r="B5" s="164"/>
      <c r="C5" s="164"/>
      <c r="D5" s="164"/>
      <c r="E5" s="164"/>
      <c r="F5" s="164"/>
      <c r="G5" s="164"/>
      <c r="H5" s="164"/>
      <c r="I5" s="79">
        <v>2</v>
      </c>
      <c r="J5" s="78">
        <v>3</v>
      </c>
      <c r="K5" s="78">
        <v>4</v>
      </c>
    </row>
    <row r="6" spans="1:11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 customHeight="1">
      <c r="A7" s="171" t="s">
        <v>56</v>
      </c>
      <c r="B7" s="171"/>
      <c r="C7" s="171"/>
      <c r="D7" s="171"/>
      <c r="E7" s="171"/>
      <c r="F7" s="171"/>
      <c r="G7" s="171"/>
      <c r="H7" s="171"/>
      <c r="I7" s="80">
        <v>1</v>
      </c>
      <c r="J7" s="114"/>
      <c r="K7" s="81"/>
    </row>
    <row r="8" spans="1:11" ht="12.75" customHeight="1">
      <c r="A8" s="172" t="s">
        <v>57</v>
      </c>
      <c r="B8" s="172"/>
      <c r="C8" s="172"/>
      <c r="D8" s="172"/>
      <c r="E8" s="172"/>
      <c r="F8" s="172"/>
      <c r="G8" s="172"/>
      <c r="H8" s="172"/>
      <c r="I8" s="82">
        <v>2</v>
      </c>
      <c r="J8" s="115">
        <f>J9+J16+J26+J35+J39</f>
        <v>189742729</v>
      </c>
      <c r="K8" s="83">
        <f>K9+K16+K26+K35+K39</f>
        <v>162059731.83000004</v>
      </c>
    </row>
    <row r="9" spans="1:11" ht="12.75" customHeight="1">
      <c r="A9" s="170" t="s">
        <v>58</v>
      </c>
      <c r="B9" s="170"/>
      <c r="C9" s="170"/>
      <c r="D9" s="170"/>
      <c r="E9" s="170"/>
      <c r="F9" s="170"/>
      <c r="G9" s="170"/>
      <c r="H9" s="170"/>
      <c r="I9" s="82">
        <v>3</v>
      </c>
      <c r="J9" s="115">
        <f>SUM(J10:J15)</f>
        <v>0</v>
      </c>
      <c r="K9" s="83">
        <f>SUM(K10:K15)</f>
        <v>0</v>
      </c>
    </row>
    <row r="10" spans="1:11" ht="12.75" customHeight="1">
      <c r="A10" s="170" t="s">
        <v>59</v>
      </c>
      <c r="B10" s="170"/>
      <c r="C10" s="170"/>
      <c r="D10" s="170"/>
      <c r="E10" s="170"/>
      <c r="F10" s="170"/>
      <c r="G10" s="170"/>
      <c r="H10" s="170"/>
      <c r="I10" s="82">
        <v>4</v>
      </c>
      <c r="J10" s="116"/>
      <c r="K10" s="84"/>
    </row>
    <row r="11" spans="1:11" ht="12.75" customHeight="1">
      <c r="A11" s="170" t="s">
        <v>60</v>
      </c>
      <c r="B11" s="170"/>
      <c r="C11" s="170"/>
      <c r="D11" s="170"/>
      <c r="E11" s="170"/>
      <c r="F11" s="170"/>
      <c r="G11" s="170"/>
      <c r="H11" s="170"/>
      <c r="I11" s="82">
        <v>5</v>
      </c>
      <c r="J11" s="116"/>
      <c r="K11" s="84"/>
    </row>
    <row r="12" spans="1:11" ht="12.75" customHeight="1">
      <c r="A12" s="170" t="s">
        <v>61</v>
      </c>
      <c r="B12" s="170"/>
      <c r="C12" s="170"/>
      <c r="D12" s="170"/>
      <c r="E12" s="170"/>
      <c r="F12" s="170"/>
      <c r="G12" s="170"/>
      <c r="H12" s="170"/>
      <c r="I12" s="82">
        <v>6</v>
      </c>
      <c r="J12" s="116"/>
      <c r="K12" s="84"/>
    </row>
    <row r="13" spans="1:11" ht="12.75" customHeight="1">
      <c r="A13" s="170" t="s">
        <v>62</v>
      </c>
      <c r="B13" s="170"/>
      <c r="C13" s="170"/>
      <c r="D13" s="170"/>
      <c r="E13" s="170"/>
      <c r="F13" s="170"/>
      <c r="G13" s="170"/>
      <c r="H13" s="170"/>
      <c r="I13" s="82">
        <v>7</v>
      </c>
      <c r="J13" s="116"/>
      <c r="K13" s="84"/>
    </row>
    <row r="14" spans="1:11" ht="12.75" customHeight="1">
      <c r="A14" s="170" t="s">
        <v>63</v>
      </c>
      <c r="B14" s="170"/>
      <c r="C14" s="170"/>
      <c r="D14" s="170"/>
      <c r="E14" s="170"/>
      <c r="F14" s="170"/>
      <c r="G14" s="170"/>
      <c r="H14" s="170"/>
      <c r="I14" s="82">
        <v>8</v>
      </c>
      <c r="J14" s="116"/>
      <c r="K14" s="84"/>
    </row>
    <row r="15" spans="1:11" ht="12.75" customHeight="1">
      <c r="A15" s="170" t="s">
        <v>64</v>
      </c>
      <c r="B15" s="170"/>
      <c r="C15" s="170"/>
      <c r="D15" s="170"/>
      <c r="E15" s="170"/>
      <c r="F15" s="170"/>
      <c r="G15" s="170"/>
      <c r="H15" s="170"/>
      <c r="I15" s="82">
        <v>9</v>
      </c>
      <c r="J15" s="116"/>
      <c r="K15" s="84"/>
    </row>
    <row r="16" spans="1:11" ht="12.75" customHeight="1">
      <c r="A16" s="170" t="s">
        <v>65</v>
      </c>
      <c r="B16" s="170"/>
      <c r="C16" s="170"/>
      <c r="D16" s="170"/>
      <c r="E16" s="170"/>
      <c r="F16" s="170"/>
      <c r="G16" s="170"/>
      <c r="H16" s="170"/>
      <c r="I16" s="82">
        <v>10</v>
      </c>
      <c r="J16" s="115">
        <f>SUM(J17:J25)</f>
        <v>156817866</v>
      </c>
      <c r="K16" s="83">
        <f>SUM(K17:K25)</f>
        <v>135345273.42000002</v>
      </c>
    </row>
    <row r="17" spans="1:11" ht="14.25" customHeight="1">
      <c r="A17" s="170" t="s">
        <v>66</v>
      </c>
      <c r="B17" s="170"/>
      <c r="C17" s="170"/>
      <c r="D17" s="170"/>
      <c r="E17" s="170"/>
      <c r="F17" s="170"/>
      <c r="G17" s="170"/>
      <c r="H17" s="170"/>
      <c r="I17" s="82">
        <v>11</v>
      </c>
      <c r="J17" s="84">
        <v>56087292</v>
      </c>
      <c r="K17" s="116">
        <v>55935989</v>
      </c>
    </row>
    <row r="18" spans="1:11" ht="14.25" customHeight="1">
      <c r="A18" s="170" t="s">
        <v>67</v>
      </c>
      <c r="B18" s="170"/>
      <c r="C18" s="170"/>
      <c r="D18" s="170"/>
      <c r="E18" s="170"/>
      <c r="F18" s="170"/>
      <c r="G18" s="170"/>
      <c r="H18" s="170"/>
      <c r="I18" s="82">
        <v>12</v>
      </c>
      <c r="J18" s="84">
        <v>98761591</v>
      </c>
      <c r="K18" s="84">
        <v>77888226.45000002</v>
      </c>
    </row>
    <row r="19" spans="1:11" ht="14.25" customHeight="1">
      <c r="A19" s="170" t="s">
        <v>68</v>
      </c>
      <c r="B19" s="170"/>
      <c r="C19" s="170"/>
      <c r="D19" s="170"/>
      <c r="E19" s="170"/>
      <c r="F19" s="170"/>
      <c r="G19" s="170"/>
      <c r="H19" s="170"/>
      <c r="I19" s="82">
        <v>13</v>
      </c>
      <c r="J19" s="84">
        <v>870858</v>
      </c>
      <c r="K19" s="84">
        <v>557310.5789999991</v>
      </c>
    </row>
    <row r="20" spans="1:11" ht="14.25" customHeight="1">
      <c r="A20" s="170" t="s">
        <v>69</v>
      </c>
      <c r="B20" s="170"/>
      <c r="C20" s="170"/>
      <c r="D20" s="170"/>
      <c r="E20" s="170"/>
      <c r="F20" s="170"/>
      <c r="G20" s="170"/>
      <c r="H20" s="170"/>
      <c r="I20" s="82">
        <v>14</v>
      </c>
      <c r="J20" s="84">
        <v>373225</v>
      </c>
      <c r="K20" s="84">
        <v>238847.39099999962</v>
      </c>
    </row>
    <row r="21" spans="1:11" ht="12.75" customHeight="1">
      <c r="A21" s="170" t="s">
        <v>70</v>
      </c>
      <c r="B21" s="170"/>
      <c r="C21" s="170"/>
      <c r="D21" s="170"/>
      <c r="E21" s="170"/>
      <c r="F21" s="170"/>
      <c r="G21" s="170"/>
      <c r="H21" s="170"/>
      <c r="I21" s="82">
        <v>15</v>
      </c>
      <c r="J21" s="113"/>
      <c r="K21" s="113"/>
    </row>
    <row r="22" spans="1:11" ht="14.25" customHeight="1">
      <c r="A22" s="170" t="s">
        <v>71</v>
      </c>
      <c r="B22" s="170"/>
      <c r="C22" s="170"/>
      <c r="D22" s="170"/>
      <c r="E22" s="170"/>
      <c r="F22" s="170"/>
      <c r="G22" s="170"/>
      <c r="H22" s="170"/>
      <c r="I22" s="82">
        <v>16</v>
      </c>
      <c r="J22" s="84">
        <v>724900</v>
      </c>
      <c r="K22" s="84">
        <v>724900</v>
      </c>
    </row>
    <row r="23" spans="1:11" ht="12.75" customHeight="1">
      <c r="A23" s="170" t="s">
        <v>72</v>
      </c>
      <c r="B23" s="170"/>
      <c r="C23" s="170"/>
      <c r="D23" s="170"/>
      <c r="E23" s="170"/>
      <c r="F23" s="170"/>
      <c r="G23" s="170"/>
      <c r="H23" s="170"/>
      <c r="I23" s="82">
        <v>17</v>
      </c>
      <c r="J23" s="121"/>
      <c r="K23" s="113"/>
    </row>
    <row r="24" spans="1:11" ht="12.75" customHeight="1">
      <c r="A24" s="170" t="s">
        <v>73</v>
      </c>
      <c r="B24" s="170"/>
      <c r="C24" s="170"/>
      <c r="D24" s="170"/>
      <c r="E24" s="170"/>
      <c r="F24" s="170"/>
      <c r="G24" s="170"/>
      <c r="H24" s="170"/>
      <c r="I24" s="82">
        <v>18</v>
      </c>
      <c r="J24" s="121"/>
      <c r="K24" s="113"/>
    </row>
    <row r="25" spans="1:11" ht="12.75" customHeight="1">
      <c r="A25" s="170" t="s">
        <v>74</v>
      </c>
      <c r="B25" s="170"/>
      <c r="C25" s="170"/>
      <c r="D25" s="170"/>
      <c r="E25" s="170"/>
      <c r="F25" s="170"/>
      <c r="G25" s="170"/>
      <c r="H25" s="170"/>
      <c r="I25" s="82">
        <v>19</v>
      </c>
      <c r="J25" s="121"/>
      <c r="K25" s="113"/>
    </row>
    <row r="26" spans="1:11" ht="12.75" customHeight="1">
      <c r="A26" s="170" t="s">
        <v>75</v>
      </c>
      <c r="B26" s="170"/>
      <c r="C26" s="170"/>
      <c r="D26" s="170"/>
      <c r="E26" s="170"/>
      <c r="F26" s="170"/>
      <c r="G26" s="170"/>
      <c r="H26" s="170"/>
      <c r="I26" s="82">
        <v>20</v>
      </c>
      <c r="J26" s="115">
        <f>SUM(J27:J34)</f>
        <v>23619826</v>
      </c>
      <c r="K26" s="83">
        <f>SUM(K27:K34)</f>
        <v>17498661.8</v>
      </c>
    </row>
    <row r="27" spans="1:11" ht="14.25" customHeight="1">
      <c r="A27" s="170" t="s">
        <v>76</v>
      </c>
      <c r="B27" s="170"/>
      <c r="C27" s="170"/>
      <c r="D27" s="170"/>
      <c r="E27" s="170"/>
      <c r="F27" s="170"/>
      <c r="G27" s="170"/>
      <c r="H27" s="170"/>
      <c r="I27" s="82">
        <v>21</v>
      </c>
      <c r="J27" s="121">
        <v>4322347</v>
      </c>
      <c r="K27" s="121">
        <v>72048</v>
      </c>
    </row>
    <row r="28" spans="1:11" ht="12.75" customHeight="1">
      <c r="A28" s="170" t="s">
        <v>77</v>
      </c>
      <c r="B28" s="170"/>
      <c r="C28" s="170"/>
      <c r="D28" s="170"/>
      <c r="E28" s="170"/>
      <c r="F28" s="170"/>
      <c r="G28" s="170"/>
      <c r="H28" s="170"/>
      <c r="I28" s="82">
        <v>22</v>
      </c>
      <c r="J28" s="113"/>
      <c r="K28" s="113"/>
    </row>
    <row r="29" spans="1:11" ht="14.25" customHeight="1">
      <c r="A29" s="170" t="s">
        <v>78</v>
      </c>
      <c r="B29" s="170"/>
      <c r="C29" s="170"/>
      <c r="D29" s="170"/>
      <c r="E29" s="170"/>
      <c r="F29" s="170"/>
      <c r="G29" s="170"/>
      <c r="H29" s="170"/>
      <c r="I29" s="82">
        <v>23</v>
      </c>
      <c r="J29" s="84">
        <v>26200</v>
      </c>
      <c r="K29" s="84">
        <v>26200</v>
      </c>
    </row>
    <row r="30" spans="1:11" ht="12.75" customHeight="1">
      <c r="A30" s="170" t="s">
        <v>79</v>
      </c>
      <c r="B30" s="170"/>
      <c r="C30" s="170"/>
      <c r="D30" s="170"/>
      <c r="E30" s="170"/>
      <c r="F30" s="170"/>
      <c r="G30" s="170"/>
      <c r="H30" s="170"/>
      <c r="I30" s="82">
        <v>24</v>
      </c>
      <c r="J30" s="113"/>
      <c r="K30" s="113"/>
    </row>
    <row r="31" spans="1:11" ht="14.25" customHeight="1">
      <c r="A31" s="170" t="s">
        <v>80</v>
      </c>
      <c r="B31" s="170"/>
      <c r="C31" s="170"/>
      <c r="D31" s="170"/>
      <c r="E31" s="170"/>
      <c r="F31" s="170"/>
      <c r="G31" s="170"/>
      <c r="H31" s="170"/>
      <c r="I31" s="82">
        <v>25</v>
      </c>
      <c r="J31" s="84">
        <v>19232589</v>
      </c>
      <c r="K31" s="84">
        <v>17365234</v>
      </c>
    </row>
    <row r="32" spans="1:11" ht="14.25" customHeight="1">
      <c r="A32" s="170" t="s">
        <v>81</v>
      </c>
      <c r="B32" s="170"/>
      <c r="C32" s="170"/>
      <c r="D32" s="170"/>
      <c r="E32" s="170"/>
      <c r="F32" s="170"/>
      <c r="G32" s="170"/>
      <c r="H32" s="170"/>
      <c r="I32" s="82">
        <v>26</v>
      </c>
      <c r="J32" s="84">
        <v>38690</v>
      </c>
      <c r="K32" s="84">
        <v>35179.8</v>
      </c>
    </row>
    <row r="33" spans="1:11" ht="12.75" customHeight="1">
      <c r="A33" s="170" t="s">
        <v>82</v>
      </c>
      <c r="B33" s="170"/>
      <c r="C33" s="170"/>
      <c r="D33" s="170"/>
      <c r="E33" s="170"/>
      <c r="F33" s="170"/>
      <c r="G33" s="170"/>
      <c r="H33" s="170"/>
      <c r="I33" s="82">
        <v>27</v>
      </c>
      <c r="J33" s="116"/>
      <c r="K33" s="84"/>
    </row>
    <row r="34" spans="1:11" ht="12.75" customHeight="1">
      <c r="A34" s="170" t="s">
        <v>83</v>
      </c>
      <c r="B34" s="170"/>
      <c r="C34" s="170"/>
      <c r="D34" s="170"/>
      <c r="E34" s="170"/>
      <c r="F34" s="170"/>
      <c r="G34" s="170"/>
      <c r="H34" s="170"/>
      <c r="I34" s="82">
        <v>28</v>
      </c>
      <c r="J34" s="116"/>
      <c r="K34" s="84"/>
    </row>
    <row r="35" spans="1:11" ht="12.75" customHeight="1">
      <c r="A35" s="170" t="s">
        <v>84</v>
      </c>
      <c r="B35" s="170"/>
      <c r="C35" s="170"/>
      <c r="D35" s="170"/>
      <c r="E35" s="170"/>
      <c r="F35" s="170"/>
      <c r="G35" s="170"/>
      <c r="H35" s="170"/>
      <c r="I35" s="82">
        <v>29</v>
      </c>
      <c r="J35" s="115">
        <f>SUM(J36:J38)</f>
        <v>5520873</v>
      </c>
      <c r="K35" s="83">
        <f>SUM(K36:K38)</f>
        <v>5431632.61</v>
      </c>
    </row>
    <row r="36" spans="1:11" ht="12.75" customHeight="1">
      <c r="A36" s="170" t="s">
        <v>85</v>
      </c>
      <c r="B36" s="170"/>
      <c r="C36" s="170"/>
      <c r="D36" s="170"/>
      <c r="E36" s="170"/>
      <c r="F36" s="170"/>
      <c r="G36" s="170"/>
      <c r="H36" s="170"/>
      <c r="I36" s="82">
        <v>30</v>
      </c>
      <c r="J36" s="116"/>
      <c r="K36" s="84"/>
    </row>
    <row r="37" spans="1:11" ht="12.75" customHeight="1">
      <c r="A37" s="170" t="s">
        <v>86</v>
      </c>
      <c r="B37" s="170"/>
      <c r="C37" s="170"/>
      <c r="D37" s="170"/>
      <c r="E37" s="170"/>
      <c r="F37" s="170"/>
      <c r="G37" s="170"/>
      <c r="H37" s="170"/>
      <c r="I37" s="82">
        <v>31</v>
      </c>
      <c r="J37" s="116"/>
      <c r="K37" s="84"/>
    </row>
    <row r="38" spans="1:11" ht="12.75" customHeight="1">
      <c r="A38" s="170" t="s">
        <v>87</v>
      </c>
      <c r="B38" s="170"/>
      <c r="C38" s="170"/>
      <c r="D38" s="170"/>
      <c r="E38" s="170"/>
      <c r="F38" s="170"/>
      <c r="G38" s="170"/>
      <c r="H38" s="170"/>
      <c r="I38" s="82">
        <v>32</v>
      </c>
      <c r="J38" s="84">
        <v>5520873</v>
      </c>
      <c r="K38" s="84">
        <v>5431632.61</v>
      </c>
    </row>
    <row r="39" spans="1:11" ht="14.25" customHeight="1">
      <c r="A39" s="170" t="s">
        <v>88</v>
      </c>
      <c r="B39" s="170"/>
      <c r="C39" s="170"/>
      <c r="D39" s="170"/>
      <c r="E39" s="170"/>
      <c r="F39" s="170"/>
      <c r="G39" s="170"/>
      <c r="H39" s="170"/>
      <c r="I39" s="82">
        <v>33</v>
      </c>
      <c r="J39" s="84">
        <v>3784164</v>
      </c>
      <c r="K39" s="84">
        <v>3784164</v>
      </c>
    </row>
    <row r="40" spans="1:11" ht="12.75" customHeight="1">
      <c r="A40" s="172" t="s">
        <v>89</v>
      </c>
      <c r="B40" s="172"/>
      <c r="C40" s="172"/>
      <c r="D40" s="172"/>
      <c r="E40" s="172"/>
      <c r="F40" s="172"/>
      <c r="G40" s="172"/>
      <c r="H40" s="172"/>
      <c r="I40" s="82">
        <v>34</v>
      </c>
      <c r="J40" s="115">
        <f>J41+J49+J56+J64</f>
        <v>298410243</v>
      </c>
      <c r="K40" s="83">
        <f>K41+K49+K56+K64</f>
        <v>353630400.22</v>
      </c>
    </row>
    <row r="41" spans="1:11" ht="12.75" customHeight="1">
      <c r="A41" s="170" t="s">
        <v>90</v>
      </c>
      <c r="B41" s="170"/>
      <c r="C41" s="170"/>
      <c r="D41" s="170"/>
      <c r="E41" s="170"/>
      <c r="F41" s="170"/>
      <c r="G41" s="170"/>
      <c r="H41" s="170"/>
      <c r="I41" s="82">
        <v>35</v>
      </c>
      <c r="J41" s="115">
        <f>SUM(J42:J48)</f>
        <v>34727372</v>
      </c>
      <c r="K41" s="83">
        <f>SUM(K42:K48)</f>
        <v>31092344.560000002</v>
      </c>
    </row>
    <row r="42" spans="1:11" ht="14.25" customHeight="1">
      <c r="A42" s="170" t="s">
        <v>91</v>
      </c>
      <c r="B42" s="170"/>
      <c r="C42" s="170"/>
      <c r="D42" s="170"/>
      <c r="E42" s="170"/>
      <c r="F42" s="170"/>
      <c r="G42" s="170"/>
      <c r="H42" s="170"/>
      <c r="I42" s="82">
        <v>36</v>
      </c>
      <c r="J42" s="84">
        <v>38989</v>
      </c>
      <c r="K42" s="84">
        <v>36573.8</v>
      </c>
    </row>
    <row r="43" spans="1:11" ht="12.75" customHeight="1">
      <c r="A43" s="170" t="s">
        <v>92</v>
      </c>
      <c r="B43" s="170"/>
      <c r="C43" s="170"/>
      <c r="D43" s="170"/>
      <c r="E43" s="170"/>
      <c r="F43" s="170"/>
      <c r="G43" s="170"/>
      <c r="H43" s="170"/>
      <c r="I43" s="82">
        <v>37</v>
      </c>
      <c r="J43" s="113"/>
      <c r="K43" s="84"/>
    </row>
    <row r="44" spans="1:11" ht="12.75" customHeight="1">
      <c r="A44" s="170" t="s">
        <v>93</v>
      </c>
      <c r="B44" s="170"/>
      <c r="C44" s="170"/>
      <c r="D44" s="170"/>
      <c r="E44" s="170"/>
      <c r="F44" s="170"/>
      <c r="G44" s="170"/>
      <c r="H44" s="170"/>
      <c r="I44" s="82">
        <v>38</v>
      </c>
      <c r="J44" s="113"/>
      <c r="K44" s="84"/>
    </row>
    <row r="45" spans="1:11" ht="14.25" customHeight="1">
      <c r="A45" s="170" t="s">
        <v>94</v>
      </c>
      <c r="B45" s="170"/>
      <c r="C45" s="170"/>
      <c r="D45" s="170"/>
      <c r="E45" s="170"/>
      <c r="F45" s="170"/>
      <c r="G45" s="170"/>
      <c r="H45" s="170"/>
      <c r="I45" s="82">
        <v>39</v>
      </c>
      <c r="J45" s="84">
        <v>34688383</v>
      </c>
      <c r="K45" s="84">
        <v>31055770.76</v>
      </c>
    </row>
    <row r="46" spans="1:11" ht="12.75" customHeight="1">
      <c r="A46" s="170" t="s">
        <v>95</v>
      </c>
      <c r="B46" s="170"/>
      <c r="C46" s="170"/>
      <c r="D46" s="170"/>
      <c r="E46" s="170"/>
      <c r="F46" s="170"/>
      <c r="G46" s="170"/>
      <c r="H46" s="170"/>
      <c r="I46" s="82">
        <v>40</v>
      </c>
      <c r="J46" s="116"/>
      <c r="K46" s="84"/>
    </row>
    <row r="47" spans="1:11" ht="12.75" customHeight="1">
      <c r="A47" s="170" t="s">
        <v>96</v>
      </c>
      <c r="B47" s="170"/>
      <c r="C47" s="170"/>
      <c r="D47" s="170"/>
      <c r="E47" s="170"/>
      <c r="F47" s="170"/>
      <c r="G47" s="170"/>
      <c r="H47" s="170"/>
      <c r="I47" s="82">
        <v>41</v>
      </c>
      <c r="J47" s="116"/>
      <c r="K47" s="84"/>
    </row>
    <row r="48" spans="1:11" ht="12.75" customHeight="1">
      <c r="A48" s="170" t="s">
        <v>97</v>
      </c>
      <c r="B48" s="170"/>
      <c r="C48" s="170"/>
      <c r="D48" s="170"/>
      <c r="E48" s="170"/>
      <c r="F48" s="170"/>
      <c r="G48" s="170"/>
      <c r="H48" s="170"/>
      <c r="I48" s="82">
        <v>42</v>
      </c>
      <c r="J48" s="116"/>
      <c r="K48" s="84"/>
    </row>
    <row r="49" spans="1:11" ht="12.75" customHeight="1">
      <c r="A49" s="170" t="s">
        <v>98</v>
      </c>
      <c r="B49" s="170"/>
      <c r="C49" s="170"/>
      <c r="D49" s="170"/>
      <c r="E49" s="170"/>
      <c r="F49" s="170"/>
      <c r="G49" s="170"/>
      <c r="H49" s="170"/>
      <c r="I49" s="82">
        <v>43</v>
      </c>
      <c r="J49" s="115">
        <f>SUM(J50:J55)</f>
        <v>230637974</v>
      </c>
      <c r="K49" s="83">
        <f>SUM(K50:K55)</f>
        <v>283741596.62</v>
      </c>
    </row>
    <row r="50" spans="1:11" ht="12.75" customHeight="1">
      <c r="A50" s="170" t="s">
        <v>99</v>
      </c>
      <c r="B50" s="170"/>
      <c r="C50" s="170"/>
      <c r="D50" s="170"/>
      <c r="E50" s="170"/>
      <c r="F50" s="170"/>
      <c r="G50" s="170"/>
      <c r="H50" s="170"/>
      <c r="I50" s="82">
        <v>44</v>
      </c>
      <c r="J50" s="84">
        <v>395586</v>
      </c>
      <c r="K50" s="84">
        <v>0</v>
      </c>
    </row>
    <row r="51" spans="1:11" ht="14.25" customHeight="1">
      <c r="A51" s="170" t="s">
        <v>100</v>
      </c>
      <c r="B51" s="170"/>
      <c r="C51" s="170"/>
      <c r="D51" s="170"/>
      <c r="E51" s="170"/>
      <c r="F51" s="170"/>
      <c r="G51" s="170"/>
      <c r="H51" s="170"/>
      <c r="I51" s="82">
        <v>45</v>
      </c>
      <c r="J51" s="84">
        <v>218477543</v>
      </c>
      <c r="K51" s="84">
        <v>272659401.11</v>
      </c>
    </row>
    <row r="52" spans="1:11" ht="12.75" customHeight="1">
      <c r="A52" s="170" t="s">
        <v>101</v>
      </c>
      <c r="B52" s="170"/>
      <c r="C52" s="170"/>
      <c r="D52" s="170"/>
      <c r="E52" s="170"/>
      <c r="F52" s="170"/>
      <c r="G52" s="170"/>
      <c r="H52" s="170"/>
      <c r="I52" s="82">
        <v>46</v>
      </c>
      <c r="J52" s="113"/>
      <c r="K52" s="113"/>
    </row>
    <row r="53" spans="1:11" ht="14.25" customHeight="1">
      <c r="A53" s="170" t="s">
        <v>102</v>
      </c>
      <c r="B53" s="170"/>
      <c r="C53" s="170"/>
      <c r="D53" s="170"/>
      <c r="E53" s="170"/>
      <c r="F53" s="170"/>
      <c r="G53" s="170"/>
      <c r="H53" s="170"/>
      <c r="I53" s="82">
        <v>47</v>
      </c>
      <c r="J53" s="84">
        <v>1216523</v>
      </c>
      <c r="K53" s="84">
        <v>1129547.9</v>
      </c>
    </row>
    <row r="54" spans="1:11" ht="14.25" customHeight="1">
      <c r="A54" s="170" t="s">
        <v>103</v>
      </c>
      <c r="B54" s="170"/>
      <c r="C54" s="170"/>
      <c r="D54" s="170"/>
      <c r="E54" s="170"/>
      <c r="F54" s="170"/>
      <c r="G54" s="170"/>
      <c r="H54" s="170"/>
      <c r="I54" s="82">
        <v>48</v>
      </c>
      <c r="J54" s="84">
        <v>625136</v>
      </c>
      <c r="K54" s="84">
        <v>628007.37</v>
      </c>
    </row>
    <row r="55" spans="1:11" ht="14.25" customHeight="1">
      <c r="A55" s="170" t="s">
        <v>104</v>
      </c>
      <c r="B55" s="170"/>
      <c r="C55" s="170"/>
      <c r="D55" s="170"/>
      <c r="E55" s="170"/>
      <c r="F55" s="170"/>
      <c r="G55" s="170"/>
      <c r="H55" s="170"/>
      <c r="I55" s="82">
        <v>49</v>
      </c>
      <c r="J55" s="84">
        <v>9923186</v>
      </c>
      <c r="K55" s="84">
        <v>9324640.24</v>
      </c>
    </row>
    <row r="56" spans="1:11" ht="12.75" customHeight="1">
      <c r="A56" s="170" t="s">
        <v>105</v>
      </c>
      <c r="B56" s="170"/>
      <c r="C56" s="170"/>
      <c r="D56" s="170"/>
      <c r="E56" s="170"/>
      <c r="F56" s="170"/>
      <c r="G56" s="170"/>
      <c r="H56" s="170"/>
      <c r="I56" s="82">
        <v>50</v>
      </c>
      <c r="J56" s="115">
        <f>SUM(J57:J63)</f>
        <v>30801096</v>
      </c>
      <c r="K56" s="83">
        <f>SUM(K57:K63)</f>
        <v>37223777.81000001</v>
      </c>
    </row>
    <row r="57" spans="1:11" ht="12.75" customHeight="1">
      <c r="A57" s="170" t="s">
        <v>76</v>
      </c>
      <c r="B57" s="170"/>
      <c r="C57" s="170"/>
      <c r="D57" s="170"/>
      <c r="E57" s="170"/>
      <c r="F57" s="170"/>
      <c r="G57" s="170"/>
      <c r="H57" s="170"/>
      <c r="I57" s="82">
        <v>51</v>
      </c>
      <c r="J57" s="116"/>
      <c r="K57" s="84"/>
    </row>
    <row r="58" spans="1:11" ht="14.25" customHeight="1">
      <c r="A58" s="170" t="s">
        <v>77</v>
      </c>
      <c r="B58" s="170"/>
      <c r="C58" s="170"/>
      <c r="D58" s="170"/>
      <c r="E58" s="170"/>
      <c r="F58" s="170"/>
      <c r="G58" s="170"/>
      <c r="H58" s="170"/>
      <c r="I58" s="82">
        <v>52</v>
      </c>
      <c r="J58" s="84"/>
      <c r="K58" s="122"/>
    </row>
    <row r="59" spans="1:11" ht="12.75" customHeight="1">
      <c r="A59" s="170" t="s">
        <v>106</v>
      </c>
      <c r="B59" s="170"/>
      <c r="C59" s="170"/>
      <c r="D59" s="170"/>
      <c r="E59" s="170"/>
      <c r="F59" s="170"/>
      <c r="G59" s="170"/>
      <c r="H59" s="170"/>
      <c r="I59" s="82">
        <v>53</v>
      </c>
      <c r="J59" s="113"/>
      <c r="K59" s="113"/>
    </row>
    <row r="60" spans="1:11" ht="14.25" customHeight="1">
      <c r="A60" s="170" t="s">
        <v>79</v>
      </c>
      <c r="B60" s="170"/>
      <c r="C60" s="170"/>
      <c r="D60" s="170"/>
      <c r="E60" s="170"/>
      <c r="F60" s="170"/>
      <c r="G60" s="170"/>
      <c r="H60" s="170"/>
      <c r="I60" s="82">
        <v>54</v>
      </c>
      <c r="J60" s="84"/>
      <c r="K60" s="113"/>
    </row>
    <row r="61" spans="1:11" ht="14.25" customHeight="1">
      <c r="A61" s="170" t="s">
        <v>80</v>
      </c>
      <c r="B61" s="170"/>
      <c r="C61" s="170"/>
      <c r="D61" s="170"/>
      <c r="E61" s="170"/>
      <c r="F61" s="170"/>
      <c r="G61" s="170"/>
      <c r="H61" s="170"/>
      <c r="I61" s="82">
        <v>55</v>
      </c>
      <c r="J61" s="84">
        <v>45285</v>
      </c>
      <c r="K61" s="84">
        <v>279876.44</v>
      </c>
    </row>
    <row r="62" spans="1:11" ht="14.25" customHeight="1">
      <c r="A62" s="170" t="s">
        <v>81</v>
      </c>
      <c r="B62" s="170"/>
      <c r="C62" s="170"/>
      <c r="D62" s="170"/>
      <c r="E62" s="170"/>
      <c r="F62" s="170"/>
      <c r="G62" s="170"/>
      <c r="H62" s="170"/>
      <c r="I62" s="82">
        <v>56</v>
      </c>
      <c r="J62" s="84">
        <v>30755811</v>
      </c>
      <c r="K62" s="130">
        <v>36943901.37000001</v>
      </c>
    </row>
    <row r="63" spans="1:11" ht="12.75" customHeight="1">
      <c r="A63" s="170" t="s">
        <v>107</v>
      </c>
      <c r="B63" s="170"/>
      <c r="C63" s="170"/>
      <c r="D63" s="170"/>
      <c r="E63" s="170"/>
      <c r="F63" s="170"/>
      <c r="G63" s="170"/>
      <c r="H63" s="170"/>
      <c r="I63" s="82">
        <v>57</v>
      </c>
      <c r="J63" s="113"/>
      <c r="K63" s="113"/>
    </row>
    <row r="64" spans="1:11" ht="14.25" customHeight="1">
      <c r="A64" s="170" t="s">
        <v>108</v>
      </c>
      <c r="B64" s="170"/>
      <c r="C64" s="170"/>
      <c r="D64" s="170"/>
      <c r="E64" s="170"/>
      <c r="F64" s="170"/>
      <c r="G64" s="170"/>
      <c r="H64" s="170"/>
      <c r="I64" s="82">
        <v>58</v>
      </c>
      <c r="J64" s="84">
        <v>2243801</v>
      </c>
      <c r="K64" s="84">
        <v>1572681.23</v>
      </c>
    </row>
    <row r="65" spans="1:11" ht="14.25" customHeight="1">
      <c r="A65" s="172" t="s">
        <v>109</v>
      </c>
      <c r="B65" s="172"/>
      <c r="C65" s="172"/>
      <c r="D65" s="172"/>
      <c r="E65" s="172"/>
      <c r="F65" s="172"/>
      <c r="G65" s="172"/>
      <c r="H65" s="172"/>
      <c r="I65" s="82">
        <v>59</v>
      </c>
      <c r="J65" s="84">
        <v>1284603</v>
      </c>
      <c r="K65" s="84">
        <v>2201802.5700000003</v>
      </c>
    </row>
    <row r="66" spans="1:11" ht="12.75" customHeight="1">
      <c r="A66" s="172" t="s">
        <v>110</v>
      </c>
      <c r="B66" s="172"/>
      <c r="C66" s="172"/>
      <c r="D66" s="172"/>
      <c r="E66" s="172"/>
      <c r="F66" s="172"/>
      <c r="G66" s="172"/>
      <c r="H66" s="172"/>
      <c r="I66" s="82">
        <v>60</v>
      </c>
      <c r="J66" s="115">
        <f>J7+J8+J40+J65</f>
        <v>489437575</v>
      </c>
      <c r="K66" s="83">
        <f>K7+K8+K40+K65</f>
        <v>517891934.62000006</v>
      </c>
    </row>
    <row r="67" spans="1:11" ht="14.25" customHeight="1">
      <c r="A67" s="173" t="s">
        <v>111</v>
      </c>
      <c r="B67" s="173"/>
      <c r="C67" s="173"/>
      <c r="D67" s="173"/>
      <c r="E67" s="173"/>
      <c r="F67" s="173"/>
      <c r="G67" s="173"/>
      <c r="H67" s="173"/>
      <c r="I67" s="85">
        <v>61</v>
      </c>
      <c r="J67" s="86">
        <v>37323987</v>
      </c>
      <c r="K67" s="86">
        <v>37016333.519999996</v>
      </c>
    </row>
    <row r="68" spans="1:11" ht="12.75" customHeight="1">
      <c r="A68" s="174" t="s">
        <v>112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  <row r="69" spans="1:11" ht="12.75" customHeight="1">
      <c r="A69" s="171" t="s">
        <v>113</v>
      </c>
      <c r="B69" s="171"/>
      <c r="C69" s="171"/>
      <c r="D69" s="171"/>
      <c r="E69" s="171"/>
      <c r="F69" s="171"/>
      <c r="G69" s="171"/>
      <c r="H69" s="171"/>
      <c r="I69" s="80">
        <v>62</v>
      </c>
      <c r="J69" s="117">
        <f>J70+J71+J72+J78+J79+J82+J85</f>
        <v>167071289</v>
      </c>
      <c r="K69" s="87">
        <f>K70+K71+K72+K78+K79+K82+K85</f>
        <v>241881875.70874998</v>
      </c>
    </row>
    <row r="70" spans="1:11" ht="14.25" customHeight="1">
      <c r="A70" s="170" t="s">
        <v>114</v>
      </c>
      <c r="B70" s="170"/>
      <c r="C70" s="170"/>
      <c r="D70" s="170"/>
      <c r="E70" s="170"/>
      <c r="F70" s="170"/>
      <c r="G70" s="170"/>
      <c r="H70" s="170"/>
      <c r="I70" s="82">
        <v>63</v>
      </c>
      <c r="J70" s="116">
        <v>188728900</v>
      </c>
      <c r="K70" s="84">
        <v>188728900</v>
      </c>
    </row>
    <row r="71" spans="1:11" ht="12.75" customHeight="1">
      <c r="A71" s="170" t="s">
        <v>115</v>
      </c>
      <c r="B71" s="170"/>
      <c r="C71" s="170"/>
      <c r="D71" s="170"/>
      <c r="E71" s="170"/>
      <c r="F71" s="170"/>
      <c r="G71" s="170"/>
      <c r="H71" s="170"/>
      <c r="I71" s="82">
        <v>64</v>
      </c>
      <c r="J71" s="116"/>
      <c r="K71" s="84"/>
    </row>
    <row r="72" spans="1:11" ht="12.75" customHeight="1">
      <c r="A72" s="170" t="s">
        <v>116</v>
      </c>
      <c r="B72" s="170"/>
      <c r="C72" s="170"/>
      <c r="D72" s="170"/>
      <c r="E72" s="170"/>
      <c r="F72" s="170"/>
      <c r="G72" s="170"/>
      <c r="H72" s="170"/>
      <c r="I72" s="82">
        <v>65</v>
      </c>
      <c r="J72" s="115">
        <f>J73+J74-J75+J76+J77</f>
        <v>12080331</v>
      </c>
      <c r="K72" s="83">
        <f>K73+K74-K75+K76+K77</f>
        <v>1257610.8399999999</v>
      </c>
    </row>
    <row r="73" spans="1:11" ht="14.25" customHeight="1">
      <c r="A73" s="170" t="s">
        <v>117</v>
      </c>
      <c r="B73" s="170"/>
      <c r="C73" s="170"/>
      <c r="D73" s="170"/>
      <c r="E73" s="170"/>
      <c r="F73" s="170"/>
      <c r="G73" s="170"/>
      <c r="H73" s="170"/>
      <c r="I73" s="82">
        <v>66</v>
      </c>
      <c r="J73" s="116">
        <v>9436445</v>
      </c>
      <c r="K73" s="84">
        <v>1239353.8399999999</v>
      </c>
    </row>
    <row r="74" spans="1:11" ht="14.25" customHeight="1">
      <c r="A74" s="170" t="s">
        <v>118</v>
      </c>
      <c r="B74" s="170"/>
      <c r="C74" s="170"/>
      <c r="D74" s="170"/>
      <c r="E74" s="170"/>
      <c r="F74" s="170"/>
      <c r="G74" s="170"/>
      <c r="H74" s="170"/>
      <c r="I74" s="82">
        <v>67</v>
      </c>
      <c r="J74" s="84">
        <v>217800</v>
      </c>
      <c r="K74" s="116">
        <v>217800</v>
      </c>
    </row>
    <row r="75" spans="1:11" ht="14.25" customHeight="1">
      <c r="A75" s="170" t="s">
        <v>119</v>
      </c>
      <c r="B75" s="170"/>
      <c r="C75" s="170"/>
      <c r="D75" s="170"/>
      <c r="E75" s="170"/>
      <c r="F75" s="170"/>
      <c r="G75" s="170"/>
      <c r="H75" s="170"/>
      <c r="I75" s="82">
        <v>68</v>
      </c>
      <c r="J75" s="84">
        <v>217800</v>
      </c>
      <c r="K75" s="116">
        <v>217800</v>
      </c>
    </row>
    <row r="76" spans="1:11" ht="12.75" customHeight="1">
      <c r="A76" s="170" t="s">
        <v>120</v>
      </c>
      <c r="B76" s="170"/>
      <c r="C76" s="170"/>
      <c r="D76" s="170"/>
      <c r="E76" s="170"/>
      <c r="F76" s="170"/>
      <c r="G76" s="170"/>
      <c r="H76" s="170"/>
      <c r="I76" s="82">
        <v>69</v>
      </c>
      <c r="J76" s="113"/>
      <c r="K76" s="84"/>
    </row>
    <row r="77" spans="1:11" ht="14.25" customHeight="1">
      <c r="A77" s="170" t="s">
        <v>121</v>
      </c>
      <c r="B77" s="170"/>
      <c r="C77" s="170"/>
      <c r="D77" s="170"/>
      <c r="E77" s="170"/>
      <c r="F77" s="170"/>
      <c r="G77" s="170"/>
      <c r="H77" s="170"/>
      <c r="I77" s="82">
        <v>70</v>
      </c>
      <c r="J77" s="84">
        <v>2643886</v>
      </c>
      <c r="K77" s="84">
        <v>18257</v>
      </c>
    </row>
    <row r="78" spans="1:11" ht="14.25" customHeight="1">
      <c r="A78" s="170" t="s">
        <v>122</v>
      </c>
      <c r="B78" s="170"/>
      <c r="C78" s="170"/>
      <c r="D78" s="170"/>
      <c r="E78" s="170"/>
      <c r="F78" s="170"/>
      <c r="G78" s="170"/>
      <c r="H78" s="170"/>
      <c r="I78" s="82">
        <v>71</v>
      </c>
      <c r="J78" s="84">
        <v>-15692451</v>
      </c>
      <c r="K78" s="84">
        <v>-12344166</v>
      </c>
    </row>
    <row r="79" spans="1:11" ht="12.75" customHeight="1">
      <c r="A79" s="170" t="s">
        <v>123</v>
      </c>
      <c r="B79" s="170"/>
      <c r="C79" s="170"/>
      <c r="D79" s="170"/>
      <c r="E79" s="170"/>
      <c r="F79" s="170"/>
      <c r="G79" s="170"/>
      <c r="H79" s="170"/>
      <c r="I79" s="82">
        <v>72</v>
      </c>
      <c r="J79" s="115">
        <f>J80-J81</f>
        <v>-7222771</v>
      </c>
      <c r="K79" s="115">
        <f>K80-K81</f>
        <v>-7222771</v>
      </c>
    </row>
    <row r="80" spans="1:11" ht="14.25" customHeight="1">
      <c r="A80" s="175" t="s">
        <v>124</v>
      </c>
      <c r="B80" s="175"/>
      <c r="C80" s="175"/>
      <c r="D80" s="175"/>
      <c r="E80" s="175"/>
      <c r="F80" s="175"/>
      <c r="G80" s="175"/>
      <c r="H80" s="175"/>
      <c r="I80" s="82">
        <v>73</v>
      </c>
      <c r="J80" s="116"/>
      <c r="K80" s="116"/>
    </row>
    <row r="81" spans="1:11" ht="12.75" customHeight="1">
      <c r="A81" s="175" t="s">
        <v>125</v>
      </c>
      <c r="B81" s="175"/>
      <c r="C81" s="175"/>
      <c r="D81" s="175"/>
      <c r="E81" s="175"/>
      <c r="F81" s="175"/>
      <c r="G81" s="175"/>
      <c r="H81" s="175"/>
      <c r="I81" s="82">
        <v>74</v>
      </c>
      <c r="J81" s="116">
        <v>7222771</v>
      </c>
      <c r="K81" s="116">
        <v>7222771</v>
      </c>
    </row>
    <row r="82" spans="1:11" ht="12.75" customHeight="1">
      <c r="A82" s="170" t="s">
        <v>126</v>
      </c>
      <c r="B82" s="170"/>
      <c r="C82" s="170"/>
      <c r="D82" s="170"/>
      <c r="E82" s="170"/>
      <c r="F82" s="170"/>
      <c r="G82" s="170"/>
      <c r="H82" s="170"/>
      <c r="I82" s="82">
        <v>75</v>
      </c>
      <c r="J82" s="115">
        <f>J83-J84</f>
        <v>-10822720</v>
      </c>
      <c r="K82" s="83">
        <f>K83-K84</f>
        <v>71462301.86874998</v>
      </c>
    </row>
    <row r="83" spans="1:11" ht="14.25" customHeight="1">
      <c r="A83" s="175" t="s">
        <v>127</v>
      </c>
      <c r="B83" s="175"/>
      <c r="C83" s="175"/>
      <c r="D83" s="175"/>
      <c r="E83" s="175"/>
      <c r="F83" s="175"/>
      <c r="G83" s="175"/>
      <c r="H83" s="175"/>
      <c r="I83" s="82">
        <v>76</v>
      </c>
      <c r="J83" s="116"/>
      <c r="K83" s="130">
        <v>71462301.86874998</v>
      </c>
    </row>
    <row r="84" spans="1:11" ht="12.75" customHeight="1">
      <c r="A84" s="175" t="s">
        <v>128</v>
      </c>
      <c r="B84" s="175"/>
      <c r="C84" s="175"/>
      <c r="D84" s="175"/>
      <c r="E84" s="175"/>
      <c r="F84" s="175"/>
      <c r="G84" s="175"/>
      <c r="H84" s="175"/>
      <c r="I84" s="82">
        <v>77</v>
      </c>
      <c r="J84" s="84">
        <v>10822720</v>
      </c>
      <c r="K84" s="123"/>
    </row>
    <row r="85" spans="1:11" ht="12.75" customHeight="1">
      <c r="A85" s="170" t="s">
        <v>129</v>
      </c>
      <c r="B85" s="170"/>
      <c r="C85" s="170"/>
      <c r="D85" s="170"/>
      <c r="E85" s="170"/>
      <c r="F85" s="170"/>
      <c r="G85" s="170"/>
      <c r="H85" s="170"/>
      <c r="I85" s="82">
        <v>78</v>
      </c>
      <c r="J85" s="116"/>
      <c r="K85" s="113"/>
    </row>
    <row r="86" spans="1:11" ht="12.75" customHeight="1">
      <c r="A86" s="172" t="s">
        <v>130</v>
      </c>
      <c r="B86" s="172"/>
      <c r="C86" s="172"/>
      <c r="D86" s="172"/>
      <c r="E86" s="172"/>
      <c r="F86" s="172"/>
      <c r="G86" s="172"/>
      <c r="H86" s="172"/>
      <c r="I86" s="82">
        <v>79</v>
      </c>
      <c r="J86" s="115">
        <f>SUM(J87:J89)</f>
        <v>712304</v>
      </c>
      <c r="K86" s="83">
        <f>SUM(K87:K89)</f>
        <v>712304</v>
      </c>
    </row>
    <row r="87" spans="1:11" ht="12.75" customHeight="1">
      <c r="A87" s="170" t="s">
        <v>131</v>
      </c>
      <c r="B87" s="170"/>
      <c r="C87" s="170"/>
      <c r="D87" s="170"/>
      <c r="E87" s="170"/>
      <c r="F87" s="170"/>
      <c r="G87" s="170"/>
      <c r="H87" s="170"/>
      <c r="I87" s="82">
        <v>80</v>
      </c>
      <c r="J87" s="116"/>
      <c r="K87" s="113"/>
    </row>
    <row r="88" spans="1:11" ht="12.75" customHeight="1">
      <c r="A88" s="170" t="s">
        <v>132</v>
      </c>
      <c r="B88" s="170"/>
      <c r="C88" s="170"/>
      <c r="D88" s="170"/>
      <c r="E88" s="170"/>
      <c r="F88" s="170"/>
      <c r="G88" s="170"/>
      <c r="H88" s="170"/>
      <c r="I88" s="82">
        <v>81</v>
      </c>
      <c r="J88" s="116"/>
      <c r="K88" s="113"/>
    </row>
    <row r="89" spans="1:11" ht="14.25" customHeight="1">
      <c r="A89" s="170" t="s">
        <v>133</v>
      </c>
      <c r="B89" s="170"/>
      <c r="C89" s="170"/>
      <c r="D89" s="170"/>
      <c r="E89" s="170"/>
      <c r="F89" s="170"/>
      <c r="G89" s="170"/>
      <c r="H89" s="170"/>
      <c r="I89" s="82">
        <v>82</v>
      </c>
      <c r="J89" s="84">
        <v>712304</v>
      </c>
      <c r="K89" s="84">
        <v>712304</v>
      </c>
    </row>
    <row r="90" spans="1:11" ht="12.75" customHeight="1">
      <c r="A90" s="172" t="s">
        <v>134</v>
      </c>
      <c r="B90" s="172"/>
      <c r="C90" s="172"/>
      <c r="D90" s="172"/>
      <c r="E90" s="172"/>
      <c r="F90" s="172"/>
      <c r="G90" s="172"/>
      <c r="H90" s="172"/>
      <c r="I90" s="82">
        <v>83</v>
      </c>
      <c r="J90" s="115">
        <f>SUM(J91:J99)</f>
        <v>86384051</v>
      </c>
      <c r="K90" s="83">
        <f>SUM(K91:K99)</f>
        <v>72205047</v>
      </c>
    </row>
    <row r="91" spans="1:11" ht="12.75" customHeight="1">
      <c r="A91" s="170" t="s">
        <v>135</v>
      </c>
      <c r="B91" s="170"/>
      <c r="C91" s="170"/>
      <c r="D91" s="170"/>
      <c r="E91" s="170"/>
      <c r="F91" s="170"/>
      <c r="G91" s="170"/>
      <c r="H91" s="170"/>
      <c r="I91" s="82">
        <v>84</v>
      </c>
      <c r="J91" s="116"/>
      <c r="K91" s="84"/>
    </row>
    <row r="92" spans="1:11" ht="12.75" customHeight="1">
      <c r="A92" s="170" t="s">
        <v>136</v>
      </c>
      <c r="B92" s="170"/>
      <c r="C92" s="170"/>
      <c r="D92" s="170"/>
      <c r="E92" s="170"/>
      <c r="F92" s="170"/>
      <c r="G92" s="170"/>
      <c r="H92" s="170"/>
      <c r="I92" s="82">
        <v>85</v>
      </c>
      <c r="J92" s="116"/>
      <c r="K92" s="84"/>
    </row>
    <row r="93" spans="1:11" ht="14.25" customHeight="1">
      <c r="A93" s="170" t="s">
        <v>137</v>
      </c>
      <c r="B93" s="170"/>
      <c r="C93" s="170"/>
      <c r="D93" s="170"/>
      <c r="E93" s="170"/>
      <c r="F93" s="170"/>
      <c r="G93" s="170"/>
      <c r="H93" s="170"/>
      <c r="I93" s="82">
        <v>86</v>
      </c>
      <c r="J93" s="84">
        <v>86384051</v>
      </c>
      <c r="K93" s="84">
        <v>72205047</v>
      </c>
    </row>
    <row r="94" spans="1:11" ht="12.75" customHeight="1">
      <c r="A94" s="170" t="s">
        <v>138</v>
      </c>
      <c r="B94" s="170"/>
      <c r="C94" s="170"/>
      <c r="D94" s="170"/>
      <c r="E94" s="170"/>
      <c r="F94" s="170"/>
      <c r="G94" s="170"/>
      <c r="H94" s="170"/>
      <c r="I94" s="82">
        <v>87</v>
      </c>
      <c r="J94" s="116"/>
      <c r="K94" s="84"/>
    </row>
    <row r="95" spans="1:11" ht="12.75" customHeight="1">
      <c r="A95" s="170" t="s">
        <v>139</v>
      </c>
      <c r="B95" s="170"/>
      <c r="C95" s="170"/>
      <c r="D95" s="170"/>
      <c r="E95" s="170"/>
      <c r="F95" s="170"/>
      <c r="G95" s="170"/>
      <c r="H95" s="170"/>
      <c r="I95" s="82">
        <v>88</v>
      </c>
      <c r="J95" s="116"/>
      <c r="K95" s="84"/>
    </row>
    <row r="96" spans="1:11" ht="12.75" customHeight="1">
      <c r="A96" s="170" t="s">
        <v>140</v>
      </c>
      <c r="B96" s="170"/>
      <c r="C96" s="170"/>
      <c r="D96" s="170"/>
      <c r="E96" s="170"/>
      <c r="F96" s="170"/>
      <c r="G96" s="170"/>
      <c r="H96" s="170"/>
      <c r="I96" s="82">
        <v>89</v>
      </c>
      <c r="J96" s="116"/>
      <c r="K96" s="84"/>
    </row>
    <row r="97" spans="1:11" ht="12.75" customHeight="1">
      <c r="A97" s="170" t="s">
        <v>141</v>
      </c>
      <c r="B97" s="170"/>
      <c r="C97" s="170"/>
      <c r="D97" s="170"/>
      <c r="E97" s="170"/>
      <c r="F97" s="170"/>
      <c r="G97" s="170"/>
      <c r="H97" s="170"/>
      <c r="I97" s="82">
        <v>90</v>
      </c>
      <c r="J97" s="116"/>
      <c r="K97" s="84"/>
    </row>
    <row r="98" spans="1:11" ht="12.75" customHeight="1">
      <c r="A98" s="170" t="s">
        <v>142</v>
      </c>
      <c r="B98" s="170"/>
      <c r="C98" s="170"/>
      <c r="D98" s="170"/>
      <c r="E98" s="170"/>
      <c r="F98" s="170"/>
      <c r="G98" s="170"/>
      <c r="H98" s="170"/>
      <c r="I98" s="82">
        <v>91</v>
      </c>
      <c r="J98" s="116"/>
      <c r="K98" s="84"/>
    </row>
    <row r="99" spans="1:11" ht="12.75" customHeight="1">
      <c r="A99" s="170" t="s">
        <v>143</v>
      </c>
      <c r="B99" s="170"/>
      <c r="C99" s="170"/>
      <c r="D99" s="170"/>
      <c r="E99" s="170"/>
      <c r="F99" s="170"/>
      <c r="G99" s="170"/>
      <c r="H99" s="170"/>
      <c r="I99" s="82">
        <v>92</v>
      </c>
      <c r="J99" s="116"/>
      <c r="K99" s="84"/>
    </row>
    <row r="100" spans="1:11" ht="12.75" customHeight="1">
      <c r="A100" s="172" t="s">
        <v>144</v>
      </c>
      <c r="B100" s="172"/>
      <c r="C100" s="172"/>
      <c r="D100" s="172"/>
      <c r="E100" s="172"/>
      <c r="F100" s="172"/>
      <c r="G100" s="172"/>
      <c r="H100" s="172"/>
      <c r="I100" s="82">
        <v>93</v>
      </c>
      <c r="J100" s="115">
        <f>SUM(J101:J112)</f>
        <v>232436682</v>
      </c>
      <c r="K100" s="131">
        <f>SUM(K101:K112)</f>
        <v>200581070.53000003</v>
      </c>
    </row>
    <row r="101" spans="1:11" ht="14.25" customHeight="1">
      <c r="A101" s="170" t="s">
        <v>135</v>
      </c>
      <c r="B101" s="170"/>
      <c r="C101" s="170"/>
      <c r="D101" s="170"/>
      <c r="E101" s="170"/>
      <c r="F101" s="170"/>
      <c r="G101" s="170"/>
      <c r="H101" s="170"/>
      <c r="I101" s="82">
        <v>94</v>
      </c>
      <c r="J101" s="84">
        <v>101053</v>
      </c>
      <c r="K101" s="84">
        <v>111702.77</v>
      </c>
    </row>
    <row r="102" spans="1:11" ht="14.25" customHeight="1">
      <c r="A102" s="170" t="s">
        <v>136</v>
      </c>
      <c r="B102" s="170"/>
      <c r="C102" s="170"/>
      <c r="D102" s="170"/>
      <c r="E102" s="170"/>
      <c r="F102" s="170"/>
      <c r="G102" s="170"/>
      <c r="H102" s="170"/>
      <c r="I102" s="82">
        <v>95</v>
      </c>
      <c r="J102" s="84">
        <v>53440871</v>
      </c>
      <c r="K102" s="84">
        <v>64369053.4</v>
      </c>
    </row>
    <row r="103" spans="1:11" ht="14.25" customHeight="1">
      <c r="A103" s="170" t="s">
        <v>137</v>
      </c>
      <c r="B103" s="170"/>
      <c r="C103" s="170"/>
      <c r="D103" s="170"/>
      <c r="E103" s="170"/>
      <c r="F103" s="170"/>
      <c r="G103" s="170"/>
      <c r="H103" s="170"/>
      <c r="I103" s="82">
        <v>96</v>
      </c>
      <c r="J103" s="84">
        <v>57175847</v>
      </c>
      <c r="K103" s="84">
        <v>36750972</v>
      </c>
    </row>
    <row r="104" spans="1:11" ht="14.25" customHeight="1">
      <c r="A104" s="170" t="s">
        <v>138</v>
      </c>
      <c r="B104" s="170"/>
      <c r="C104" s="170"/>
      <c r="D104" s="170"/>
      <c r="E104" s="170"/>
      <c r="F104" s="170"/>
      <c r="G104" s="170"/>
      <c r="H104" s="170"/>
      <c r="I104" s="82">
        <v>97</v>
      </c>
      <c r="J104" s="84">
        <v>281715</v>
      </c>
      <c r="K104" s="84">
        <v>124244.53</v>
      </c>
    </row>
    <row r="105" spans="1:11" ht="14.25" customHeight="1">
      <c r="A105" s="170" t="s">
        <v>139</v>
      </c>
      <c r="B105" s="170"/>
      <c r="C105" s="170"/>
      <c r="D105" s="170"/>
      <c r="E105" s="170"/>
      <c r="F105" s="170"/>
      <c r="G105" s="170"/>
      <c r="H105" s="170"/>
      <c r="I105" s="82">
        <v>98</v>
      </c>
      <c r="J105" s="84">
        <v>104324868</v>
      </c>
      <c r="K105" s="84">
        <v>80560110.35000001</v>
      </c>
    </row>
    <row r="106" spans="1:11" ht="14.25" customHeight="1">
      <c r="A106" s="170" t="s">
        <v>140</v>
      </c>
      <c r="B106" s="170"/>
      <c r="C106" s="170"/>
      <c r="D106" s="170"/>
      <c r="E106" s="170"/>
      <c r="F106" s="170"/>
      <c r="G106" s="170"/>
      <c r="H106" s="170"/>
      <c r="I106" s="82">
        <v>99</v>
      </c>
      <c r="J106" s="84">
        <v>10923258</v>
      </c>
      <c r="K106" s="84">
        <v>11541124</v>
      </c>
    </row>
    <row r="107" spans="1:11" ht="12.75" customHeight="1">
      <c r="A107" s="170" t="s">
        <v>141</v>
      </c>
      <c r="B107" s="170"/>
      <c r="C107" s="170"/>
      <c r="D107" s="170"/>
      <c r="E107" s="170"/>
      <c r="F107" s="170"/>
      <c r="G107" s="170"/>
      <c r="H107" s="170"/>
      <c r="I107" s="82">
        <v>100</v>
      </c>
      <c r="J107" s="113"/>
      <c r="K107" s="113"/>
    </row>
    <row r="108" spans="1:11" ht="14.25" customHeight="1">
      <c r="A108" s="170" t="s">
        <v>145</v>
      </c>
      <c r="B108" s="170"/>
      <c r="C108" s="170"/>
      <c r="D108" s="170"/>
      <c r="E108" s="170"/>
      <c r="F108" s="170"/>
      <c r="G108" s="170"/>
      <c r="H108" s="170"/>
      <c r="I108" s="82">
        <v>101</v>
      </c>
      <c r="J108" s="84">
        <v>1752729</v>
      </c>
      <c r="K108" s="84">
        <v>1766085.8100000003</v>
      </c>
    </row>
    <row r="109" spans="1:11" ht="14.25" customHeight="1">
      <c r="A109" s="170" t="s">
        <v>146</v>
      </c>
      <c r="B109" s="170"/>
      <c r="C109" s="170"/>
      <c r="D109" s="170"/>
      <c r="E109" s="170"/>
      <c r="F109" s="170"/>
      <c r="G109" s="170"/>
      <c r="H109" s="170"/>
      <c r="I109" s="82">
        <v>102</v>
      </c>
      <c r="J109" s="84">
        <v>3325285</v>
      </c>
      <c r="K109" s="84">
        <v>4246762.21</v>
      </c>
    </row>
    <row r="110" spans="1:11" ht="12.75" customHeight="1">
      <c r="A110" s="170" t="s">
        <v>147</v>
      </c>
      <c r="B110" s="170"/>
      <c r="C110" s="170"/>
      <c r="D110" s="170"/>
      <c r="E110" s="170"/>
      <c r="F110" s="170"/>
      <c r="G110" s="170"/>
      <c r="H110" s="170"/>
      <c r="I110" s="82">
        <v>103</v>
      </c>
      <c r="J110" s="121"/>
      <c r="K110" s="84"/>
    </row>
    <row r="111" spans="1:11" ht="12.75" customHeight="1">
      <c r="A111" s="170" t="s">
        <v>148</v>
      </c>
      <c r="B111" s="170"/>
      <c r="C111" s="170"/>
      <c r="D111" s="170"/>
      <c r="E111" s="170"/>
      <c r="F111" s="170"/>
      <c r="G111" s="170"/>
      <c r="H111" s="170"/>
      <c r="I111" s="82">
        <v>104</v>
      </c>
      <c r="J111" s="121"/>
      <c r="K111" s="84"/>
    </row>
    <row r="112" spans="1:11" ht="14.25" customHeight="1">
      <c r="A112" s="170" t="s">
        <v>149</v>
      </c>
      <c r="B112" s="170"/>
      <c r="C112" s="170"/>
      <c r="D112" s="170"/>
      <c r="E112" s="170"/>
      <c r="F112" s="170"/>
      <c r="G112" s="170"/>
      <c r="H112" s="170"/>
      <c r="I112" s="82">
        <v>105</v>
      </c>
      <c r="J112" s="84">
        <v>1111056</v>
      </c>
      <c r="K112" s="84">
        <v>1111015.46</v>
      </c>
    </row>
    <row r="113" spans="1:11" ht="14.25" customHeight="1">
      <c r="A113" s="172" t="s">
        <v>150</v>
      </c>
      <c r="B113" s="172"/>
      <c r="C113" s="172"/>
      <c r="D113" s="172"/>
      <c r="E113" s="172"/>
      <c r="F113" s="172"/>
      <c r="G113" s="172"/>
      <c r="H113" s="172"/>
      <c r="I113" s="82">
        <v>106</v>
      </c>
      <c r="J113" s="84">
        <v>2833249</v>
      </c>
      <c r="K113" s="84">
        <v>2511638</v>
      </c>
    </row>
    <row r="114" spans="1:11" ht="12.75" customHeight="1">
      <c r="A114" s="172" t="s">
        <v>151</v>
      </c>
      <c r="B114" s="172"/>
      <c r="C114" s="172"/>
      <c r="D114" s="172"/>
      <c r="E114" s="172"/>
      <c r="F114" s="172"/>
      <c r="G114" s="172"/>
      <c r="H114" s="172"/>
      <c r="I114" s="82">
        <v>107</v>
      </c>
      <c r="J114" s="115">
        <f>J69+J86+J90+J100+J113</f>
        <v>489437575</v>
      </c>
      <c r="K114" s="83">
        <f>K69+K86+K90+K100+K113</f>
        <v>517891935.23875004</v>
      </c>
    </row>
    <row r="115" spans="1:11" ht="14.25" customHeight="1">
      <c r="A115" s="176" t="s">
        <v>152</v>
      </c>
      <c r="B115" s="176"/>
      <c r="C115" s="176"/>
      <c r="D115" s="176"/>
      <c r="E115" s="176"/>
      <c r="F115" s="176"/>
      <c r="G115" s="176"/>
      <c r="H115" s="176"/>
      <c r="I115" s="88">
        <v>108</v>
      </c>
      <c r="J115" s="86">
        <v>37323987</v>
      </c>
      <c r="K115" s="86">
        <v>37016333.519999996</v>
      </c>
    </row>
    <row r="116" spans="1:11" ht="12.75" customHeight="1">
      <c r="A116" s="174" t="s">
        <v>153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</row>
    <row r="117" spans="1:11" ht="12.75" customHeight="1">
      <c r="A117" s="171" t="s">
        <v>154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</row>
    <row r="118" spans="1:11" ht="12.75" customHeight="1">
      <c r="A118" s="170" t="s">
        <v>155</v>
      </c>
      <c r="B118" s="170"/>
      <c r="C118" s="170"/>
      <c r="D118" s="170"/>
      <c r="E118" s="170"/>
      <c r="F118" s="170"/>
      <c r="G118" s="170"/>
      <c r="H118" s="170"/>
      <c r="I118" s="82">
        <v>109</v>
      </c>
      <c r="J118" s="84"/>
      <c r="K118" s="84"/>
    </row>
    <row r="119" spans="1:11" ht="12.75" customHeight="1">
      <c r="A119" s="177" t="s">
        <v>156</v>
      </c>
      <c r="B119" s="177"/>
      <c r="C119" s="177"/>
      <c r="D119" s="177"/>
      <c r="E119" s="177"/>
      <c r="F119" s="177"/>
      <c r="G119" s="177"/>
      <c r="H119" s="177"/>
      <c r="I119" s="85">
        <v>110</v>
      </c>
      <c r="J119" s="86"/>
      <c r="K119" s="86"/>
    </row>
    <row r="120" spans="1:11" ht="12.75" customHeight="1">
      <c r="A120" s="178" t="s">
        <v>157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</row>
    <row r="121" ht="12.75">
      <c r="M121" s="112"/>
    </row>
  </sheetData>
  <sheetProtection selectLockedCells="1" selectUnlockedCells="1"/>
  <mergeCells count="120">
    <mergeCell ref="A119:H119"/>
    <mergeCell ref="A120:K120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7:K117"/>
    <mergeCell ref="A118:H118"/>
    <mergeCell ref="A103:H103"/>
    <mergeCell ref="A104:H104"/>
    <mergeCell ref="A113:H113"/>
    <mergeCell ref="A114:H114"/>
    <mergeCell ref="A115:H115"/>
    <mergeCell ref="A116:K116"/>
    <mergeCell ref="A95:H95"/>
    <mergeCell ref="A96:H96"/>
    <mergeCell ref="A89:H89"/>
    <mergeCell ref="A90:H90"/>
    <mergeCell ref="A91:H91"/>
    <mergeCell ref="A92:H92"/>
    <mergeCell ref="A101:H101"/>
    <mergeCell ref="A102:H102"/>
    <mergeCell ref="A87:H87"/>
    <mergeCell ref="A88:H88"/>
    <mergeCell ref="A97:H97"/>
    <mergeCell ref="A98:H98"/>
    <mergeCell ref="A99:H99"/>
    <mergeCell ref="A100:H100"/>
    <mergeCell ref="A93:H93"/>
    <mergeCell ref="A94:H94"/>
    <mergeCell ref="A79:H79"/>
    <mergeCell ref="A80:H80"/>
    <mergeCell ref="A73:H73"/>
    <mergeCell ref="A74:H74"/>
    <mergeCell ref="A75:H75"/>
    <mergeCell ref="A76:H76"/>
    <mergeCell ref="A85:H85"/>
    <mergeCell ref="A86:H86"/>
    <mergeCell ref="A71:H71"/>
    <mergeCell ref="A72:H72"/>
    <mergeCell ref="A81:H81"/>
    <mergeCell ref="A82:H82"/>
    <mergeCell ref="A83:H83"/>
    <mergeCell ref="A84:H84"/>
    <mergeCell ref="A77:H77"/>
    <mergeCell ref="A78:H78"/>
    <mergeCell ref="A63:H63"/>
    <mergeCell ref="A64:H64"/>
    <mergeCell ref="A57:H57"/>
    <mergeCell ref="A58:H58"/>
    <mergeCell ref="A59:H59"/>
    <mergeCell ref="A60:H60"/>
    <mergeCell ref="A69:H69"/>
    <mergeCell ref="A70:H70"/>
    <mergeCell ref="A55:H55"/>
    <mergeCell ref="A56:H56"/>
    <mergeCell ref="A65:H65"/>
    <mergeCell ref="A66:H66"/>
    <mergeCell ref="A67:H67"/>
    <mergeCell ref="A68:K68"/>
    <mergeCell ref="A61:H61"/>
    <mergeCell ref="A62:H62"/>
    <mergeCell ref="A47:H47"/>
    <mergeCell ref="A48:H48"/>
    <mergeCell ref="A41:H41"/>
    <mergeCell ref="A42:H42"/>
    <mergeCell ref="A43:H43"/>
    <mergeCell ref="A44:H44"/>
    <mergeCell ref="A53:H53"/>
    <mergeCell ref="A54:H54"/>
    <mergeCell ref="A39:H39"/>
    <mergeCell ref="A40:H40"/>
    <mergeCell ref="A49:H49"/>
    <mergeCell ref="A50:H50"/>
    <mergeCell ref="A51:H51"/>
    <mergeCell ref="A52:H52"/>
    <mergeCell ref="A45:H45"/>
    <mergeCell ref="A46:H46"/>
    <mergeCell ref="A31:H31"/>
    <mergeCell ref="A32:H32"/>
    <mergeCell ref="A25:H25"/>
    <mergeCell ref="A26:H26"/>
    <mergeCell ref="A27:H27"/>
    <mergeCell ref="A28:H28"/>
    <mergeCell ref="A37:H37"/>
    <mergeCell ref="A38:H38"/>
    <mergeCell ref="A23:H23"/>
    <mergeCell ref="A24:H24"/>
    <mergeCell ref="A33:H33"/>
    <mergeCell ref="A34:H34"/>
    <mergeCell ref="A35:H35"/>
    <mergeCell ref="A36:H36"/>
    <mergeCell ref="A29:H29"/>
    <mergeCell ref="A30:H30"/>
    <mergeCell ref="A15:H15"/>
    <mergeCell ref="A16:H16"/>
    <mergeCell ref="A9:H9"/>
    <mergeCell ref="A10:H10"/>
    <mergeCell ref="A11:H11"/>
    <mergeCell ref="A12:H12"/>
    <mergeCell ref="A21:H21"/>
    <mergeCell ref="A22:H22"/>
    <mergeCell ref="A7:H7"/>
    <mergeCell ref="A8:H8"/>
    <mergeCell ref="A17:H17"/>
    <mergeCell ref="A18:H18"/>
    <mergeCell ref="A19:H19"/>
    <mergeCell ref="A20:H20"/>
    <mergeCell ref="A13:H13"/>
    <mergeCell ref="A14:H14"/>
    <mergeCell ref="A5:H5"/>
    <mergeCell ref="A6:K6"/>
    <mergeCell ref="A1:K1"/>
    <mergeCell ref="A2:K2"/>
    <mergeCell ref="A3:K3"/>
    <mergeCell ref="A4:H4"/>
  </mergeCells>
  <conditionalFormatting sqref="J17:J25 J31:J32 J38:J39 J42:J45 J50:J51 J53:J55 J61:J62 J64:J65 J67 J115 J84 J101 J103:J106 J108:J113 K22 J27:K27 J29:K29 K31 K39 J81:K81 J89:K89 J93:K93">
    <cfRule type="cellIs" priority="1" dxfId="0" operator="notEqual" stopIfTrue="1">
      <formula>ROUND(J17,0)</formula>
    </cfRule>
    <cfRule type="cellIs" priority="2" dxfId="3" operator="lessThan" stopIfTrue="1">
      <formula>0</formula>
    </cfRule>
  </conditionalFormatting>
  <conditionalFormatting sqref="J73:J78 K77:K78">
    <cfRule type="cellIs" priority="3" dxfId="0" operator="notEqual" stopIfTrue="1">
      <formula>ROUND(J73,0)</formula>
    </cfRule>
  </conditionalFormatting>
  <dataValidations count="7">
    <dataValidation allowBlank="1" sqref="A1:I120 J116:J120 J1:J6 J68 L1:IV120 K1:K16 K82:K88 K23:K26 K30 K32:K38 K40:K57 K59:K73 K76 K18:K21 K90:K92 K94:K120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6:J88 K74:K75 J90:J92 J79:K80 J46:J49 K17 J107 J114 J102 J94:J100 K58 J52 J56:J60 J63 J66 J7:J16 J26 J28:K28 J30 J33:J37 J40:J41 J70 J72 J82:J83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J17:J25 J27:K27 J29:K29 J31:J32 J38:J39 J42:J45 J50:J51 J53:J55 J61:J62 J64:J65 J67 J115 J81:K81 J84 J89:K89 J93:K93 J101 J103:J106 J108:J113 K22 K31 K39">
      <formula1>0</formula1>
    </dataValidation>
    <dataValidation type="whole" operator="notEqual" allowBlank="1" showInputMessage="1" showErrorMessage="1" errorTitle="Pogrešan upis" error="Dopušten je upis samo cjelobrojnih vrijednosti ili nule" sqref="J73:J78 K77:K78">
      <formula1>999999999999</formula1>
    </dataValidation>
  </dataValidation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3">
      <selection activeCell="L20" sqref="L20"/>
    </sheetView>
  </sheetViews>
  <sheetFormatPr defaultColWidth="9.140625" defaultRowHeight="12.75"/>
  <cols>
    <col min="1" max="9" width="9.140625" style="74" customWidth="1"/>
    <col min="10" max="10" width="9.8515625" style="74" customWidth="1"/>
    <col min="11" max="11" width="10.00390625" style="74" customWidth="1"/>
    <col min="12" max="12" width="9.85156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66" t="s">
        <v>158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.75" customHeight="1">
      <c r="A2" s="180" t="s">
        <v>340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 customHeight="1">
      <c r="A3" s="181" t="s">
        <v>336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3.25" customHeight="1">
      <c r="A4" s="169" t="s">
        <v>52</v>
      </c>
      <c r="B4" s="169"/>
      <c r="C4" s="169"/>
      <c r="D4" s="169"/>
      <c r="E4" s="169"/>
      <c r="F4" s="169"/>
      <c r="G4" s="169"/>
      <c r="H4" s="169"/>
      <c r="I4" s="75" t="s">
        <v>160</v>
      </c>
      <c r="J4" s="179" t="s">
        <v>54</v>
      </c>
      <c r="K4" s="179"/>
      <c r="L4" s="179" t="s">
        <v>55</v>
      </c>
      <c r="M4" s="179"/>
    </row>
    <row r="5" spans="1:13" ht="22.5">
      <c r="A5" s="169"/>
      <c r="B5" s="169"/>
      <c r="C5" s="169"/>
      <c r="D5" s="169"/>
      <c r="E5" s="169"/>
      <c r="F5" s="169"/>
      <c r="G5" s="169"/>
      <c r="H5" s="169"/>
      <c r="I5" s="75"/>
      <c r="J5" s="77" t="s">
        <v>161</v>
      </c>
      <c r="K5" s="77" t="s">
        <v>162</v>
      </c>
      <c r="L5" s="133" t="s">
        <v>161</v>
      </c>
      <c r="M5" s="133" t="s">
        <v>162</v>
      </c>
    </row>
    <row r="6" spans="1:13" ht="12.75">
      <c r="A6" s="179">
        <v>1</v>
      </c>
      <c r="B6" s="179"/>
      <c r="C6" s="179"/>
      <c r="D6" s="179"/>
      <c r="E6" s="179"/>
      <c r="F6" s="179"/>
      <c r="G6" s="179"/>
      <c r="H6" s="179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71" t="s">
        <v>163</v>
      </c>
      <c r="B7" s="171"/>
      <c r="C7" s="171"/>
      <c r="D7" s="171"/>
      <c r="E7" s="171"/>
      <c r="F7" s="171"/>
      <c r="G7" s="171"/>
      <c r="H7" s="171"/>
      <c r="I7" s="80">
        <v>111</v>
      </c>
      <c r="J7" s="87">
        <f>SUM(J8:J9)</f>
        <v>283575354</v>
      </c>
      <c r="K7" s="87">
        <f>SUM(K8:K9)</f>
        <v>91214833</v>
      </c>
      <c r="L7" s="87">
        <f>SUM(L8:L9)</f>
        <v>332829072.43</v>
      </c>
      <c r="M7" s="87">
        <f>SUM(M8:M9)</f>
        <v>61422155.32000001</v>
      </c>
    </row>
    <row r="8" spans="1:13" ht="12.75" customHeight="1">
      <c r="A8" s="172" t="s">
        <v>164</v>
      </c>
      <c r="B8" s="172"/>
      <c r="C8" s="172"/>
      <c r="D8" s="172"/>
      <c r="E8" s="172"/>
      <c r="F8" s="172"/>
      <c r="G8" s="172"/>
      <c r="H8" s="172"/>
      <c r="I8" s="82">
        <v>112</v>
      </c>
      <c r="J8" s="84">
        <v>254625376</v>
      </c>
      <c r="K8" s="84">
        <v>91169577</v>
      </c>
      <c r="L8" s="84">
        <v>227782254.86</v>
      </c>
      <c r="M8" s="84">
        <v>61424042.640000015</v>
      </c>
    </row>
    <row r="9" spans="1:13" ht="12.75" customHeight="1">
      <c r="A9" s="172" t="s">
        <v>165</v>
      </c>
      <c r="B9" s="172"/>
      <c r="C9" s="172"/>
      <c r="D9" s="172"/>
      <c r="E9" s="172"/>
      <c r="F9" s="172"/>
      <c r="G9" s="172"/>
      <c r="H9" s="172"/>
      <c r="I9" s="82">
        <v>113</v>
      </c>
      <c r="J9" s="84">
        <v>28949978</v>
      </c>
      <c r="K9" s="84">
        <v>45256</v>
      </c>
      <c r="L9" s="84">
        <v>105046817.57</v>
      </c>
      <c r="M9" s="84">
        <v>-1887.3200000077486</v>
      </c>
    </row>
    <row r="10" spans="1:13" ht="12.75" customHeight="1">
      <c r="A10" s="172" t="s">
        <v>166</v>
      </c>
      <c r="B10" s="172"/>
      <c r="C10" s="172"/>
      <c r="D10" s="172"/>
      <c r="E10" s="172"/>
      <c r="F10" s="172"/>
      <c r="G10" s="172"/>
      <c r="H10" s="172"/>
      <c r="I10" s="82">
        <v>114</v>
      </c>
      <c r="J10" s="83">
        <f>J11+J12+J16+J20+J21+J22+J25+J26</f>
        <v>281553713</v>
      </c>
      <c r="K10" s="83">
        <f>K11+K12+K16+K20+K21+K22+K25+K26</f>
        <v>94429859</v>
      </c>
      <c r="L10" s="83">
        <f>L11+L12+L16+L20+L21+L22+L25+L26</f>
        <v>253927502.04125002</v>
      </c>
      <c r="M10" s="83">
        <f>M11+M12+M16+M20+M21+M22+M25+M26</f>
        <v>64326044.301249996</v>
      </c>
    </row>
    <row r="11" spans="1:13" ht="12.75" customHeight="1">
      <c r="A11" s="172" t="s">
        <v>167</v>
      </c>
      <c r="B11" s="172"/>
      <c r="C11" s="172"/>
      <c r="D11" s="172"/>
      <c r="E11" s="172"/>
      <c r="F11" s="172"/>
      <c r="G11" s="172"/>
      <c r="H11" s="172"/>
      <c r="I11" s="82">
        <v>115</v>
      </c>
      <c r="J11" s="84"/>
      <c r="K11" s="84"/>
      <c r="L11" s="84"/>
      <c r="M11" s="84"/>
    </row>
    <row r="12" spans="1:13" ht="12.75" customHeight="1">
      <c r="A12" s="172" t="s">
        <v>168</v>
      </c>
      <c r="B12" s="172"/>
      <c r="C12" s="172"/>
      <c r="D12" s="172"/>
      <c r="E12" s="172"/>
      <c r="F12" s="172"/>
      <c r="G12" s="172"/>
      <c r="H12" s="172"/>
      <c r="I12" s="82">
        <v>116</v>
      </c>
      <c r="J12" s="83">
        <f>SUM(J13:J15)</f>
        <v>234995288</v>
      </c>
      <c r="K12" s="83">
        <f>SUM(K13:K15)</f>
        <v>84269867</v>
      </c>
      <c r="L12" s="83">
        <f>SUM(L13:L15)</f>
        <v>206405932.16</v>
      </c>
      <c r="M12" s="83">
        <f>SUM(M13:M15)</f>
        <v>54902811.91</v>
      </c>
    </row>
    <row r="13" spans="1:13" ht="14.25" customHeight="1">
      <c r="A13" s="170" t="s">
        <v>169</v>
      </c>
      <c r="B13" s="170"/>
      <c r="C13" s="170"/>
      <c r="D13" s="170"/>
      <c r="E13" s="170"/>
      <c r="F13" s="170"/>
      <c r="G13" s="170"/>
      <c r="H13" s="170"/>
      <c r="I13" s="82">
        <v>117</v>
      </c>
      <c r="J13" s="84">
        <v>2467433</v>
      </c>
      <c r="K13" s="84">
        <v>864558</v>
      </c>
      <c r="L13" s="84">
        <v>2386169.23</v>
      </c>
      <c r="M13" s="84">
        <v>708245.6699999999</v>
      </c>
    </row>
    <row r="14" spans="1:13" ht="14.25" customHeight="1">
      <c r="A14" s="170" t="s">
        <v>170</v>
      </c>
      <c r="B14" s="170"/>
      <c r="C14" s="170"/>
      <c r="D14" s="170"/>
      <c r="E14" s="170"/>
      <c r="F14" s="170"/>
      <c r="G14" s="170"/>
      <c r="H14" s="170"/>
      <c r="I14" s="82">
        <v>118</v>
      </c>
      <c r="J14" s="84">
        <v>224906865</v>
      </c>
      <c r="K14" s="84">
        <v>80888477</v>
      </c>
      <c r="L14" s="84">
        <v>196728838.03</v>
      </c>
      <c r="M14" s="84">
        <v>51702190.66</v>
      </c>
    </row>
    <row r="15" spans="1:13" ht="14.25" customHeight="1">
      <c r="A15" s="170" t="s">
        <v>171</v>
      </c>
      <c r="B15" s="170"/>
      <c r="C15" s="170"/>
      <c r="D15" s="170"/>
      <c r="E15" s="170"/>
      <c r="F15" s="170"/>
      <c r="G15" s="170"/>
      <c r="H15" s="170"/>
      <c r="I15" s="82">
        <v>119</v>
      </c>
      <c r="J15" s="84">
        <v>7620990</v>
      </c>
      <c r="K15" s="84">
        <v>2516832</v>
      </c>
      <c r="L15" s="84">
        <v>7290924.9</v>
      </c>
      <c r="M15" s="84">
        <v>2492375.58</v>
      </c>
    </row>
    <row r="16" spans="1:13" ht="12.75" customHeight="1">
      <c r="A16" s="172" t="s">
        <v>172</v>
      </c>
      <c r="B16" s="172"/>
      <c r="C16" s="172"/>
      <c r="D16" s="172"/>
      <c r="E16" s="172"/>
      <c r="F16" s="172"/>
      <c r="G16" s="172"/>
      <c r="H16" s="172"/>
      <c r="I16" s="82">
        <v>120</v>
      </c>
      <c r="J16" s="83">
        <f>SUM(J17:J19)</f>
        <v>18850592</v>
      </c>
      <c r="K16" s="83">
        <f>SUM(K17:K19)</f>
        <v>6284416</v>
      </c>
      <c r="L16" s="83">
        <f>SUM(L17:L19)</f>
        <v>18611001.46125</v>
      </c>
      <c r="M16" s="83">
        <f>SUM(M17:M19)</f>
        <v>6205475.931250001</v>
      </c>
    </row>
    <row r="17" spans="1:13" ht="14.25" customHeight="1">
      <c r="A17" s="170" t="s">
        <v>173</v>
      </c>
      <c r="B17" s="170"/>
      <c r="C17" s="170"/>
      <c r="D17" s="170"/>
      <c r="E17" s="170"/>
      <c r="F17" s="170"/>
      <c r="G17" s="170"/>
      <c r="H17" s="170"/>
      <c r="I17" s="82">
        <v>121</v>
      </c>
      <c r="J17" s="84">
        <v>11883666</v>
      </c>
      <c r="K17" s="84">
        <v>3922574</v>
      </c>
      <c r="L17" s="84">
        <v>11718532.2825</v>
      </c>
      <c r="M17" s="84">
        <v>3894159.3625000007</v>
      </c>
    </row>
    <row r="18" spans="1:13" ht="14.25" customHeight="1">
      <c r="A18" s="170" t="s">
        <v>174</v>
      </c>
      <c r="B18" s="170"/>
      <c r="C18" s="170"/>
      <c r="D18" s="170"/>
      <c r="E18" s="170"/>
      <c r="F18" s="170"/>
      <c r="G18" s="170"/>
      <c r="H18" s="170"/>
      <c r="I18" s="82">
        <v>122</v>
      </c>
      <c r="J18" s="84">
        <v>4200437</v>
      </c>
      <c r="K18" s="84">
        <v>1439555</v>
      </c>
      <c r="L18" s="84">
        <v>4161309.0075000003</v>
      </c>
      <c r="M18" s="84">
        <v>1397556.3825000003</v>
      </c>
    </row>
    <row r="19" spans="1:13" ht="14.25" customHeight="1">
      <c r="A19" s="170" t="s">
        <v>175</v>
      </c>
      <c r="B19" s="170"/>
      <c r="C19" s="170"/>
      <c r="D19" s="170"/>
      <c r="E19" s="170"/>
      <c r="F19" s="170"/>
      <c r="G19" s="170"/>
      <c r="H19" s="170"/>
      <c r="I19" s="82">
        <v>123</v>
      </c>
      <c r="J19" s="84">
        <v>2766489</v>
      </c>
      <c r="K19" s="84">
        <v>922287</v>
      </c>
      <c r="L19" s="84">
        <v>2731160.17125</v>
      </c>
      <c r="M19" s="84">
        <v>913760.1862500003</v>
      </c>
    </row>
    <row r="20" spans="1:13" ht="14.25" customHeight="1">
      <c r="A20" s="172" t="s">
        <v>176</v>
      </c>
      <c r="B20" s="172"/>
      <c r="C20" s="172"/>
      <c r="D20" s="172"/>
      <c r="E20" s="172"/>
      <c r="F20" s="172"/>
      <c r="G20" s="172"/>
      <c r="H20" s="172"/>
      <c r="I20" s="82">
        <v>124</v>
      </c>
      <c r="J20" s="84">
        <v>3750000</v>
      </c>
      <c r="K20" s="84">
        <v>1200000</v>
      </c>
      <c r="L20" s="84">
        <v>3360000</v>
      </c>
      <c r="M20" s="84">
        <v>960000</v>
      </c>
    </row>
    <row r="21" spans="1:13" ht="14.25" customHeight="1">
      <c r="A21" s="172" t="s">
        <v>177</v>
      </c>
      <c r="B21" s="172"/>
      <c r="C21" s="172"/>
      <c r="D21" s="172"/>
      <c r="E21" s="172"/>
      <c r="F21" s="172"/>
      <c r="G21" s="172"/>
      <c r="H21" s="172"/>
      <c r="I21" s="82">
        <v>125</v>
      </c>
      <c r="J21" s="84">
        <v>10124930</v>
      </c>
      <c r="K21" s="84">
        <v>2609604</v>
      </c>
      <c r="L21" s="84">
        <v>7143062.18</v>
      </c>
      <c r="M21" s="84">
        <v>2245260.12</v>
      </c>
    </row>
    <row r="22" spans="1:13" ht="12.75" customHeight="1">
      <c r="A22" s="172" t="s">
        <v>178</v>
      </c>
      <c r="B22" s="172"/>
      <c r="C22" s="172"/>
      <c r="D22" s="172"/>
      <c r="E22" s="172"/>
      <c r="F22" s="172"/>
      <c r="G22" s="172"/>
      <c r="H22" s="172"/>
      <c r="I22" s="82">
        <v>126</v>
      </c>
      <c r="J22" s="83">
        <f>SUM(J23:J24)</f>
        <v>2673975</v>
      </c>
      <c r="K22" s="83">
        <f>SUM(K23:K24)</f>
        <v>0</v>
      </c>
      <c r="L22" s="83">
        <f>SUM(L23:L24)</f>
        <v>29772</v>
      </c>
      <c r="M22" s="83">
        <f>SUM(M23:M24)</f>
        <v>0</v>
      </c>
    </row>
    <row r="23" spans="1:13" ht="12.75" customHeight="1">
      <c r="A23" s="170" t="s">
        <v>179</v>
      </c>
      <c r="B23" s="170"/>
      <c r="C23" s="170"/>
      <c r="D23" s="170"/>
      <c r="E23" s="170"/>
      <c r="F23" s="170"/>
      <c r="G23" s="170"/>
      <c r="H23" s="170"/>
      <c r="I23" s="82">
        <v>127</v>
      </c>
      <c r="J23" s="113"/>
      <c r="K23" s="113"/>
      <c r="L23" s="113"/>
      <c r="M23" s="129"/>
    </row>
    <row r="24" spans="1:13" ht="14.25" customHeight="1">
      <c r="A24" s="170" t="s">
        <v>180</v>
      </c>
      <c r="B24" s="170"/>
      <c r="C24" s="170"/>
      <c r="D24" s="170"/>
      <c r="E24" s="170"/>
      <c r="F24" s="170"/>
      <c r="G24" s="170"/>
      <c r="H24" s="170"/>
      <c r="I24" s="82">
        <v>128</v>
      </c>
      <c r="J24" s="84">
        <v>2673975</v>
      </c>
      <c r="K24" s="84">
        <v>0</v>
      </c>
      <c r="L24" s="84">
        <v>29772</v>
      </c>
      <c r="M24" s="129"/>
    </row>
    <row r="25" spans="1:13" ht="12.75" customHeight="1">
      <c r="A25" s="172" t="s">
        <v>181</v>
      </c>
      <c r="B25" s="172"/>
      <c r="C25" s="172"/>
      <c r="D25" s="172"/>
      <c r="E25" s="172"/>
      <c r="F25" s="172"/>
      <c r="G25" s="172"/>
      <c r="H25" s="172"/>
      <c r="I25" s="82">
        <v>129</v>
      </c>
      <c r="J25" s="113"/>
      <c r="K25" s="113"/>
      <c r="L25" s="113"/>
      <c r="M25" s="129"/>
    </row>
    <row r="26" spans="1:13" ht="14.25" customHeight="1">
      <c r="A26" s="172" t="s">
        <v>182</v>
      </c>
      <c r="B26" s="172"/>
      <c r="C26" s="172"/>
      <c r="D26" s="172"/>
      <c r="E26" s="172"/>
      <c r="F26" s="172"/>
      <c r="G26" s="172"/>
      <c r="H26" s="172"/>
      <c r="I26" s="82">
        <v>130</v>
      </c>
      <c r="J26" s="84">
        <v>11158928</v>
      </c>
      <c r="K26" s="84">
        <v>65972</v>
      </c>
      <c r="L26" s="84">
        <v>18377734.240000002</v>
      </c>
      <c r="M26" s="84">
        <v>12496.339999999851</v>
      </c>
    </row>
    <row r="27" spans="1:13" ht="12.75" customHeight="1">
      <c r="A27" s="172" t="s">
        <v>183</v>
      </c>
      <c r="B27" s="172"/>
      <c r="C27" s="172"/>
      <c r="D27" s="172"/>
      <c r="E27" s="172"/>
      <c r="F27" s="172"/>
      <c r="G27" s="172"/>
      <c r="H27" s="172"/>
      <c r="I27" s="82">
        <v>131</v>
      </c>
      <c r="J27" s="83">
        <f>SUM(J28:J32)</f>
        <v>6732166</v>
      </c>
      <c r="K27" s="83">
        <f>SUM(K28:K32)</f>
        <v>2163686</v>
      </c>
      <c r="L27" s="83">
        <f>SUM(L28:L32)</f>
        <v>6797387.34</v>
      </c>
      <c r="M27" s="83">
        <f>SUM(M28:M32)</f>
        <v>2273544.91</v>
      </c>
    </row>
    <row r="28" spans="1:13" ht="24.75" customHeight="1">
      <c r="A28" s="172" t="s">
        <v>184</v>
      </c>
      <c r="B28" s="172"/>
      <c r="C28" s="172"/>
      <c r="D28" s="172"/>
      <c r="E28" s="172"/>
      <c r="F28" s="172"/>
      <c r="G28" s="172"/>
      <c r="H28" s="172"/>
      <c r="I28" s="82">
        <v>132</v>
      </c>
      <c r="J28" s="113"/>
      <c r="K28" s="113"/>
      <c r="L28" s="113"/>
      <c r="M28" s="129"/>
    </row>
    <row r="29" spans="1:13" ht="24.75" customHeight="1">
      <c r="A29" s="172" t="s">
        <v>185</v>
      </c>
      <c r="B29" s="172"/>
      <c r="C29" s="172"/>
      <c r="D29" s="172"/>
      <c r="E29" s="172"/>
      <c r="F29" s="172"/>
      <c r="G29" s="172"/>
      <c r="H29" s="172"/>
      <c r="I29" s="82">
        <v>133</v>
      </c>
      <c r="J29" s="84">
        <v>4041887</v>
      </c>
      <c r="K29" s="84">
        <v>1242976</v>
      </c>
      <c r="L29" s="130">
        <v>6797387.34</v>
      </c>
      <c r="M29" s="130">
        <v>2273544.91</v>
      </c>
    </row>
    <row r="30" spans="1:13" ht="14.25" customHeight="1">
      <c r="A30" s="172" t="s">
        <v>186</v>
      </c>
      <c r="B30" s="172"/>
      <c r="C30" s="172"/>
      <c r="D30" s="172"/>
      <c r="E30" s="172"/>
      <c r="F30" s="172"/>
      <c r="G30" s="172"/>
      <c r="H30" s="172"/>
      <c r="I30" s="82">
        <v>134</v>
      </c>
      <c r="J30" s="84">
        <v>2690279</v>
      </c>
      <c r="K30" s="84">
        <v>920710</v>
      </c>
      <c r="L30" s="113"/>
      <c r="M30" s="129"/>
    </row>
    <row r="31" spans="1:13" ht="12.75" customHeight="1">
      <c r="A31" s="172" t="s">
        <v>187</v>
      </c>
      <c r="B31" s="172"/>
      <c r="C31" s="172"/>
      <c r="D31" s="172"/>
      <c r="E31" s="172"/>
      <c r="F31" s="172"/>
      <c r="G31" s="172"/>
      <c r="H31" s="172"/>
      <c r="I31" s="82">
        <v>135</v>
      </c>
      <c r="J31" s="113"/>
      <c r="K31" s="113"/>
      <c r="L31" s="113"/>
      <c r="M31" s="129"/>
    </row>
    <row r="32" spans="1:13" ht="12.75" customHeight="1">
      <c r="A32" s="172" t="s">
        <v>188</v>
      </c>
      <c r="B32" s="172"/>
      <c r="C32" s="172"/>
      <c r="D32" s="172"/>
      <c r="E32" s="172"/>
      <c r="F32" s="172"/>
      <c r="G32" s="172"/>
      <c r="H32" s="172"/>
      <c r="I32" s="82">
        <v>136</v>
      </c>
      <c r="J32" s="113"/>
      <c r="K32" s="113"/>
      <c r="L32" s="113"/>
      <c r="M32" s="129"/>
    </row>
    <row r="33" spans="1:13" ht="12.75" customHeight="1">
      <c r="A33" s="172" t="s">
        <v>189</v>
      </c>
      <c r="B33" s="172"/>
      <c r="C33" s="172"/>
      <c r="D33" s="172"/>
      <c r="E33" s="172"/>
      <c r="F33" s="172"/>
      <c r="G33" s="172"/>
      <c r="H33" s="172"/>
      <c r="I33" s="82">
        <v>137</v>
      </c>
      <c r="J33" s="83">
        <f>SUM(J34:J37)</f>
        <v>15990232</v>
      </c>
      <c r="K33" s="83">
        <f>SUM(K34:K37)</f>
        <v>6323081</v>
      </c>
      <c r="L33" s="83">
        <f>SUM(L34:L37)</f>
        <v>14232820.86</v>
      </c>
      <c r="M33" s="83">
        <f>SUM(M34:M37)</f>
        <v>1815804.46</v>
      </c>
    </row>
    <row r="34" spans="1:13" ht="12.75" customHeight="1">
      <c r="A34" s="172" t="s">
        <v>190</v>
      </c>
      <c r="B34" s="172"/>
      <c r="C34" s="172"/>
      <c r="D34" s="172"/>
      <c r="E34" s="172"/>
      <c r="F34" s="172"/>
      <c r="G34" s="172"/>
      <c r="H34" s="172"/>
      <c r="I34" s="82">
        <v>138</v>
      </c>
      <c r="J34" s="84"/>
      <c r="K34" s="84"/>
      <c r="L34" s="84"/>
      <c r="M34" s="129"/>
    </row>
    <row r="35" spans="1:13" ht="24.75" customHeight="1">
      <c r="A35" s="172" t="s">
        <v>191</v>
      </c>
      <c r="B35" s="172"/>
      <c r="C35" s="172"/>
      <c r="D35" s="172"/>
      <c r="E35" s="172"/>
      <c r="F35" s="172"/>
      <c r="G35" s="172"/>
      <c r="H35" s="172"/>
      <c r="I35" s="82">
        <v>139</v>
      </c>
      <c r="J35" s="84">
        <v>8224791</v>
      </c>
      <c r="K35" s="84">
        <v>2095118</v>
      </c>
      <c r="L35" s="84">
        <v>5809459.83</v>
      </c>
      <c r="M35" s="84">
        <v>1790491.54</v>
      </c>
    </row>
    <row r="36" spans="1:13" ht="12.75" customHeight="1">
      <c r="A36" s="172" t="s">
        <v>192</v>
      </c>
      <c r="B36" s="172"/>
      <c r="C36" s="172"/>
      <c r="D36" s="172"/>
      <c r="E36" s="172"/>
      <c r="F36" s="172"/>
      <c r="G36" s="172"/>
      <c r="H36" s="172"/>
      <c r="I36" s="82">
        <v>140</v>
      </c>
      <c r="J36" s="113"/>
      <c r="K36" s="113"/>
      <c r="L36" s="84">
        <v>4769704.1</v>
      </c>
      <c r="M36" s="84">
        <v>0</v>
      </c>
    </row>
    <row r="37" spans="1:13" ht="14.25" customHeight="1">
      <c r="A37" s="172" t="s">
        <v>193</v>
      </c>
      <c r="B37" s="172"/>
      <c r="C37" s="172"/>
      <c r="D37" s="172"/>
      <c r="E37" s="172"/>
      <c r="F37" s="172"/>
      <c r="G37" s="172"/>
      <c r="H37" s="172"/>
      <c r="I37" s="82">
        <v>141</v>
      </c>
      <c r="J37" s="84">
        <v>7765441</v>
      </c>
      <c r="K37" s="84">
        <v>4227963</v>
      </c>
      <c r="L37" s="84">
        <v>3653656.9299999997</v>
      </c>
      <c r="M37" s="84">
        <v>25312.919999999925</v>
      </c>
    </row>
    <row r="38" spans="1:13" ht="12.75" customHeight="1">
      <c r="A38" s="172" t="s">
        <v>194</v>
      </c>
      <c r="B38" s="172"/>
      <c r="C38" s="172"/>
      <c r="D38" s="172"/>
      <c r="E38" s="172"/>
      <c r="F38" s="172"/>
      <c r="G38" s="172"/>
      <c r="H38" s="172"/>
      <c r="I38" s="82">
        <v>142</v>
      </c>
      <c r="J38" s="113"/>
      <c r="K38" s="113"/>
      <c r="L38" s="113"/>
      <c r="M38" s="84"/>
    </row>
    <row r="39" spans="1:13" ht="12.75" customHeight="1">
      <c r="A39" s="172" t="s">
        <v>195</v>
      </c>
      <c r="B39" s="172"/>
      <c r="C39" s="172"/>
      <c r="D39" s="172"/>
      <c r="E39" s="172"/>
      <c r="F39" s="172"/>
      <c r="G39" s="172"/>
      <c r="H39" s="172"/>
      <c r="I39" s="82">
        <v>143</v>
      </c>
      <c r="J39" s="84"/>
      <c r="K39" s="84"/>
      <c r="L39" s="84"/>
      <c r="M39" s="84"/>
    </row>
    <row r="40" spans="1:13" ht="12.75" customHeight="1">
      <c r="A40" s="172" t="s">
        <v>196</v>
      </c>
      <c r="B40" s="172"/>
      <c r="C40" s="172"/>
      <c r="D40" s="172"/>
      <c r="E40" s="172"/>
      <c r="F40" s="172"/>
      <c r="G40" s="172"/>
      <c r="H40" s="172"/>
      <c r="I40" s="82">
        <v>144</v>
      </c>
      <c r="J40" s="84"/>
      <c r="K40" s="84"/>
      <c r="L40" s="84"/>
      <c r="M40" s="84"/>
    </row>
    <row r="41" spans="1:13" ht="12.75" customHeight="1">
      <c r="A41" s="172" t="s">
        <v>197</v>
      </c>
      <c r="B41" s="172"/>
      <c r="C41" s="172"/>
      <c r="D41" s="172"/>
      <c r="E41" s="172"/>
      <c r="F41" s="172"/>
      <c r="G41" s="172"/>
      <c r="H41" s="172"/>
      <c r="I41" s="82">
        <v>145</v>
      </c>
      <c r="J41" s="84"/>
      <c r="K41" s="84"/>
      <c r="L41" s="84"/>
      <c r="M41" s="84"/>
    </row>
    <row r="42" spans="1:13" ht="12.75" customHeight="1">
      <c r="A42" s="172" t="s">
        <v>198</v>
      </c>
      <c r="B42" s="172"/>
      <c r="C42" s="172"/>
      <c r="D42" s="172"/>
      <c r="E42" s="172"/>
      <c r="F42" s="172"/>
      <c r="G42" s="172"/>
      <c r="H42" s="172"/>
      <c r="I42" s="82">
        <v>146</v>
      </c>
      <c r="J42" s="83">
        <f>J7+J27+J38+J40</f>
        <v>290307520</v>
      </c>
      <c r="K42" s="83">
        <f>K7+K27+K38+K40</f>
        <v>93378519</v>
      </c>
      <c r="L42" s="83">
        <f>L7+L27+L38+L40</f>
        <v>339626459.77</v>
      </c>
      <c r="M42" s="83">
        <f>M7+M27+M38+M40</f>
        <v>63695700.230000004</v>
      </c>
    </row>
    <row r="43" spans="1:13" ht="12.75" customHeight="1">
      <c r="A43" s="172" t="s">
        <v>199</v>
      </c>
      <c r="B43" s="172"/>
      <c r="C43" s="172"/>
      <c r="D43" s="172"/>
      <c r="E43" s="172"/>
      <c r="F43" s="172"/>
      <c r="G43" s="172"/>
      <c r="H43" s="172"/>
      <c r="I43" s="82">
        <v>147</v>
      </c>
      <c r="J43" s="83">
        <f>J10+J33+J39+J41</f>
        <v>297543945</v>
      </c>
      <c r="K43" s="83">
        <f>K10+K33+K39+K41</f>
        <v>100752940</v>
      </c>
      <c r="L43" s="83">
        <f>L10+L33+L39+L41</f>
        <v>268160322.90125</v>
      </c>
      <c r="M43" s="83">
        <f>M10+M33+M39+M41</f>
        <v>66141848.76125</v>
      </c>
    </row>
    <row r="44" spans="1:13" ht="12.75" customHeight="1">
      <c r="A44" s="172" t="s">
        <v>200</v>
      </c>
      <c r="B44" s="172"/>
      <c r="C44" s="172"/>
      <c r="D44" s="172"/>
      <c r="E44" s="172"/>
      <c r="F44" s="172"/>
      <c r="G44" s="172"/>
      <c r="H44" s="172"/>
      <c r="I44" s="82">
        <v>148</v>
      </c>
      <c r="J44" s="83">
        <f>J42-J43</f>
        <v>-7236425</v>
      </c>
      <c r="K44" s="83">
        <f>K42-K43</f>
        <v>-7374421</v>
      </c>
      <c r="L44" s="83">
        <f>L42-L43</f>
        <v>71466136.86874998</v>
      </c>
      <c r="M44" s="83">
        <f>M42-M43</f>
        <v>-2446148.5312499925</v>
      </c>
    </row>
    <row r="45" spans="1:13" ht="12.75" customHeight="1">
      <c r="A45" s="175" t="s">
        <v>201</v>
      </c>
      <c r="B45" s="175"/>
      <c r="C45" s="175"/>
      <c r="D45" s="175"/>
      <c r="E45" s="175"/>
      <c r="F45" s="175"/>
      <c r="G45" s="175"/>
      <c r="H45" s="175"/>
      <c r="I45" s="82">
        <v>149</v>
      </c>
      <c r="J45" s="83">
        <f>IF(J42&gt;J43,J42-J43,0)</f>
        <v>0</v>
      </c>
      <c r="K45" s="83">
        <f>IF(K42&gt;K43,K42-K43,0)</f>
        <v>0</v>
      </c>
      <c r="L45" s="83">
        <f>IF(L42&gt;L43,L42-L43,0)</f>
        <v>71466136.86874998</v>
      </c>
      <c r="M45" s="83">
        <f>IF(M42&gt;M43,M42-M43,0)</f>
        <v>0</v>
      </c>
    </row>
    <row r="46" spans="1:13" ht="12.75" customHeight="1">
      <c r="A46" s="175" t="s">
        <v>202</v>
      </c>
      <c r="B46" s="175"/>
      <c r="C46" s="175"/>
      <c r="D46" s="175"/>
      <c r="E46" s="175"/>
      <c r="F46" s="175"/>
      <c r="G46" s="175"/>
      <c r="H46" s="175"/>
      <c r="I46" s="82">
        <v>150</v>
      </c>
      <c r="J46" s="83">
        <f>IF(J43&gt;J42,J43-J42,0)</f>
        <v>7236425</v>
      </c>
      <c r="K46" s="83">
        <f>IF(K43&gt;K42,K43-K42,0)</f>
        <v>7374421</v>
      </c>
      <c r="L46" s="83">
        <f>IF(L43&gt;L42,L43-L42,0)</f>
        <v>0</v>
      </c>
      <c r="M46" s="83">
        <f>IF(M43&gt;M42,M43-M42,0)</f>
        <v>2446148.5312499925</v>
      </c>
    </row>
    <row r="47" spans="1:13" ht="14.25" customHeight="1">
      <c r="A47" s="172" t="s">
        <v>203</v>
      </c>
      <c r="B47" s="172"/>
      <c r="C47" s="172"/>
      <c r="D47" s="172"/>
      <c r="E47" s="172"/>
      <c r="F47" s="172"/>
      <c r="G47" s="172"/>
      <c r="H47" s="172"/>
      <c r="I47" s="82">
        <v>151</v>
      </c>
      <c r="J47" s="84">
        <v>4515</v>
      </c>
      <c r="K47" s="84">
        <v>1936</v>
      </c>
      <c r="L47" s="84">
        <v>3835</v>
      </c>
      <c r="M47" s="84">
        <v>1300</v>
      </c>
    </row>
    <row r="48" spans="1:13" ht="12.75" customHeight="1">
      <c r="A48" s="172" t="s">
        <v>204</v>
      </c>
      <c r="B48" s="172"/>
      <c r="C48" s="172"/>
      <c r="D48" s="172"/>
      <c r="E48" s="172"/>
      <c r="F48" s="172"/>
      <c r="G48" s="172"/>
      <c r="H48" s="172"/>
      <c r="I48" s="82">
        <v>152</v>
      </c>
      <c r="J48" s="83">
        <f>J44-J47</f>
        <v>-7240940</v>
      </c>
      <c r="K48" s="83">
        <f>K44-K47</f>
        <v>-7376357</v>
      </c>
      <c r="L48" s="131">
        <f>L44-L47</f>
        <v>71462301.86874998</v>
      </c>
      <c r="M48" s="131">
        <f>M44-M47</f>
        <v>-2447448.5312499925</v>
      </c>
    </row>
    <row r="49" spans="1:13" ht="12.75" customHeight="1">
      <c r="A49" s="175" t="s">
        <v>205</v>
      </c>
      <c r="B49" s="175"/>
      <c r="C49" s="175"/>
      <c r="D49" s="175"/>
      <c r="E49" s="175"/>
      <c r="F49" s="175"/>
      <c r="G49" s="175"/>
      <c r="H49" s="175"/>
      <c r="I49" s="82">
        <v>153</v>
      </c>
      <c r="J49" s="83">
        <f>IF(J48&gt;0,J48,0)</f>
        <v>0</v>
      </c>
      <c r="K49" s="83">
        <f>IF(K48&gt;0,K48,0)</f>
        <v>0</v>
      </c>
      <c r="L49" s="83">
        <f>IF(L48&gt;0,L48,0)</f>
        <v>71462301.86874998</v>
      </c>
      <c r="M49" s="128">
        <f>IF(M48&gt;0,M48,0)</f>
        <v>0</v>
      </c>
    </row>
    <row r="50" spans="1:13" ht="12.75" customHeight="1">
      <c r="A50" s="182" t="s">
        <v>206</v>
      </c>
      <c r="B50" s="182"/>
      <c r="C50" s="182"/>
      <c r="D50" s="182"/>
      <c r="E50" s="182"/>
      <c r="F50" s="182"/>
      <c r="G50" s="182"/>
      <c r="H50" s="182"/>
      <c r="I50" s="88">
        <v>154</v>
      </c>
      <c r="J50" s="90">
        <f>IF(J48&lt;0,-J48,0)</f>
        <v>7240940</v>
      </c>
      <c r="K50" s="90">
        <f>IF(K48&lt;0,-K48,0)</f>
        <v>7376357</v>
      </c>
      <c r="L50" s="90">
        <f>IF(L48&lt;0,-L48,0)</f>
        <v>0</v>
      </c>
      <c r="M50" s="90">
        <f>IF(M48&lt;0,-M48,0)</f>
        <v>2447448.5312499925</v>
      </c>
    </row>
    <row r="51" spans="1:13" ht="12.75" customHeight="1">
      <c r="A51" s="183" t="s">
        <v>207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2.75" customHeight="1">
      <c r="A52" s="184" t="s">
        <v>208</v>
      </c>
      <c r="B52" s="184"/>
      <c r="C52" s="184"/>
      <c r="D52" s="184"/>
      <c r="E52" s="184"/>
      <c r="F52" s="184"/>
      <c r="G52" s="184"/>
      <c r="H52" s="184"/>
      <c r="I52" s="91"/>
      <c r="J52" s="91"/>
      <c r="K52" s="91"/>
      <c r="L52" s="91"/>
      <c r="M52" s="92"/>
    </row>
    <row r="53" spans="1:13" ht="12.75" customHeight="1">
      <c r="A53" s="185" t="s">
        <v>209</v>
      </c>
      <c r="B53" s="185"/>
      <c r="C53" s="185"/>
      <c r="D53" s="185"/>
      <c r="E53" s="185"/>
      <c r="F53" s="185"/>
      <c r="G53" s="185"/>
      <c r="H53" s="185"/>
      <c r="I53" s="82">
        <v>155</v>
      </c>
      <c r="J53" s="84"/>
      <c r="K53" s="84"/>
      <c r="L53" s="84"/>
      <c r="M53" s="84"/>
    </row>
    <row r="54" spans="1:13" ht="12.75" customHeight="1">
      <c r="A54" s="185" t="s">
        <v>210</v>
      </c>
      <c r="B54" s="185"/>
      <c r="C54" s="185"/>
      <c r="D54" s="185"/>
      <c r="E54" s="185"/>
      <c r="F54" s="185"/>
      <c r="G54" s="185"/>
      <c r="H54" s="185"/>
      <c r="I54" s="82">
        <v>156</v>
      </c>
      <c r="J54" s="86"/>
      <c r="K54" s="86"/>
      <c r="L54" s="86"/>
      <c r="M54" s="86"/>
    </row>
    <row r="55" spans="1:13" ht="12.75" customHeight="1">
      <c r="A55" s="183" t="s">
        <v>211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4.25" customHeight="1">
      <c r="A56" s="171" t="s">
        <v>212</v>
      </c>
      <c r="B56" s="171"/>
      <c r="C56" s="171"/>
      <c r="D56" s="171"/>
      <c r="E56" s="171"/>
      <c r="F56" s="171"/>
      <c r="G56" s="171"/>
      <c r="H56" s="171"/>
      <c r="I56" s="93">
        <v>157</v>
      </c>
      <c r="J56" s="81"/>
      <c r="K56" s="81"/>
      <c r="L56" s="81"/>
      <c r="M56" s="81"/>
    </row>
    <row r="57" spans="1:13" ht="12.75" customHeight="1">
      <c r="A57" s="172" t="s">
        <v>213</v>
      </c>
      <c r="B57" s="172"/>
      <c r="C57" s="172"/>
      <c r="D57" s="172"/>
      <c r="E57" s="172"/>
      <c r="F57" s="172"/>
      <c r="G57" s="172"/>
      <c r="H57" s="172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72" t="s">
        <v>214</v>
      </c>
      <c r="B58" s="172"/>
      <c r="C58" s="172"/>
      <c r="D58" s="172"/>
      <c r="E58" s="172"/>
      <c r="F58" s="172"/>
      <c r="G58" s="172"/>
      <c r="H58" s="172"/>
      <c r="I58" s="82">
        <v>159</v>
      </c>
      <c r="J58" s="84"/>
      <c r="K58" s="84"/>
      <c r="L58" s="84"/>
      <c r="M58" s="84"/>
    </row>
    <row r="59" spans="1:13" ht="12.75" customHeight="1">
      <c r="A59" s="172" t="s">
        <v>215</v>
      </c>
      <c r="B59" s="172"/>
      <c r="C59" s="172"/>
      <c r="D59" s="172"/>
      <c r="E59" s="172"/>
      <c r="F59" s="172"/>
      <c r="G59" s="172"/>
      <c r="H59" s="172"/>
      <c r="I59" s="82">
        <v>160</v>
      </c>
      <c r="J59" s="84"/>
      <c r="K59" s="84"/>
      <c r="L59" s="84"/>
      <c r="M59" s="84"/>
    </row>
    <row r="60" spans="1:13" ht="24.75" customHeight="1">
      <c r="A60" s="172" t="s">
        <v>216</v>
      </c>
      <c r="B60" s="172"/>
      <c r="C60" s="172"/>
      <c r="D60" s="172"/>
      <c r="E60" s="172"/>
      <c r="F60" s="172"/>
      <c r="G60" s="172"/>
      <c r="H60" s="172"/>
      <c r="I60" s="82">
        <v>161</v>
      </c>
      <c r="J60" s="84"/>
      <c r="K60" s="84"/>
      <c r="L60" s="84"/>
      <c r="M60" s="84"/>
    </row>
    <row r="61" spans="1:13" ht="12.75" customHeight="1">
      <c r="A61" s="172" t="s">
        <v>217</v>
      </c>
      <c r="B61" s="172"/>
      <c r="C61" s="172"/>
      <c r="D61" s="172"/>
      <c r="E61" s="172"/>
      <c r="F61" s="172"/>
      <c r="G61" s="172"/>
      <c r="H61" s="172"/>
      <c r="I61" s="82">
        <v>162</v>
      </c>
      <c r="J61" s="84"/>
      <c r="K61" s="84"/>
      <c r="L61" s="84"/>
      <c r="M61" s="84"/>
    </row>
    <row r="62" spans="1:13" ht="12.75" customHeight="1">
      <c r="A62" s="172" t="s">
        <v>218</v>
      </c>
      <c r="B62" s="172"/>
      <c r="C62" s="172"/>
      <c r="D62" s="172"/>
      <c r="E62" s="172"/>
      <c r="F62" s="172"/>
      <c r="G62" s="172"/>
      <c r="H62" s="172"/>
      <c r="I62" s="82">
        <v>163</v>
      </c>
      <c r="J62" s="84"/>
      <c r="K62" s="84"/>
      <c r="L62" s="84"/>
      <c r="M62" s="84"/>
    </row>
    <row r="63" spans="1:13" ht="12.75" customHeight="1">
      <c r="A63" s="172" t="s">
        <v>219</v>
      </c>
      <c r="B63" s="172"/>
      <c r="C63" s="172"/>
      <c r="D63" s="172"/>
      <c r="E63" s="172"/>
      <c r="F63" s="172"/>
      <c r="G63" s="172"/>
      <c r="H63" s="172"/>
      <c r="I63" s="82">
        <v>164</v>
      </c>
      <c r="J63" s="84"/>
      <c r="K63" s="84"/>
      <c r="L63" s="84"/>
      <c r="M63" s="84"/>
    </row>
    <row r="64" spans="1:13" ht="12.75" customHeight="1">
      <c r="A64" s="172" t="s">
        <v>220</v>
      </c>
      <c r="B64" s="172"/>
      <c r="C64" s="172"/>
      <c r="D64" s="172"/>
      <c r="E64" s="172"/>
      <c r="F64" s="172"/>
      <c r="G64" s="172"/>
      <c r="H64" s="172"/>
      <c r="I64" s="82">
        <v>165</v>
      </c>
      <c r="J64" s="84"/>
      <c r="K64" s="84"/>
      <c r="L64" s="84"/>
      <c r="M64" s="84"/>
    </row>
    <row r="65" spans="1:13" ht="12.75" customHeight="1">
      <c r="A65" s="172" t="s">
        <v>221</v>
      </c>
      <c r="B65" s="172"/>
      <c r="C65" s="172"/>
      <c r="D65" s="172"/>
      <c r="E65" s="172"/>
      <c r="F65" s="172"/>
      <c r="G65" s="172"/>
      <c r="H65" s="172"/>
      <c r="I65" s="82">
        <v>166</v>
      </c>
      <c r="J65" s="84"/>
      <c r="K65" s="84"/>
      <c r="L65" s="84"/>
      <c r="M65" s="84"/>
    </row>
    <row r="66" spans="1:13" ht="12.75" customHeight="1">
      <c r="A66" s="172" t="s">
        <v>222</v>
      </c>
      <c r="B66" s="172"/>
      <c r="C66" s="172"/>
      <c r="D66" s="172"/>
      <c r="E66" s="172"/>
      <c r="F66" s="172"/>
      <c r="G66" s="172"/>
      <c r="H66" s="172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72" t="s">
        <v>223</v>
      </c>
      <c r="B67" s="172"/>
      <c r="C67" s="172"/>
      <c r="D67" s="172"/>
      <c r="E67" s="172"/>
      <c r="F67" s="172"/>
      <c r="G67" s="172"/>
      <c r="H67" s="172"/>
      <c r="I67" s="82">
        <v>168</v>
      </c>
      <c r="J67" s="90">
        <f>J56+J66</f>
        <v>0</v>
      </c>
      <c r="K67" s="90">
        <f>K56+K66</f>
        <v>0</v>
      </c>
      <c r="L67" s="90">
        <f>L56+L66</f>
        <v>0</v>
      </c>
      <c r="M67" s="90">
        <f>M56+M66</f>
        <v>0</v>
      </c>
    </row>
    <row r="68" spans="1:13" ht="12.75" customHeight="1">
      <c r="A68" s="187" t="s">
        <v>224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</row>
    <row r="69" spans="1:13" ht="12.75" customHeight="1">
      <c r="A69" s="188" t="s">
        <v>225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</row>
    <row r="70" spans="1:13" ht="12.75" customHeight="1">
      <c r="A70" s="185" t="s">
        <v>209</v>
      </c>
      <c r="B70" s="185"/>
      <c r="C70" s="185"/>
      <c r="D70" s="185"/>
      <c r="E70" s="185"/>
      <c r="F70" s="185"/>
      <c r="G70" s="185"/>
      <c r="H70" s="185"/>
      <c r="I70" s="82">
        <v>169</v>
      </c>
      <c r="J70" s="84"/>
      <c r="K70" s="84"/>
      <c r="L70" s="84"/>
      <c r="M70" s="84"/>
    </row>
    <row r="71" spans="1:13" ht="12.75" customHeight="1">
      <c r="A71" s="186" t="s">
        <v>210</v>
      </c>
      <c r="B71" s="186"/>
      <c r="C71" s="186"/>
      <c r="D71" s="186"/>
      <c r="E71" s="186"/>
      <c r="F71" s="186"/>
      <c r="G71" s="186"/>
      <c r="H71" s="186"/>
      <c r="I71" s="85">
        <v>170</v>
      </c>
      <c r="J71" s="86"/>
      <c r="K71" s="86"/>
      <c r="L71" s="86"/>
      <c r="M71" s="86"/>
    </row>
  </sheetData>
  <sheetProtection selectLockedCells="1" selectUnlockedCells="1"/>
  <mergeCells count="73">
    <mergeCell ref="A69:M69"/>
    <mergeCell ref="A70:H70"/>
    <mergeCell ref="A63:H63"/>
    <mergeCell ref="A64:H64"/>
    <mergeCell ref="A58:H58"/>
    <mergeCell ref="A59:H59"/>
    <mergeCell ref="A61:H61"/>
    <mergeCell ref="A62:H62"/>
    <mergeCell ref="A60:H60"/>
    <mergeCell ref="A54:H54"/>
    <mergeCell ref="A47:H47"/>
    <mergeCell ref="A48:H48"/>
    <mergeCell ref="A55:M55"/>
    <mergeCell ref="A53:H53"/>
    <mergeCell ref="A71:H71"/>
    <mergeCell ref="A65:H65"/>
    <mergeCell ref="A66:H66"/>
    <mergeCell ref="A67:H67"/>
    <mergeCell ref="A68:M68"/>
    <mergeCell ref="A56:H56"/>
    <mergeCell ref="A57:H57"/>
    <mergeCell ref="A37:H37"/>
    <mergeCell ref="A38:H38"/>
    <mergeCell ref="A45:H45"/>
    <mergeCell ref="A46:H46"/>
    <mergeCell ref="A49:H49"/>
    <mergeCell ref="A50:H50"/>
    <mergeCell ref="A51:M51"/>
    <mergeCell ref="A52:H52"/>
    <mergeCell ref="A41:H41"/>
    <mergeCell ref="A42:H42"/>
    <mergeCell ref="A29:H29"/>
    <mergeCell ref="A30:H30"/>
    <mergeCell ref="A31:H31"/>
    <mergeCell ref="A32:H32"/>
    <mergeCell ref="A33:H33"/>
    <mergeCell ref="A34:H34"/>
    <mergeCell ref="A35:H35"/>
    <mergeCell ref="A36:H36"/>
    <mergeCell ref="A43:H43"/>
    <mergeCell ref="A44:H44"/>
    <mergeCell ref="A39:H39"/>
    <mergeCell ref="A23:H23"/>
    <mergeCell ref="A24:H24"/>
    <mergeCell ref="A25:H25"/>
    <mergeCell ref="A26:H26"/>
    <mergeCell ref="A27:H27"/>
    <mergeCell ref="A28:H28"/>
    <mergeCell ref="A40:H40"/>
    <mergeCell ref="A20:H20"/>
    <mergeCell ref="A21:H21"/>
    <mergeCell ref="A12:H12"/>
    <mergeCell ref="A13:H13"/>
    <mergeCell ref="A14:H14"/>
    <mergeCell ref="A17:H17"/>
    <mergeCell ref="A22:H22"/>
    <mergeCell ref="A7:H7"/>
    <mergeCell ref="A8:H8"/>
    <mergeCell ref="A15:H15"/>
    <mergeCell ref="A16:H16"/>
    <mergeCell ref="A9:H9"/>
    <mergeCell ref="A10:H10"/>
    <mergeCell ref="A11:H11"/>
    <mergeCell ref="A18:H18"/>
    <mergeCell ref="A19:H19"/>
    <mergeCell ref="A5:H5"/>
    <mergeCell ref="A6:H6"/>
    <mergeCell ref="A1:M1"/>
    <mergeCell ref="A2:M2"/>
    <mergeCell ref="A3:M3"/>
    <mergeCell ref="A4:H4"/>
    <mergeCell ref="J4:K4"/>
    <mergeCell ref="L4:M4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110" zoomScaleSheetLayoutView="110" zoomScalePageLayoutView="0" workbookViewId="0" topLeftCell="A4">
      <selection activeCell="T7" sqref="T7"/>
    </sheetView>
  </sheetViews>
  <sheetFormatPr defaultColWidth="9.140625" defaultRowHeight="12.75"/>
  <cols>
    <col min="1" max="7" width="9.140625" style="74" customWidth="1"/>
    <col min="8" max="8" width="8.00390625" style="74" customWidth="1"/>
    <col min="9" max="9" width="9.140625" style="74" customWidth="1"/>
    <col min="10" max="10" width="9.57421875" style="74" customWidth="1"/>
    <col min="11" max="11" width="9.8515625" style="127" bestFit="1" customWidth="1"/>
    <col min="12" max="16384" width="9.140625" style="74" customWidth="1"/>
  </cols>
  <sheetData>
    <row r="1" spans="1:11" ht="12.75" customHeight="1">
      <c r="A1" s="190" t="s">
        <v>226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341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192" t="s">
        <v>337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33.75" customHeight="1">
      <c r="A4" s="193" t="s">
        <v>52</v>
      </c>
      <c r="B4" s="193"/>
      <c r="C4" s="193"/>
      <c r="D4" s="193"/>
      <c r="E4" s="193"/>
      <c r="F4" s="193"/>
      <c r="G4" s="193"/>
      <c r="H4" s="193"/>
      <c r="I4" s="94" t="s">
        <v>160</v>
      </c>
      <c r="J4" s="95" t="s">
        <v>54</v>
      </c>
      <c r="K4" s="132" t="s">
        <v>55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96">
        <v>2</v>
      </c>
      <c r="J5" s="97" t="s">
        <v>227</v>
      </c>
      <c r="K5" s="97" t="s">
        <v>228</v>
      </c>
    </row>
    <row r="6" spans="1:11" ht="12.75" customHeight="1">
      <c r="A6" s="174" t="s">
        <v>229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14.25" customHeight="1">
      <c r="A7" s="189" t="s">
        <v>230</v>
      </c>
      <c r="B7" s="189"/>
      <c r="C7" s="189"/>
      <c r="D7" s="189"/>
      <c r="E7" s="189"/>
      <c r="F7" s="189"/>
      <c r="G7" s="189"/>
      <c r="H7" s="189"/>
      <c r="I7" s="82">
        <v>1</v>
      </c>
      <c r="J7" s="84">
        <v>-7240940</v>
      </c>
      <c r="K7" s="124">
        <v>71466136.86874998</v>
      </c>
    </row>
    <row r="8" spans="1:11" ht="12.75" customHeight="1">
      <c r="A8" s="189" t="s">
        <v>231</v>
      </c>
      <c r="B8" s="189"/>
      <c r="C8" s="189"/>
      <c r="D8" s="189"/>
      <c r="E8" s="189"/>
      <c r="F8" s="189"/>
      <c r="G8" s="189"/>
      <c r="H8" s="189"/>
      <c r="I8" s="82">
        <v>2</v>
      </c>
      <c r="J8" s="84">
        <v>3750000</v>
      </c>
      <c r="K8" s="124">
        <v>3360000</v>
      </c>
    </row>
    <row r="9" spans="1:11" ht="12.75" customHeight="1">
      <c r="A9" s="189" t="s">
        <v>232</v>
      </c>
      <c r="B9" s="189"/>
      <c r="C9" s="189"/>
      <c r="D9" s="189"/>
      <c r="E9" s="189"/>
      <c r="F9" s="189"/>
      <c r="G9" s="189"/>
      <c r="H9" s="189"/>
      <c r="I9" s="82">
        <v>3</v>
      </c>
      <c r="J9" s="113"/>
      <c r="K9" s="124"/>
    </row>
    <row r="10" spans="1:11" ht="12.75" customHeight="1">
      <c r="A10" s="189" t="s">
        <v>233</v>
      </c>
      <c r="B10" s="189"/>
      <c r="C10" s="189"/>
      <c r="D10" s="189"/>
      <c r="E10" s="189"/>
      <c r="F10" s="189"/>
      <c r="G10" s="189"/>
      <c r="H10" s="189"/>
      <c r="I10" s="82">
        <v>4</v>
      </c>
      <c r="J10" s="84">
        <v>17843081</v>
      </c>
      <c r="K10" s="124"/>
    </row>
    <row r="11" spans="1:11" ht="12.75" customHeight="1">
      <c r="A11" s="189" t="s">
        <v>234</v>
      </c>
      <c r="B11" s="189"/>
      <c r="C11" s="189"/>
      <c r="D11" s="189"/>
      <c r="E11" s="189"/>
      <c r="F11" s="189"/>
      <c r="G11" s="189"/>
      <c r="H11" s="189"/>
      <c r="I11" s="82">
        <v>5</v>
      </c>
      <c r="J11" s="84">
        <v>6037591</v>
      </c>
      <c r="K11" s="124">
        <v>3635027.44</v>
      </c>
    </row>
    <row r="12" spans="1:11" ht="14.25" customHeight="1">
      <c r="A12" s="189" t="s">
        <v>235</v>
      </c>
      <c r="B12" s="189"/>
      <c r="C12" s="189"/>
      <c r="D12" s="189"/>
      <c r="E12" s="189"/>
      <c r="F12" s="189"/>
      <c r="G12" s="189"/>
      <c r="H12" s="189"/>
      <c r="I12" s="82">
        <v>6</v>
      </c>
      <c r="J12" s="84"/>
      <c r="K12" s="124">
        <v>1102379.6412500325</v>
      </c>
    </row>
    <row r="13" spans="1:17" ht="12.75" customHeight="1">
      <c r="A13" s="195" t="s">
        <v>236</v>
      </c>
      <c r="B13" s="195"/>
      <c r="C13" s="195"/>
      <c r="D13" s="195"/>
      <c r="E13" s="195"/>
      <c r="F13" s="195"/>
      <c r="G13" s="195"/>
      <c r="H13" s="195"/>
      <c r="I13" s="82">
        <v>7</v>
      </c>
      <c r="J13" s="83">
        <f>SUM(J7:J12)</f>
        <v>20389732</v>
      </c>
      <c r="K13" s="125">
        <f>SUM(K7:K12)</f>
        <v>79563543.95</v>
      </c>
      <c r="Q13" s="134"/>
    </row>
    <row r="14" spans="1:11" ht="14.25" customHeight="1">
      <c r="A14" s="189" t="s">
        <v>237</v>
      </c>
      <c r="B14" s="189"/>
      <c r="C14" s="189"/>
      <c r="D14" s="189"/>
      <c r="E14" s="189"/>
      <c r="F14" s="189"/>
      <c r="G14" s="189"/>
      <c r="H14" s="189"/>
      <c r="I14" s="82">
        <v>8</v>
      </c>
      <c r="J14" s="84">
        <v>13119635</v>
      </c>
      <c r="K14" s="124">
        <v>31855611.47</v>
      </c>
    </row>
    <row r="15" spans="1:11" ht="12.75" customHeight="1">
      <c r="A15" s="189" t="s">
        <v>238</v>
      </c>
      <c r="B15" s="189"/>
      <c r="C15" s="189"/>
      <c r="D15" s="189"/>
      <c r="E15" s="189"/>
      <c r="F15" s="189"/>
      <c r="G15" s="189"/>
      <c r="H15" s="189"/>
      <c r="I15" s="82">
        <v>9</v>
      </c>
      <c r="J15" s="84"/>
      <c r="K15" s="124">
        <v>46526622.62</v>
      </c>
    </row>
    <row r="16" spans="1:11" ht="14.25" customHeight="1">
      <c r="A16" s="189" t="s">
        <v>239</v>
      </c>
      <c r="B16" s="189"/>
      <c r="C16" s="189"/>
      <c r="D16" s="189"/>
      <c r="E16" s="189"/>
      <c r="F16" s="189"/>
      <c r="G16" s="189"/>
      <c r="H16" s="189"/>
      <c r="I16" s="82">
        <v>10</v>
      </c>
      <c r="J16" s="84"/>
      <c r="K16" s="124"/>
    </row>
    <row r="17" spans="1:11" ht="12.75" customHeight="1">
      <c r="A17" s="189" t="s">
        <v>240</v>
      </c>
      <c r="B17" s="189"/>
      <c r="C17" s="189"/>
      <c r="D17" s="189"/>
      <c r="E17" s="189"/>
      <c r="F17" s="189"/>
      <c r="G17" s="189"/>
      <c r="H17" s="189"/>
      <c r="I17" s="82">
        <v>11</v>
      </c>
      <c r="J17" s="84">
        <v>3978965</v>
      </c>
      <c r="K17" s="124">
        <v>165504</v>
      </c>
    </row>
    <row r="18" spans="1:11" ht="12.75" customHeight="1">
      <c r="A18" s="195" t="s">
        <v>241</v>
      </c>
      <c r="B18" s="195"/>
      <c r="C18" s="195"/>
      <c r="D18" s="195"/>
      <c r="E18" s="195"/>
      <c r="F18" s="195"/>
      <c r="G18" s="195"/>
      <c r="H18" s="195"/>
      <c r="I18" s="82">
        <v>12</v>
      </c>
      <c r="J18" s="83">
        <f>SUM(J14:J17)</f>
        <v>17098600</v>
      </c>
      <c r="K18" s="125">
        <f>SUM(K14:K17)</f>
        <v>78547738.09</v>
      </c>
    </row>
    <row r="19" spans="1:11" ht="12.75" customHeight="1">
      <c r="A19" s="195" t="s">
        <v>242</v>
      </c>
      <c r="B19" s="195"/>
      <c r="C19" s="195"/>
      <c r="D19" s="195"/>
      <c r="E19" s="195"/>
      <c r="F19" s="195"/>
      <c r="G19" s="195"/>
      <c r="H19" s="195"/>
      <c r="I19" s="82">
        <v>13</v>
      </c>
      <c r="J19" s="83">
        <f>IF(J13&gt;J18,J13-J18,0)</f>
        <v>3291132</v>
      </c>
      <c r="K19" s="125">
        <f>IF(K13&gt;K18,K13-K18,0)</f>
        <v>1015805.8599999994</v>
      </c>
    </row>
    <row r="20" spans="1:11" ht="12.75" customHeight="1">
      <c r="A20" s="195" t="s">
        <v>243</v>
      </c>
      <c r="B20" s="195"/>
      <c r="C20" s="195"/>
      <c r="D20" s="195"/>
      <c r="E20" s="195"/>
      <c r="F20" s="195"/>
      <c r="G20" s="195"/>
      <c r="H20" s="195"/>
      <c r="I20" s="82">
        <v>14</v>
      </c>
      <c r="J20" s="83">
        <f>IF(J18&gt;J13,J18-J13,0)</f>
        <v>0</v>
      </c>
      <c r="K20" s="125">
        <f>IF(K18&gt;K13,K18-K13,0)</f>
        <v>0</v>
      </c>
    </row>
    <row r="21" spans="1:11" ht="12.75" customHeight="1">
      <c r="A21" s="174" t="s">
        <v>244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</row>
    <row r="22" spans="1:11" ht="12.75" customHeight="1">
      <c r="A22" s="189" t="s">
        <v>245</v>
      </c>
      <c r="B22" s="189"/>
      <c r="C22" s="189"/>
      <c r="D22" s="189"/>
      <c r="E22" s="189"/>
      <c r="F22" s="189"/>
      <c r="G22" s="189"/>
      <c r="H22" s="189"/>
      <c r="I22" s="82">
        <v>15</v>
      </c>
      <c r="J22" s="84">
        <v>25090721</v>
      </c>
      <c r="K22" s="124">
        <v>30000000</v>
      </c>
    </row>
    <row r="23" spans="1:11" ht="14.25" customHeight="1">
      <c r="A23" s="189" t="s">
        <v>246</v>
      </c>
      <c r="B23" s="189"/>
      <c r="C23" s="189"/>
      <c r="D23" s="189"/>
      <c r="E23" s="189"/>
      <c r="F23" s="189"/>
      <c r="G23" s="189"/>
      <c r="H23" s="189"/>
      <c r="I23" s="82">
        <v>16</v>
      </c>
      <c r="J23" s="84">
        <v>3510</v>
      </c>
      <c r="K23" s="124">
        <v>1251364</v>
      </c>
    </row>
    <row r="24" spans="1:11" ht="14.25" customHeight="1">
      <c r="A24" s="189" t="s">
        <v>247</v>
      </c>
      <c r="B24" s="189"/>
      <c r="C24" s="189"/>
      <c r="D24" s="189"/>
      <c r="E24" s="189"/>
      <c r="F24" s="189"/>
      <c r="G24" s="189"/>
      <c r="H24" s="189"/>
      <c r="I24" s="82">
        <v>17</v>
      </c>
      <c r="J24" s="84">
        <v>986400</v>
      </c>
      <c r="K24" s="124">
        <v>143500</v>
      </c>
    </row>
    <row r="25" spans="1:11" ht="14.25" customHeight="1">
      <c r="A25" s="189" t="s">
        <v>248</v>
      </c>
      <c r="B25" s="189"/>
      <c r="C25" s="189"/>
      <c r="D25" s="189"/>
      <c r="E25" s="189"/>
      <c r="F25" s="189"/>
      <c r="G25" s="189"/>
      <c r="H25" s="189"/>
      <c r="I25" s="82">
        <v>18</v>
      </c>
      <c r="J25" s="113"/>
      <c r="K25" s="124"/>
    </row>
    <row r="26" spans="1:11" ht="12.75" customHeight="1">
      <c r="A26" s="189" t="s">
        <v>249</v>
      </c>
      <c r="B26" s="189"/>
      <c r="C26" s="189"/>
      <c r="D26" s="189"/>
      <c r="E26" s="189"/>
      <c r="F26" s="189"/>
      <c r="G26" s="189"/>
      <c r="H26" s="189"/>
      <c r="I26" s="82">
        <v>19</v>
      </c>
      <c r="J26" s="113"/>
      <c r="K26" s="124"/>
    </row>
    <row r="27" spans="1:11" ht="12.75" customHeight="1">
      <c r="A27" s="195" t="s">
        <v>250</v>
      </c>
      <c r="B27" s="195"/>
      <c r="C27" s="195"/>
      <c r="D27" s="195"/>
      <c r="E27" s="195"/>
      <c r="F27" s="195"/>
      <c r="G27" s="195"/>
      <c r="H27" s="195"/>
      <c r="I27" s="82">
        <v>20</v>
      </c>
      <c r="J27" s="83">
        <f>SUM(J22:J26)</f>
        <v>26080631</v>
      </c>
      <c r="K27" s="125">
        <f>SUM(K22:K26)</f>
        <v>31394864</v>
      </c>
    </row>
    <row r="28" spans="1:11" ht="14.25" customHeight="1">
      <c r="A28" s="189" t="s">
        <v>251</v>
      </c>
      <c r="B28" s="189"/>
      <c r="C28" s="189"/>
      <c r="D28" s="189"/>
      <c r="E28" s="189"/>
      <c r="F28" s="189"/>
      <c r="G28" s="189"/>
      <c r="H28" s="189"/>
      <c r="I28" s="82">
        <v>21</v>
      </c>
      <c r="J28" s="84">
        <v>47301</v>
      </c>
      <c r="K28" s="124">
        <v>52075</v>
      </c>
    </row>
    <row r="29" spans="1:11" ht="12.75" customHeight="1">
      <c r="A29" s="189" t="s">
        <v>252</v>
      </c>
      <c r="B29" s="189"/>
      <c r="C29" s="189"/>
      <c r="D29" s="189"/>
      <c r="E29" s="189"/>
      <c r="F29" s="189"/>
      <c r="G29" s="189"/>
      <c r="H29" s="189"/>
      <c r="I29" s="82">
        <v>22</v>
      </c>
      <c r="J29" s="84"/>
      <c r="K29" s="124"/>
    </row>
    <row r="30" spans="1:11" ht="12.75" customHeight="1">
      <c r="A30" s="189" t="s">
        <v>253</v>
      </c>
      <c r="B30" s="189"/>
      <c r="C30" s="189"/>
      <c r="D30" s="189"/>
      <c r="E30" s="189"/>
      <c r="F30" s="189"/>
      <c r="G30" s="189"/>
      <c r="H30" s="189"/>
      <c r="I30" s="82">
        <v>23</v>
      </c>
      <c r="J30" s="84"/>
      <c r="K30" s="124">
        <v>8214275</v>
      </c>
    </row>
    <row r="31" spans="1:11" ht="12.75" customHeight="1">
      <c r="A31" s="195" t="s">
        <v>254</v>
      </c>
      <c r="B31" s="195"/>
      <c r="C31" s="195"/>
      <c r="D31" s="195"/>
      <c r="E31" s="195"/>
      <c r="F31" s="195"/>
      <c r="G31" s="195"/>
      <c r="H31" s="195"/>
      <c r="I31" s="82">
        <v>24</v>
      </c>
      <c r="J31" s="83">
        <f>SUM(J28:J30)</f>
        <v>47301</v>
      </c>
      <c r="K31" s="125"/>
    </row>
    <row r="32" spans="1:11" ht="12.75" customHeight="1">
      <c r="A32" s="195" t="s">
        <v>255</v>
      </c>
      <c r="B32" s="195"/>
      <c r="C32" s="195"/>
      <c r="D32" s="195"/>
      <c r="E32" s="195"/>
      <c r="F32" s="195"/>
      <c r="G32" s="195"/>
      <c r="H32" s="195"/>
      <c r="I32" s="82">
        <v>25</v>
      </c>
      <c r="J32" s="83">
        <f>IF(J27&gt;J31,J27-J31,0)</f>
        <v>26033330</v>
      </c>
      <c r="K32" s="125">
        <f>IF(K27&gt;K31,K27-K31,0)</f>
        <v>31394864</v>
      </c>
    </row>
    <row r="33" spans="1:11" ht="12.75" customHeight="1">
      <c r="A33" s="195" t="s">
        <v>256</v>
      </c>
      <c r="B33" s="195"/>
      <c r="C33" s="195"/>
      <c r="D33" s="195"/>
      <c r="E33" s="195"/>
      <c r="F33" s="195"/>
      <c r="G33" s="195"/>
      <c r="H33" s="195"/>
      <c r="I33" s="82">
        <v>26</v>
      </c>
      <c r="J33" s="83">
        <f>IF(J31&gt;J27,J31-J27,0)</f>
        <v>0</v>
      </c>
      <c r="K33" s="125">
        <f>IF(K31&gt;K27,K31-K27,0)</f>
        <v>0</v>
      </c>
    </row>
    <row r="34" spans="1:11" ht="12.75" customHeight="1">
      <c r="A34" s="174" t="s">
        <v>257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</row>
    <row r="35" spans="1:11" ht="12.75" customHeight="1">
      <c r="A35" s="189" t="s">
        <v>258</v>
      </c>
      <c r="B35" s="189"/>
      <c r="C35" s="189"/>
      <c r="D35" s="189"/>
      <c r="E35" s="189"/>
      <c r="F35" s="189"/>
      <c r="G35" s="189"/>
      <c r="H35" s="189"/>
      <c r="I35" s="82">
        <v>27</v>
      </c>
      <c r="J35" s="84"/>
      <c r="K35" s="124"/>
    </row>
    <row r="36" spans="1:11" ht="14.25" customHeight="1">
      <c r="A36" s="189" t="s">
        <v>259</v>
      </c>
      <c r="B36" s="189"/>
      <c r="C36" s="189"/>
      <c r="D36" s="189"/>
      <c r="E36" s="189"/>
      <c r="F36" s="189"/>
      <c r="G36" s="189"/>
      <c r="H36" s="189"/>
      <c r="I36" s="82">
        <v>28</v>
      </c>
      <c r="J36" s="84">
        <v>34207800</v>
      </c>
      <c r="K36" s="124">
        <v>10108000</v>
      </c>
    </row>
    <row r="37" spans="1:11" ht="12.75" customHeight="1">
      <c r="A37" s="189" t="s">
        <v>260</v>
      </c>
      <c r="B37" s="189"/>
      <c r="C37" s="189"/>
      <c r="D37" s="189"/>
      <c r="E37" s="189"/>
      <c r="F37" s="189"/>
      <c r="G37" s="189"/>
      <c r="H37" s="189"/>
      <c r="I37" s="82">
        <v>29</v>
      </c>
      <c r="J37" s="84"/>
      <c r="K37" s="124">
        <v>931800</v>
      </c>
    </row>
    <row r="38" spans="1:11" ht="12.75" customHeight="1">
      <c r="A38" s="195" t="s">
        <v>261</v>
      </c>
      <c r="B38" s="195"/>
      <c r="C38" s="195"/>
      <c r="D38" s="195"/>
      <c r="E38" s="195"/>
      <c r="F38" s="195"/>
      <c r="G38" s="195"/>
      <c r="H38" s="195"/>
      <c r="I38" s="82">
        <v>30</v>
      </c>
      <c r="J38" s="83">
        <f>SUM(J35:J37)</f>
        <v>34207800</v>
      </c>
      <c r="K38" s="125">
        <f>SUM(K35:K37)</f>
        <v>11039800</v>
      </c>
    </row>
    <row r="39" spans="1:11" ht="14.25" customHeight="1">
      <c r="A39" s="189" t="s">
        <v>262</v>
      </c>
      <c r="B39" s="189"/>
      <c r="C39" s="189"/>
      <c r="D39" s="189"/>
      <c r="E39" s="189"/>
      <c r="F39" s="189"/>
      <c r="G39" s="189"/>
      <c r="H39" s="189"/>
      <c r="I39" s="82">
        <v>31</v>
      </c>
      <c r="J39" s="84">
        <v>56440251</v>
      </c>
      <c r="K39" s="124">
        <v>34603879.63</v>
      </c>
    </row>
    <row r="40" spans="1:11" ht="12.75" customHeight="1">
      <c r="A40" s="189" t="s">
        <v>263</v>
      </c>
      <c r="B40" s="189"/>
      <c r="C40" s="189"/>
      <c r="D40" s="189"/>
      <c r="E40" s="189"/>
      <c r="F40" s="189"/>
      <c r="G40" s="189"/>
      <c r="H40" s="189"/>
      <c r="I40" s="82">
        <v>32</v>
      </c>
      <c r="J40" s="84"/>
      <c r="K40" s="124"/>
    </row>
    <row r="41" spans="1:11" ht="14.25" customHeight="1">
      <c r="A41" s="189" t="s">
        <v>264</v>
      </c>
      <c r="B41" s="189"/>
      <c r="C41" s="189"/>
      <c r="D41" s="189"/>
      <c r="E41" s="189"/>
      <c r="F41" s="189"/>
      <c r="G41" s="189"/>
      <c r="H41" s="189"/>
      <c r="I41" s="82">
        <v>33</v>
      </c>
      <c r="J41" s="84">
        <v>289593</v>
      </c>
      <c r="K41" s="124"/>
    </row>
    <row r="42" spans="1:11" ht="12.75" customHeight="1">
      <c r="A42" s="189" t="s">
        <v>265</v>
      </c>
      <c r="B42" s="189"/>
      <c r="C42" s="189"/>
      <c r="D42" s="189"/>
      <c r="E42" s="189"/>
      <c r="F42" s="189"/>
      <c r="G42" s="189"/>
      <c r="H42" s="189"/>
      <c r="I42" s="82">
        <v>34</v>
      </c>
      <c r="J42" s="113"/>
      <c r="K42" s="124"/>
    </row>
    <row r="43" spans="1:11" ht="14.25" customHeight="1">
      <c r="A43" s="189" t="s">
        <v>266</v>
      </c>
      <c r="B43" s="189"/>
      <c r="C43" s="189"/>
      <c r="D43" s="189"/>
      <c r="E43" s="189"/>
      <c r="F43" s="189"/>
      <c r="G43" s="189"/>
      <c r="H43" s="189"/>
      <c r="I43" s="82">
        <v>35</v>
      </c>
      <c r="J43" s="84">
        <v>7232541</v>
      </c>
      <c r="K43" s="124">
        <v>8566350</v>
      </c>
    </row>
    <row r="44" spans="1:11" ht="12.75" customHeight="1">
      <c r="A44" s="195" t="s">
        <v>267</v>
      </c>
      <c r="B44" s="195"/>
      <c r="C44" s="195"/>
      <c r="D44" s="195"/>
      <c r="E44" s="195"/>
      <c r="F44" s="195"/>
      <c r="G44" s="195"/>
      <c r="H44" s="195"/>
      <c r="I44" s="82">
        <v>36</v>
      </c>
      <c r="J44" s="83">
        <f>SUM(J39:J43)</f>
        <v>63962385</v>
      </c>
      <c r="K44" s="125">
        <f>SUM(K39:K43)</f>
        <v>43170229.63</v>
      </c>
    </row>
    <row r="45" spans="1:11" ht="12.75" customHeight="1">
      <c r="A45" s="195" t="s">
        <v>268</v>
      </c>
      <c r="B45" s="195"/>
      <c r="C45" s="195"/>
      <c r="D45" s="195"/>
      <c r="E45" s="195"/>
      <c r="F45" s="195"/>
      <c r="G45" s="195"/>
      <c r="H45" s="195"/>
      <c r="I45" s="82">
        <v>37</v>
      </c>
      <c r="J45" s="83">
        <f>IF(J38&gt;J44,J38-J44,0)</f>
        <v>0</v>
      </c>
      <c r="K45" s="125">
        <f>IF(K38&gt;K44,K38-K44,0)</f>
        <v>0</v>
      </c>
    </row>
    <row r="46" spans="1:11" ht="12.75" customHeight="1">
      <c r="A46" s="195" t="s">
        <v>269</v>
      </c>
      <c r="B46" s="195"/>
      <c r="C46" s="195"/>
      <c r="D46" s="195"/>
      <c r="E46" s="195"/>
      <c r="F46" s="195"/>
      <c r="G46" s="195"/>
      <c r="H46" s="195"/>
      <c r="I46" s="82">
        <v>38</v>
      </c>
      <c r="J46" s="83">
        <f>IF(J44&gt;J38,J44-J38,0)</f>
        <v>29754585</v>
      </c>
      <c r="K46" s="125">
        <f>IF(K44&gt;K38,K44-K38,0)</f>
        <v>32130429.630000003</v>
      </c>
    </row>
    <row r="47" spans="1:11" ht="12.75" customHeight="1">
      <c r="A47" s="189" t="s">
        <v>270</v>
      </c>
      <c r="B47" s="189"/>
      <c r="C47" s="189"/>
      <c r="D47" s="189"/>
      <c r="E47" s="189"/>
      <c r="F47" s="189"/>
      <c r="G47" s="189"/>
      <c r="H47" s="189"/>
      <c r="I47" s="82">
        <v>39</v>
      </c>
      <c r="J47" s="83">
        <f>IF(J19-J20+J32-J33+J45-J46&gt;0,J19-J20+J32-J33+J45-J46,0)</f>
        <v>0</v>
      </c>
      <c r="K47" s="125">
        <f>IF(K19-K20+K32-K33+K45-K46&gt;0,K19-K20+K32-K33+K45-K46,0)</f>
        <v>280240.2299999967</v>
      </c>
    </row>
    <row r="48" spans="1:11" ht="12.75" customHeight="1">
      <c r="A48" s="189" t="s">
        <v>271</v>
      </c>
      <c r="B48" s="189"/>
      <c r="C48" s="189"/>
      <c r="D48" s="189"/>
      <c r="E48" s="189"/>
      <c r="F48" s="189"/>
      <c r="G48" s="189"/>
      <c r="H48" s="189"/>
      <c r="I48" s="82">
        <v>40</v>
      </c>
      <c r="J48" s="83">
        <f>IF(J20-J19+J33-J32+J46-J45&gt;0,J20-J19+J33-J32+J46-J45,0)</f>
        <v>430123</v>
      </c>
      <c r="K48" s="125">
        <f>IF(K20-K19+K33-K32+K46-K45&gt;0,K20-K19+K33-K32+K46-K45,0)</f>
        <v>0</v>
      </c>
    </row>
    <row r="49" spans="1:11" ht="14.25" customHeight="1">
      <c r="A49" s="189" t="s">
        <v>272</v>
      </c>
      <c r="B49" s="189"/>
      <c r="C49" s="189"/>
      <c r="D49" s="189"/>
      <c r="E49" s="189"/>
      <c r="F49" s="189"/>
      <c r="G49" s="189"/>
      <c r="H49" s="189"/>
      <c r="I49" s="82">
        <v>41</v>
      </c>
      <c r="J49" s="84">
        <v>1722564</v>
      </c>
      <c r="K49" s="124">
        <v>1292441</v>
      </c>
    </row>
    <row r="50" spans="1:11" ht="12.75" customHeight="1">
      <c r="A50" s="189" t="s">
        <v>273</v>
      </c>
      <c r="B50" s="189"/>
      <c r="C50" s="189"/>
      <c r="D50" s="189"/>
      <c r="E50" s="189"/>
      <c r="F50" s="189"/>
      <c r="G50" s="189"/>
      <c r="H50" s="189"/>
      <c r="I50" s="82">
        <v>42</v>
      </c>
      <c r="J50" s="84"/>
      <c r="K50" s="124">
        <v>280240</v>
      </c>
    </row>
    <row r="51" spans="1:11" ht="14.25" customHeight="1">
      <c r="A51" s="189" t="s">
        <v>274</v>
      </c>
      <c r="B51" s="189"/>
      <c r="C51" s="189"/>
      <c r="D51" s="189"/>
      <c r="E51" s="189"/>
      <c r="F51" s="189"/>
      <c r="G51" s="189"/>
      <c r="H51" s="189"/>
      <c r="I51" s="82">
        <v>43</v>
      </c>
      <c r="J51" s="84">
        <v>430123</v>
      </c>
      <c r="K51" s="124"/>
    </row>
    <row r="52" spans="1:11" ht="12.75" customHeight="1">
      <c r="A52" s="196" t="s">
        <v>275</v>
      </c>
      <c r="B52" s="196"/>
      <c r="C52" s="196"/>
      <c r="D52" s="196"/>
      <c r="E52" s="196"/>
      <c r="F52" s="196"/>
      <c r="G52" s="196"/>
      <c r="H52" s="196"/>
      <c r="I52" s="85">
        <v>44</v>
      </c>
      <c r="J52" s="90">
        <f>J49+J50-J51</f>
        <v>1292441</v>
      </c>
      <c r="K52" s="126">
        <f>K49+K50-K51</f>
        <v>1572681</v>
      </c>
    </row>
  </sheetData>
  <sheetProtection selectLockedCells="1" selectUnlockedCells="1"/>
  <mergeCells count="52">
    <mergeCell ref="A42:H42"/>
    <mergeCell ref="A35:H35"/>
    <mergeCell ref="A36:H36"/>
    <mergeCell ref="A51:H51"/>
    <mergeCell ref="A33:H33"/>
    <mergeCell ref="A34:K34"/>
    <mergeCell ref="A37:H37"/>
    <mergeCell ref="A41:H41"/>
    <mergeCell ref="A52:H52"/>
    <mergeCell ref="A43:H43"/>
    <mergeCell ref="A44:H44"/>
    <mergeCell ref="A45:H45"/>
    <mergeCell ref="A46:H46"/>
    <mergeCell ref="A49:H49"/>
    <mergeCell ref="A50:H50"/>
    <mergeCell ref="A47:H47"/>
    <mergeCell ref="A48:H48"/>
    <mergeCell ref="A26:H26"/>
    <mergeCell ref="A38:H38"/>
    <mergeCell ref="A39:H39"/>
    <mergeCell ref="A40:H40"/>
    <mergeCell ref="A27:H27"/>
    <mergeCell ref="A28:H28"/>
    <mergeCell ref="A29:H29"/>
    <mergeCell ref="A30:H30"/>
    <mergeCell ref="A31:H31"/>
    <mergeCell ref="A32:H32"/>
    <mergeCell ref="A17:H17"/>
    <mergeCell ref="A18:H18"/>
    <mergeCell ref="A25:H25"/>
    <mergeCell ref="A21:K21"/>
    <mergeCell ref="A22:H22"/>
    <mergeCell ref="A20:H20"/>
    <mergeCell ref="A23:H23"/>
    <mergeCell ref="A24:H24"/>
    <mergeCell ref="A19:H19"/>
    <mergeCell ref="A14:H14"/>
    <mergeCell ref="A9:H9"/>
    <mergeCell ref="A10:H10"/>
    <mergeCell ref="A11:H11"/>
    <mergeCell ref="A12:H12"/>
    <mergeCell ref="A16:H16"/>
    <mergeCell ref="A15:H15"/>
    <mergeCell ref="A1:K1"/>
    <mergeCell ref="A2:K2"/>
    <mergeCell ref="A3:K3"/>
    <mergeCell ref="A4:H4"/>
    <mergeCell ref="A5:H5"/>
    <mergeCell ref="A6:K6"/>
    <mergeCell ref="A7:H7"/>
    <mergeCell ref="A8:H8"/>
    <mergeCell ref="A13:H13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90" t="s">
        <v>276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7" t="s">
        <v>159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 customHeight="1">
      <c r="A3" s="192" t="s">
        <v>51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33.75" customHeight="1">
      <c r="A4" s="193" t="s">
        <v>52</v>
      </c>
      <c r="B4" s="193"/>
      <c r="C4" s="193"/>
      <c r="D4" s="193"/>
      <c r="E4" s="193"/>
      <c r="F4" s="193"/>
      <c r="G4" s="193"/>
      <c r="H4" s="193"/>
      <c r="I4" s="94" t="s">
        <v>160</v>
      </c>
      <c r="J4" s="95" t="s">
        <v>54</v>
      </c>
      <c r="K4" s="95" t="s">
        <v>55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101">
        <v>2</v>
      </c>
      <c r="J5" s="102" t="s">
        <v>227</v>
      </c>
      <c r="K5" s="102" t="s">
        <v>228</v>
      </c>
    </row>
    <row r="6" spans="1:11" ht="12.75" customHeight="1">
      <c r="A6" s="174" t="s">
        <v>229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12.75" customHeight="1">
      <c r="A7" s="189" t="s">
        <v>277</v>
      </c>
      <c r="B7" s="189"/>
      <c r="C7" s="189"/>
      <c r="D7" s="189"/>
      <c r="E7" s="189"/>
      <c r="F7" s="189"/>
      <c r="G7" s="189"/>
      <c r="H7" s="189"/>
      <c r="I7" s="82">
        <v>1</v>
      </c>
      <c r="J7" s="98"/>
      <c r="K7" s="84"/>
    </row>
    <row r="8" spans="1:11" ht="12.75" customHeight="1">
      <c r="A8" s="189" t="s">
        <v>278</v>
      </c>
      <c r="B8" s="189"/>
      <c r="C8" s="189"/>
      <c r="D8" s="189"/>
      <c r="E8" s="189"/>
      <c r="F8" s="189"/>
      <c r="G8" s="189"/>
      <c r="H8" s="189"/>
      <c r="I8" s="82">
        <v>2</v>
      </c>
      <c r="J8" s="98"/>
      <c r="K8" s="84"/>
    </row>
    <row r="9" spans="1:11" ht="12.75" customHeight="1">
      <c r="A9" s="189" t="s">
        <v>279</v>
      </c>
      <c r="B9" s="189"/>
      <c r="C9" s="189"/>
      <c r="D9" s="189"/>
      <c r="E9" s="189"/>
      <c r="F9" s="189"/>
      <c r="G9" s="189"/>
      <c r="H9" s="189"/>
      <c r="I9" s="82">
        <v>3</v>
      </c>
      <c r="J9" s="98"/>
      <c r="K9" s="84"/>
    </row>
    <row r="10" spans="1:11" ht="12.75" customHeight="1">
      <c r="A10" s="189" t="s">
        <v>280</v>
      </c>
      <c r="B10" s="189"/>
      <c r="C10" s="189"/>
      <c r="D10" s="189"/>
      <c r="E10" s="189"/>
      <c r="F10" s="189"/>
      <c r="G10" s="189"/>
      <c r="H10" s="189"/>
      <c r="I10" s="82">
        <v>4</v>
      </c>
      <c r="J10" s="98"/>
      <c r="K10" s="84"/>
    </row>
    <row r="11" spans="1:11" ht="12.75" customHeight="1">
      <c r="A11" s="189" t="s">
        <v>281</v>
      </c>
      <c r="B11" s="189"/>
      <c r="C11" s="189"/>
      <c r="D11" s="189"/>
      <c r="E11" s="189"/>
      <c r="F11" s="189"/>
      <c r="G11" s="189"/>
      <c r="H11" s="189"/>
      <c r="I11" s="82">
        <v>5</v>
      </c>
      <c r="J11" s="98"/>
      <c r="K11" s="84"/>
    </row>
    <row r="12" spans="1:11" ht="12.75" customHeight="1">
      <c r="A12" s="195" t="s">
        <v>282</v>
      </c>
      <c r="B12" s="195"/>
      <c r="C12" s="195"/>
      <c r="D12" s="195"/>
      <c r="E12" s="195"/>
      <c r="F12" s="195"/>
      <c r="G12" s="195"/>
      <c r="H12" s="195"/>
      <c r="I12" s="82">
        <v>6</v>
      </c>
      <c r="J12" s="99">
        <f>SUM(J7:J11)</f>
        <v>0</v>
      </c>
      <c r="K12" s="83">
        <f>SUM(K7:K11)</f>
        <v>0</v>
      </c>
    </row>
    <row r="13" spans="1:11" ht="12.75" customHeight="1">
      <c r="A13" s="189" t="s">
        <v>283</v>
      </c>
      <c r="B13" s="189"/>
      <c r="C13" s="189"/>
      <c r="D13" s="189"/>
      <c r="E13" s="189"/>
      <c r="F13" s="189"/>
      <c r="G13" s="189"/>
      <c r="H13" s="189"/>
      <c r="I13" s="82">
        <v>7</v>
      </c>
      <c r="J13" s="98"/>
      <c r="K13" s="84"/>
    </row>
    <row r="14" spans="1:11" ht="12.75" customHeight="1">
      <c r="A14" s="189" t="s">
        <v>284</v>
      </c>
      <c r="B14" s="189"/>
      <c r="C14" s="189"/>
      <c r="D14" s="189"/>
      <c r="E14" s="189"/>
      <c r="F14" s="189"/>
      <c r="G14" s="189"/>
      <c r="H14" s="189"/>
      <c r="I14" s="82">
        <v>8</v>
      </c>
      <c r="J14" s="98"/>
      <c r="K14" s="84"/>
    </row>
    <row r="15" spans="1:11" ht="12.75" customHeight="1">
      <c r="A15" s="189" t="s">
        <v>285</v>
      </c>
      <c r="B15" s="189"/>
      <c r="C15" s="189"/>
      <c r="D15" s="189"/>
      <c r="E15" s="189"/>
      <c r="F15" s="189"/>
      <c r="G15" s="189"/>
      <c r="H15" s="189"/>
      <c r="I15" s="82">
        <v>9</v>
      </c>
      <c r="J15" s="98"/>
      <c r="K15" s="84"/>
    </row>
    <row r="16" spans="1:11" ht="12.75" customHeight="1">
      <c r="A16" s="189" t="s">
        <v>286</v>
      </c>
      <c r="B16" s="189"/>
      <c r="C16" s="189"/>
      <c r="D16" s="189"/>
      <c r="E16" s="189"/>
      <c r="F16" s="189"/>
      <c r="G16" s="189"/>
      <c r="H16" s="189"/>
      <c r="I16" s="82">
        <v>10</v>
      </c>
      <c r="J16" s="98"/>
      <c r="K16" s="84"/>
    </row>
    <row r="17" spans="1:11" ht="12.75" customHeight="1">
      <c r="A17" s="189" t="s">
        <v>287</v>
      </c>
      <c r="B17" s="189"/>
      <c r="C17" s="189"/>
      <c r="D17" s="189"/>
      <c r="E17" s="189"/>
      <c r="F17" s="189"/>
      <c r="G17" s="189"/>
      <c r="H17" s="189"/>
      <c r="I17" s="82">
        <v>11</v>
      </c>
      <c r="J17" s="98"/>
      <c r="K17" s="84"/>
    </row>
    <row r="18" spans="1:11" ht="12.75" customHeight="1">
      <c r="A18" s="189" t="s">
        <v>288</v>
      </c>
      <c r="B18" s="189"/>
      <c r="C18" s="189"/>
      <c r="D18" s="189"/>
      <c r="E18" s="189"/>
      <c r="F18" s="189"/>
      <c r="G18" s="189"/>
      <c r="H18" s="189"/>
      <c r="I18" s="82">
        <v>12</v>
      </c>
      <c r="J18" s="98"/>
      <c r="K18" s="84"/>
    </row>
    <row r="19" spans="1:11" ht="12.75" customHeight="1">
      <c r="A19" s="195" t="s">
        <v>289</v>
      </c>
      <c r="B19" s="195"/>
      <c r="C19" s="195"/>
      <c r="D19" s="195"/>
      <c r="E19" s="195"/>
      <c r="F19" s="195"/>
      <c r="G19" s="195"/>
      <c r="H19" s="195"/>
      <c r="I19" s="82">
        <v>13</v>
      </c>
      <c r="J19" s="99">
        <f>SUM(J13:J18)</f>
        <v>0</v>
      </c>
      <c r="K19" s="83">
        <f>SUM(K13:K18)</f>
        <v>0</v>
      </c>
    </row>
    <row r="20" spans="1:11" ht="12.75" customHeight="1">
      <c r="A20" s="172" t="s">
        <v>290</v>
      </c>
      <c r="B20" s="172"/>
      <c r="C20" s="172"/>
      <c r="D20" s="172"/>
      <c r="E20" s="172"/>
      <c r="F20" s="172"/>
      <c r="G20" s="172"/>
      <c r="H20" s="172"/>
      <c r="I20" s="82">
        <v>14</v>
      </c>
      <c r="J20" s="99">
        <f>IF(J12&gt;J19,J12-J19,0)</f>
        <v>0</v>
      </c>
      <c r="K20" s="83">
        <f>IF(K12&gt;K19,K12-K19,0)</f>
        <v>0</v>
      </c>
    </row>
    <row r="21" spans="1:11" ht="12.75" customHeight="1">
      <c r="A21" s="173" t="s">
        <v>291</v>
      </c>
      <c r="B21" s="173"/>
      <c r="C21" s="173"/>
      <c r="D21" s="173"/>
      <c r="E21" s="173"/>
      <c r="F21" s="173"/>
      <c r="G21" s="173"/>
      <c r="H21" s="173"/>
      <c r="I21" s="82">
        <v>15</v>
      </c>
      <c r="J21" s="99">
        <f>IF(J19&gt;J12,J19-J12,0)</f>
        <v>0</v>
      </c>
      <c r="K21" s="83">
        <f>IF(K19&gt;K12,K19-K12,0)</f>
        <v>0</v>
      </c>
    </row>
    <row r="22" spans="1:11" ht="12.75" customHeight="1">
      <c r="A22" s="174" t="s">
        <v>244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ht="12.75" customHeight="1">
      <c r="A23" s="189" t="s">
        <v>292</v>
      </c>
      <c r="B23" s="189"/>
      <c r="C23" s="189"/>
      <c r="D23" s="189"/>
      <c r="E23" s="189"/>
      <c r="F23" s="189"/>
      <c r="G23" s="189"/>
      <c r="H23" s="189"/>
      <c r="I23" s="82">
        <v>16</v>
      </c>
      <c r="J23" s="98"/>
      <c r="K23" s="84"/>
    </row>
    <row r="24" spans="1:11" ht="12.75" customHeight="1">
      <c r="A24" s="189" t="s">
        <v>293</v>
      </c>
      <c r="B24" s="189"/>
      <c r="C24" s="189"/>
      <c r="D24" s="189"/>
      <c r="E24" s="189"/>
      <c r="F24" s="189"/>
      <c r="G24" s="189"/>
      <c r="H24" s="189"/>
      <c r="I24" s="82">
        <v>17</v>
      </c>
      <c r="J24" s="98"/>
      <c r="K24" s="84"/>
    </row>
    <row r="25" spans="1:11" ht="12.75" customHeight="1">
      <c r="A25" s="189" t="s">
        <v>294</v>
      </c>
      <c r="B25" s="189"/>
      <c r="C25" s="189"/>
      <c r="D25" s="189"/>
      <c r="E25" s="189"/>
      <c r="F25" s="189"/>
      <c r="G25" s="189"/>
      <c r="H25" s="189"/>
      <c r="I25" s="82">
        <v>18</v>
      </c>
      <c r="J25" s="98"/>
      <c r="K25" s="84"/>
    </row>
    <row r="26" spans="1:11" ht="12.75" customHeight="1">
      <c r="A26" s="189" t="s">
        <v>295</v>
      </c>
      <c r="B26" s="189"/>
      <c r="C26" s="189"/>
      <c r="D26" s="189"/>
      <c r="E26" s="189"/>
      <c r="F26" s="189"/>
      <c r="G26" s="189"/>
      <c r="H26" s="189"/>
      <c r="I26" s="82">
        <v>19</v>
      </c>
      <c r="J26" s="98"/>
      <c r="K26" s="84"/>
    </row>
    <row r="27" spans="1:11" ht="12.75" customHeight="1">
      <c r="A27" s="189" t="s">
        <v>296</v>
      </c>
      <c r="B27" s="189"/>
      <c r="C27" s="189"/>
      <c r="D27" s="189"/>
      <c r="E27" s="189"/>
      <c r="F27" s="189"/>
      <c r="G27" s="189"/>
      <c r="H27" s="189"/>
      <c r="I27" s="82">
        <v>20</v>
      </c>
      <c r="J27" s="98"/>
      <c r="K27" s="84"/>
    </row>
    <row r="28" spans="1:11" ht="12.75" customHeight="1">
      <c r="A28" s="195" t="s">
        <v>297</v>
      </c>
      <c r="B28" s="195"/>
      <c r="C28" s="195"/>
      <c r="D28" s="195"/>
      <c r="E28" s="195"/>
      <c r="F28" s="195"/>
      <c r="G28" s="195"/>
      <c r="H28" s="195"/>
      <c r="I28" s="82">
        <v>21</v>
      </c>
      <c r="J28" s="99">
        <f>SUM(J23:J27)</f>
        <v>0</v>
      </c>
      <c r="K28" s="83">
        <f>SUM(K23:K27)</f>
        <v>0</v>
      </c>
    </row>
    <row r="29" spans="1:11" ht="12.75" customHeight="1">
      <c r="A29" s="189" t="s">
        <v>298</v>
      </c>
      <c r="B29" s="189"/>
      <c r="C29" s="189"/>
      <c r="D29" s="189"/>
      <c r="E29" s="189"/>
      <c r="F29" s="189"/>
      <c r="G29" s="189"/>
      <c r="H29" s="189"/>
      <c r="I29" s="82">
        <v>22</v>
      </c>
      <c r="J29" s="98"/>
      <c r="K29" s="84"/>
    </row>
    <row r="30" spans="1:11" ht="12.75" customHeight="1">
      <c r="A30" s="189" t="s">
        <v>299</v>
      </c>
      <c r="B30" s="189"/>
      <c r="C30" s="189"/>
      <c r="D30" s="189"/>
      <c r="E30" s="189"/>
      <c r="F30" s="189"/>
      <c r="G30" s="189"/>
      <c r="H30" s="189"/>
      <c r="I30" s="82">
        <v>23</v>
      </c>
      <c r="J30" s="98"/>
      <c r="K30" s="84"/>
    </row>
    <row r="31" spans="1:11" ht="12.75" customHeight="1">
      <c r="A31" s="189" t="s">
        <v>300</v>
      </c>
      <c r="B31" s="189"/>
      <c r="C31" s="189"/>
      <c r="D31" s="189"/>
      <c r="E31" s="189"/>
      <c r="F31" s="189"/>
      <c r="G31" s="189"/>
      <c r="H31" s="189"/>
      <c r="I31" s="82">
        <v>24</v>
      </c>
      <c r="J31" s="98"/>
      <c r="K31" s="84"/>
    </row>
    <row r="32" spans="1:11" ht="12.75" customHeight="1">
      <c r="A32" s="195" t="s">
        <v>301</v>
      </c>
      <c r="B32" s="195"/>
      <c r="C32" s="195"/>
      <c r="D32" s="195"/>
      <c r="E32" s="195"/>
      <c r="F32" s="195"/>
      <c r="G32" s="195"/>
      <c r="H32" s="195"/>
      <c r="I32" s="82">
        <v>25</v>
      </c>
      <c r="J32" s="99">
        <f>SUM(J29:J31)</f>
        <v>0</v>
      </c>
      <c r="K32" s="83">
        <f>SUM(K29:K31)</f>
        <v>0</v>
      </c>
    </row>
    <row r="33" spans="1:11" ht="12.75" customHeight="1">
      <c r="A33" s="195" t="s">
        <v>302</v>
      </c>
      <c r="B33" s="195"/>
      <c r="C33" s="195"/>
      <c r="D33" s="195"/>
      <c r="E33" s="195"/>
      <c r="F33" s="195"/>
      <c r="G33" s="195"/>
      <c r="H33" s="195"/>
      <c r="I33" s="82">
        <v>26</v>
      </c>
      <c r="J33" s="99">
        <f>IF(J28&gt;J32,J28-J32,0)</f>
        <v>0</v>
      </c>
      <c r="K33" s="83">
        <f>IF(K28&gt;K32,K28-K32,0)</f>
        <v>0</v>
      </c>
    </row>
    <row r="34" spans="1:11" ht="12.75" customHeight="1">
      <c r="A34" s="195" t="s">
        <v>303</v>
      </c>
      <c r="B34" s="195"/>
      <c r="C34" s="195"/>
      <c r="D34" s="195"/>
      <c r="E34" s="195"/>
      <c r="F34" s="195"/>
      <c r="G34" s="195"/>
      <c r="H34" s="195"/>
      <c r="I34" s="82">
        <v>27</v>
      </c>
      <c r="J34" s="99">
        <f>IF(J32&gt;J28,J32-J28,0)</f>
        <v>0</v>
      </c>
      <c r="K34" s="83">
        <f>IF(K32&gt;K28,K32-K28,0)</f>
        <v>0</v>
      </c>
    </row>
    <row r="35" spans="1:11" ht="12.75" customHeight="1">
      <c r="A35" s="174" t="s">
        <v>257</v>
      </c>
      <c r="B35" s="174"/>
      <c r="C35" s="174"/>
      <c r="D35" s="174"/>
      <c r="E35" s="174"/>
      <c r="F35" s="174"/>
      <c r="G35" s="174"/>
      <c r="H35" s="174"/>
      <c r="I35" s="174">
        <v>0</v>
      </c>
      <c r="J35" s="174"/>
      <c r="K35" s="174"/>
    </row>
    <row r="36" spans="1:11" ht="12.75" customHeight="1">
      <c r="A36" s="189" t="s">
        <v>258</v>
      </c>
      <c r="B36" s="189"/>
      <c r="C36" s="189"/>
      <c r="D36" s="189"/>
      <c r="E36" s="189"/>
      <c r="F36" s="189"/>
      <c r="G36" s="189"/>
      <c r="H36" s="189"/>
      <c r="I36" s="82">
        <v>28</v>
      </c>
      <c r="J36" s="98"/>
      <c r="K36" s="84"/>
    </row>
    <row r="37" spans="1:11" ht="12.75" customHeight="1">
      <c r="A37" s="189" t="s">
        <v>259</v>
      </c>
      <c r="B37" s="189"/>
      <c r="C37" s="189"/>
      <c r="D37" s="189"/>
      <c r="E37" s="189"/>
      <c r="F37" s="189"/>
      <c r="G37" s="189"/>
      <c r="H37" s="189"/>
      <c r="I37" s="82">
        <v>29</v>
      </c>
      <c r="J37" s="98"/>
      <c r="K37" s="84"/>
    </row>
    <row r="38" spans="1:11" ht="12.75" customHeight="1">
      <c r="A38" s="189" t="s">
        <v>260</v>
      </c>
      <c r="B38" s="189"/>
      <c r="C38" s="189"/>
      <c r="D38" s="189"/>
      <c r="E38" s="189"/>
      <c r="F38" s="189"/>
      <c r="G38" s="189"/>
      <c r="H38" s="189"/>
      <c r="I38" s="82">
        <v>30</v>
      </c>
      <c r="J38" s="98"/>
      <c r="K38" s="84"/>
    </row>
    <row r="39" spans="1:11" ht="12.75" customHeight="1">
      <c r="A39" s="195" t="s">
        <v>304</v>
      </c>
      <c r="B39" s="195"/>
      <c r="C39" s="195"/>
      <c r="D39" s="195"/>
      <c r="E39" s="195"/>
      <c r="F39" s="195"/>
      <c r="G39" s="195"/>
      <c r="H39" s="195"/>
      <c r="I39" s="82">
        <v>31</v>
      </c>
      <c r="J39" s="99">
        <f>SUM(J36:J38)</f>
        <v>0</v>
      </c>
      <c r="K39" s="83">
        <f>SUM(K36:K38)</f>
        <v>0</v>
      </c>
    </row>
    <row r="40" spans="1:11" ht="12.75" customHeight="1">
      <c r="A40" s="189" t="s">
        <v>262</v>
      </c>
      <c r="B40" s="189"/>
      <c r="C40" s="189"/>
      <c r="D40" s="189"/>
      <c r="E40" s="189"/>
      <c r="F40" s="189"/>
      <c r="G40" s="189"/>
      <c r="H40" s="189"/>
      <c r="I40" s="82">
        <v>32</v>
      </c>
      <c r="J40" s="98"/>
      <c r="K40" s="84"/>
    </row>
    <row r="41" spans="1:11" ht="12.75" customHeight="1">
      <c r="A41" s="189" t="s">
        <v>263</v>
      </c>
      <c r="B41" s="189"/>
      <c r="C41" s="189"/>
      <c r="D41" s="189"/>
      <c r="E41" s="189"/>
      <c r="F41" s="189"/>
      <c r="G41" s="189"/>
      <c r="H41" s="189"/>
      <c r="I41" s="82">
        <v>33</v>
      </c>
      <c r="J41" s="98"/>
      <c r="K41" s="84"/>
    </row>
    <row r="42" spans="1:11" ht="12.75" customHeight="1">
      <c r="A42" s="189" t="s">
        <v>264</v>
      </c>
      <c r="B42" s="189"/>
      <c r="C42" s="189"/>
      <c r="D42" s="189"/>
      <c r="E42" s="189"/>
      <c r="F42" s="189"/>
      <c r="G42" s="189"/>
      <c r="H42" s="189"/>
      <c r="I42" s="82">
        <v>34</v>
      </c>
      <c r="J42" s="98"/>
      <c r="K42" s="84"/>
    </row>
    <row r="43" spans="1:11" ht="12.75" customHeight="1">
      <c r="A43" s="189" t="s">
        <v>265</v>
      </c>
      <c r="B43" s="189"/>
      <c r="C43" s="189"/>
      <c r="D43" s="189"/>
      <c r="E43" s="189"/>
      <c r="F43" s="189"/>
      <c r="G43" s="189"/>
      <c r="H43" s="189"/>
      <c r="I43" s="82">
        <v>35</v>
      </c>
      <c r="J43" s="98"/>
      <c r="K43" s="84"/>
    </row>
    <row r="44" spans="1:11" ht="12.75" customHeight="1">
      <c r="A44" s="189" t="s">
        <v>266</v>
      </c>
      <c r="B44" s="189"/>
      <c r="C44" s="189"/>
      <c r="D44" s="189"/>
      <c r="E44" s="189"/>
      <c r="F44" s="189"/>
      <c r="G44" s="189"/>
      <c r="H44" s="189"/>
      <c r="I44" s="82">
        <v>36</v>
      </c>
      <c r="J44" s="98"/>
      <c r="K44" s="84"/>
    </row>
    <row r="45" spans="1:11" ht="12.75" customHeight="1">
      <c r="A45" s="195" t="s">
        <v>305</v>
      </c>
      <c r="B45" s="195"/>
      <c r="C45" s="195"/>
      <c r="D45" s="195"/>
      <c r="E45" s="195"/>
      <c r="F45" s="195"/>
      <c r="G45" s="195"/>
      <c r="H45" s="195"/>
      <c r="I45" s="82">
        <v>37</v>
      </c>
      <c r="J45" s="99">
        <f>SUM(J40:J44)</f>
        <v>0</v>
      </c>
      <c r="K45" s="83">
        <f>SUM(K40:K44)</f>
        <v>0</v>
      </c>
    </row>
    <row r="46" spans="1:11" ht="12.75" customHeight="1">
      <c r="A46" s="195" t="s">
        <v>306</v>
      </c>
      <c r="B46" s="195"/>
      <c r="C46" s="195"/>
      <c r="D46" s="195"/>
      <c r="E46" s="195"/>
      <c r="F46" s="195"/>
      <c r="G46" s="195"/>
      <c r="H46" s="195"/>
      <c r="I46" s="82">
        <v>38</v>
      </c>
      <c r="J46" s="99">
        <f>IF(J39&gt;J45,J39-J45,0)</f>
        <v>0</v>
      </c>
      <c r="K46" s="83">
        <f>IF(K39&gt;K45,K39-K45,0)</f>
        <v>0</v>
      </c>
    </row>
    <row r="47" spans="1:11" ht="12.75" customHeight="1">
      <c r="A47" s="195" t="s">
        <v>307</v>
      </c>
      <c r="B47" s="195"/>
      <c r="C47" s="195"/>
      <c r="D47" s="195"/>
      <c r="E47" s="195"/>
      <c r="F47" s="195"/>
      <c r="G47" s="195"/>
      <c r="H47" s="195"/>
      <c r="I47" s="82">
        <v>39</v>
      </c>
      <c r="J47" s="99">
        <f>IF(J45&gt;J39,J45-J39,0)</f>
        <v>0</v>
      </c>
      <c r="K47" s="83">
        <f>IF(K45&gt;K39,K45-K39,0)</f>
        <v>0</v>
      </c>
    </row>
    <row r="48" spans="1:11" ht="12.75" customHeight="1">
      <c r="A48" s="195" t="s">
        <v>308</v>
      </c>
      <c r="B48" s="195"/>
      <c r="C48" s="195"/>
      <c r="D48" s="195"/>
      <c r="E48" s="195"/>
      <c r="F48" s="195"/>
      <c r="G48" s="195"/>
      <c r="H48" s="195"/>
      <c r="I48" s="82">
        <v>40</v>
      </c>
      <c r="J48" s="99">
        <f>IF(J20-J21+J33-J34+J46-J47&gt;0,J20-J21+J33-J34+J46-J47,0)</f>
        <v>0</v>
      </c>
      <c r="K48" s="83">
        <f>IF(K20-K21+K33-K34+K46-K47&gt;0,K20-K21+K33-K34+K46-K47,0)</f>
        <v>0</v>
      </c>
    </row>
    <row r="49" spans="1:11" ht="12.75" customHeight="1">
      <c r="A49" s="195" t="s">
        <v>309</v>
      </c>
      <c r="B49" s="195"/>
      <c r="C49" s="195"/>
      <c r="D49" s="195"/>
      <c r="E49" s="195"/>
      <c r="F49" s="195"/>
      <c r="G49" s="195"/>
      <c r="H49" s="195"/>
      <c r="I49" s="82">
        <v>41</v>
      </c>
      <c r="J49" s="99">
        <f>IF(J21-J20+J34-J33+J47-J46&gt;0,J21-J20+J34-J33+J47-J46,0)</f>
        <v>0</v>
      </c>
      <c r="K49" s="83">
        <f>IF(K21-K20+K34-K33+K47-K46&gt;0,K21-K20+K34-K33+K47-K46,0)</f>
        <v>0</v>
      </c>
    </row>
    <row r="50" spans="1:11" ht="12.75" customHeight="1">
      <c r="A50" s="195" t="s">
        <v>272</v>
      </c>
      <c r="B50" s="195"/>
      <c r="C50" s="195"/>
      <c r="D50" s="195"/>
      <c r="E50" s="195"/>
      <c r="F50" s="195"/>
      <c r="G50" s="195"/>
      <c r="H50" s="195"/>
      <c r="I50" s="82">
        <v>42</v>
      </c>
      <c r="J50" s="98"/>
      <c r="K50" s="84"/>
    </row>
    <row r="51" spans="1:11" ht="12.75" customHeight="1">
      <c r="A51" s="195" t="s">
        <v>273</v>
      </c>
      <c r="B51" s="195"/>
      <c r="C51" s="195"/>
      <c r="D51" s="195"/>
      <c r="E51" s="195"/>
      <c r="F51" s="195"/>
      <c r="G51" s="195"/>
      <c r="H51" s="195"/>
      <c r="I51" s="82">
        <v>43</v>
      </c>
      <c r="J51" s="98"/>
      <c r="K51" s="84"/>
    </row>
    <row r="52" spans="1:11" ht="12.75" customHeight="1">
      <c r="A52" s="195" t="s">
        <v>274</v>
      </c>
      <c r="B52" s="195"/>
      <c r="C52" s="195"/>
      <c r="D52" s="195"/>
      <c r="E52" s="195"/>
      <c r="F52" s="195"/>
      <c r="G52" s="195"/>
      <c r="H52" s="195"/>
      <c r="I52" s="82">
        <v>44</v>
      </c>
      <c r="J52" s="98"/>
      <c r="K52" s="84"/>
    </row>
    <row r="53" spans="1:11" ht="12.75" customHeight="1">
      <c r="A53" s="199" t="s">
        <v>275</v>
      </c>
      <c r="B53" s="199"/>
      <c r="C53" s="199"/>
      <c r="D53" s="199"/>
      <c r="E53" s="199"/>
      <c r="F53" s="199"/>
      <c r="G53" s="199"/>
      <c r="H53" s="199"/>
      <c r="I53" s="85">
        <v>45</v>
      </c>
      <c r="J53" s="100">
        <f>J50+J51-J52</f>
        <v>0</v>
      </c>
      <c r="K53" s="90">
        <f>K50+K51-K52</f>
        <v>0</v>
      </c>
    </row>
  </sheetData>
  <sheetProtection selectLockedCells="1" selectUnlockedCells="1"/>
  <mergeCells count="53">
    <mergeCell ref="A47:H47"/>
    <mergeCell ref="A53:H53"/>
    <mergeCell ref="A49:H49"/>
    <mergeCell ref="A50:H50"/>
    <mergeCell ref="A51:H51"/>
    <mergeCell ref="A52:H52"/>
    <mergeCell ref="A48:H48"/>
    <mergeCell ref="A27:H27"/>
    <mergeCell ref="A28:H28"/>
    <mergeCell ref="A36:H36"/>
    <mergeCell ref="A38:H38"/>
    <mergeCell ref="A46:H46"/>
    <mergeCell ref="A45:H45"/>
    <mergeCell ref="A41:H41"/>
    <mergeCell ref="A42:H42"/>
    <mergeCell ref="A43:H43"/>
    <mergeCell ref="A44:H44"/>
    <mergeCell ref="A39:H39"/>
    <mergeCell ref="A40:H40"/>
    <mergeCell ref="A37:H37"/>
    <mergeCell ref="A29:H29"/>
    <mergeCell ref="A30:H30"/>
    <mergeCell ref="A31:H31"/>
    <mergeCell ref="A32:H32"/>
    <mergeCell ref="A33:H33"/>
    <mergeCell ref="A34:H34"/>
    <mergeCell ref="A35:K35"/>
    <mergeCell ref="A9:H9"/>
    <mergeCell ref="A10:H10"/>
    <mergeCell ref="A11:H11"/>
    <mergeCell ref="A12:H12"/>
    <mergeCell ref="A25:H25"/>
    <mergeCell ref="A26:H26"/>
    <mergeCell ref="A19:H19"/>
    <mergeCell ref="A20:H20"/>
    <mergeCell ref="A21:H21"/>
    <mergeCell ref="A22:K22"/>
    <mergeCell ref="A13:H13"/>
    <mergeCell ref="A14:H14"/>
    <mergeCell ref="A23:H23"/>
    <mergeCell ref="A24:H24"/>
    <mergeCell ref="A15:H15"/>
    <mergeCell ref="A16:H16"/>
    <mergeCell ref="A17:H17"/>
    <mergeCell ref="A18:H18"/>
    <mergeCell ref="A7:H7"/>
    <mergeCell ref="A8:H8"/>
    <mergeCell ref="A1:K1"/>
    <mergeCell ref="A2:K2"/>
    <mergeCell ref="A3:K3"/>
    <mergeCell ref="A4:H4"/>
    <mergeCell ref="A5:H5"/>
    <mergeCell ref="A6:K6"/>
  </mergeCells>
  <dataValidations count="1">
    <dataValidation allowBlank="1" sqref="A1:IV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3" sqref="K3"/>
    </sheetView>
  </sheetViews>
  <sheetFormatPr defaultColWidth="9.140625" defaultRowHeight="12.75"/>
  <cols>
    <col min="1" max="4" width="9.140625" style="103" customWidth="1"/>
    <col min="5" max="5" width="10.140625" style="103" customWidth="1"/>
    <col min="6" max="9" width="9.140625" style="103" customWidth="1"/>
    <col min="10" max="11" width="9.57421875" style="103" bestFit="1" customWidth="1"/>
    <col min="12" max="16384" width="9.140625" style="103" customWidth="1"/>
  </cols>
  <sheetData>
    <row r="1" spans="1:12" ht="12.75" customHeight="1">
      <c r="A1" s="201" t="s">
        <v>310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105"/>
    </row>
    <row r="2" spans="1:12" ht="15.75" customHeight="1">
      <c r="A2" s="104"/>
      <c r="B2" s="106"/>
      <c r="C2" s="202" t="s">
        <v>311</v>
      </c>
      <c r="D2" s="202"/>
      <c r="E2" s="108">
        <v>42736</v>
      </c>
      <c r="F2" s="107" t="s">
        <v>2</v>
      </c>
      <c r="G2" s="203">
        <v>43008</v>
      </c>
      <c r="H2" s="203"/>
      <c r="I2" s="106"/>
      <c r="J2" s="106"/>
      <c r="K2" s="106"/>
      <c r="L2" s="109"/>
    </row>
    <row r="3" spans="1:11" ht="23.25" customHeight="1">
      <c r="A3" s="193" t="s">
        <v>52</v>
      </c>
      <c r="B3" s="193"/>
      <c r="C3" s="193"/>
      <c r="D3" s="193"/>
      <c r="E3" s="193"/>
      <c r="F3" s="193"/>
      <c r="G3" s="193"/>
      <c r="H3" s="193"/>
      <c r="I3" s="94" t="s">
        <v>160</v>
      </c>
      <c r="J3" s="95" t="s">
        <v>312</v>
      </c>
      <c r="K3" s="132" t="s">
        <v>313</v>
      </c>
    </row>
    <row r="4" spans="1:11" ht="12.75" customHeight="1">
      <c r="A4" s="200">
        <v>1</v>
      </c>
      <c r="B4" s="200"/>
      <c r="C4" s="200"/>
      <c r="D4" s="200"/>
      <c r="E4" s="200"/>
      <c r="F4" s="200"/>
      <c r="G4" s="200"/>
      <c r="H4" s="200"/>
      <c r="I4" s="110">
        <v>2</v>
      </c>
      <c r="J4" s="97" t="s">
        <v>227</v>
      </c>
      <c r="K4" s="97" t="s">
        <v>228</v>
      </c>
    </row>
    <row r="5" spans="1:11" ht="12.75" customHeight="1">
      <c r="A5" s="189" t="s">
        <v>314</v>
      </c>
      <c r="B5" s="189"/>
      <c r="C5" s="189"/>
      <c r="D5" s="189"/>
      <c r="E5" s="189"/>
      <c r="F5" s="189"/>
      <c r="G5" s="189"/>
      <c r="H5" s="189"/>
      <c r="I5" s="82">
        <v>1</v>
      </c>
      <c r="J5" s="118">
        <v>188728900</v>
      </c>
      <c r="K5" s="81">
        <v>188728900</v>
      </c>
    </row>
    <row r="6" spans="1:11" ht="12.75" customHeight="1">
      <c r="A6" s="189" t="s">
        <v>315</v>
      </c>
      <c r="B6" s="189"/>
      <c r="C6" s="189"/>
      <c r="D6" s="189"/>
      <c r="E6" s="189"/>
      <c r="F6" s="189"/>
      <c r="G6" s="189"/>
      <c r="H6" s="189"/>
      <c r="I6" s="82">
        <v>2</v>
      </c>
      <c r="J6" s="119"/>
      <c r="K6" s="84"/>
    </row>
    <row r="7" spans="1:11" ht="12.75" customHeight="1">
      <c r="A7" s="189" t="s">
        <v>316</v>
      </c>
      <c r="B7" s="189"/>
      <c r="C7" s="189"/>
      <c r="D7" s="189"/>
      <c r="E7" s="189"/>
      <c r="F7" s="189"/>
      <c r="G7" s="189"/>
      <c r="H7" s="189"/>
      <c r="I7" s="82">
        <v>3</v>
      </c>
      <c r="J7" s="119">
        <v>12080331</v>
      </c>
      <c r="K7" s="119">
        <v>1257610.8399999999</v>
      </c>
    </row>
    <row r="8" spans="1:11" ht="12.75" customHeight="1">
      <c r="A8" s="189" t="s">
        <v>317</v>
      </c>
      <c r="B8" s="189"/>
      <c r="C8" s="189"/>
      <c r="D8" s="189"/>
      <c r="E8" s="189"/>
      <c r="F8" s="189"/>
      <c r="G8" s="189"/>
      <c r="H8" s="189"/>
      <c r="I8" s="82">
        <v>4</v>
      </c>
      <c r="J8" s="119">
        <v>-7222771</v>
      </c>
      <c r="K8" s="119">
        <v>-7222771</v>
      </c>
    </row>
    <row r="9" spans="1:11" ht="12.75" customHeight="1">
      <c r="A9" s="189" t="s">
        <v>318</v>
      </c>
      <c r="B9" s="189"/>
      <c r="C9" s="189"/>
      <c r="D9" s="189"/>
      <c r="E9" s="189"/>
      <c r="F9" s="189"/>
      <c r="G9" s="189"/>
      <c r="H9" s="189"/>
      <c r="I9" s="82">
        <v>5</v>
      </c>
      <c r="J9" s="119">
        <v>-10822720</v>
      </c>
      <c r="K9" s="84">
        <v>71462301.86874998</v>
      </c>
    </row>
    <row r="10" spans="1:11" ht="12.75" customHeight="1">
      <c r="A10" s="189" t="s">
        <v>319</v>
      </c>
      <c r="B10" s="189"/>
      <c r="C10" s="189"/>
      <c r="D10" s="189"/>
      <c r="E10" s="189"/>
      <c r="F10" s="189"/>
      <c r="G10" s="189"/>
      <c r="H10" s="189"/>
      <c r="I10" s="82">
        <v>6</v>
      </c>
      <c r="J10" s="119"/>
      <c r="K10" s="84"/>
    </row>
    <row r="11" spans="1:11" ht="12.75" customHeight="1">
      <c r="A11" s="189" t="s">
        <v>320</v>
      </c>
      <c r="B11" s="189"/>
      <c r="C11" s="189"/>
      <c r="D11" s="189"/>
      <c r="E11" s="189"/>
      <c r="F11" s="189"/>
      <c r="G11" s="189"/>
      <c r="H11" s="189"/>
      <c r="I11" s="82">
        <v>7</v>
      </c>
      <c r="J11" s="119"/>
      <c r="K11" s="84"/>
    </row>
    <row r="12" spans="1:11" ht="12.75" customHeight="1">
      <c r="A12" s="189" t="s">
        <v>321</v>
      </c>
      <c r="B12" s="189"/>
      <c r="C12" s="189"/>
      <c r="D12" s="189"/>
      <c r="E12" s="189"/>
      <c r="F12" s="189"/>
      <c r="G12" s="189"/>
      <c r="H12" s="189"/>
      <c r="I12" s="82">
        <v>8</v>
      </c>
      <c r="J12" s="84">
        <v>-15692451</v>
      </c>
      <c r="K12" s="84">
        <v>-12344166</v>
      </c>
    </row>
    <row r="13" spans="1:11" ht="12.75" customHeight="1">
      <c r="A13" s="189" t="s">
        <v>322</v>
      </c>
      <c r="B13" s="189"/>
      <c r="C13" s="189"/>
      <c r="D13" s="189"/>
      <c r="E13" s="189"/>
      <c r="F13" s="189"/>
      <c r="G13" s="189"/>
      <c r="H13" s="189"/>
      <c r="I13" s="82">
        <v>9</v>
      </c>
      <c r="J13" s="119"/>
      <c r="K13" s="84"/>
    </row>
    <row r="14" spans="1:11" ht="12.75" customHeight="1">
      <c r="A14" s="195" t="s">
        <v>323</v>
      </c>
      <c r="B14" s="195"/>
      <c r="C14" s="195"/>
      <c r="D14" s="195"/>
      <c r="E14" s="195"/>
      <c r="F14" s="195"/>
      <c r="G14" s="195"/>
      <c r="H14" s="195"/>
      <c r="I14" s="82">
        <v>10</v>
      </c>
      <c r="J14" s="120">
        <f>SUM(J5:J13)</f>
        <v>167071289</v>
      </c>
      <c r="K14" s="83">
        <f>SUM(K5:K13)</f>
        <v>241881875.70874998</v>
      </c>
    </row>
    <row r="15" spans="1:11" ht="12.75" customHeight="1">
      <c r="A15" s="189" t="s">
        <v>324</v>
      </c>
      <c r="B15" s="189"/>
      <c r="C15" s="189"/>
      <c r="D15" s="189"/>
      <c r="E15" s="189"/>
      <c r="F15" s="189"/>
      <c r="G15" s="189"/>
      <c r="H15" s="189"/>
      <c r="I15" s="82">
        <v>11</v>
      </c>
      <c r="J15" s="84"/>
      <c r="K15" s="84"/>
    </row>
    <row r="16" spans="1:11" ht="12.75" customHeight="1">
      <c r="A16" s="189" t="s">
        <v>325</v>
      </c>
      <c r="B16" s="189"/>
      <c r="C16" s="189"/>
      <c r="D16" s="189"/>
      <c r="E16" s="189"/>
      <c r="F16" s="189"/>
      <c r="G16" s="189"/>
      <c r="H16" s="189"/>
      <c r="I16" s="82">
        <v>12</v>
      </c>
      <c r="J16" s="84"/>
      <c r="K16" s="84"/>
    </row>
    <row r="17" spans="1:11" ht="12.75" customHeight="1">
      <c r="A17" s="189" t="s">
        <v>326</v>
      </c>
      <c r="B17" s="189"/>
      <c r="C17" s="189"/>
      <c r="D17" s="189"/>
      <c r="E17" s="189"/>
      <c r="F17" s="189"/>
      <c r="G17" s="189"/>
      <c r="H17" s="189"/>
      <c r="I17" s="82">
        <v>13</v>
      </c>
      <c r="J17" s="84"/>
      <c r="K17" s="84"/>
    </row>
    <row r="18" spans="1:11" ht="12.75" customHeight="1">
      <c r="A18" s="189" t="s">
        <v>327</v>
      </c>
      <c r="B18" s="189"/>
      <c r="C18" s="189"/>
      <c r="D18" s="189"/>
      <c r="E18" s="189"/>
      <c r="F18" s="189"/>
      <c r="G18" s="189"/>
      <c r="H18" s="189"/>
      <c r="I18" s="82">
        <v>14</v>
      </c>
      <c r="J18" s="84"/>
      <c r="K18" s="84"/>
    </row>
    <row r="19" spans="1:11" ht="12.75" customHeight="1">
      <c r="A19" s="189" t="s">
        <v>328</v>
      </c>
      <c r="B19" s="189"/>
      <c r="C19" s="189"/>
      <c r="D19" s="189"/>
      <c r="E19" s="189"/>
      <c r="F19" s="189"/>
      <c r="G19" s="189"/>
      <c r="H19" s="189"/>
      <c r="I19" s="82">
        <v>15</v>
      </c>
      <c r="J19" s="84"/>
      <c r="K19" s="84"/>
    </row>
    <row r="20" spans="1:11" ht="12.75" customHeight="1">
      <c r="A20" s="189" t="s">
        <v>329</v>
      </c>
      <c r="B20" s="189"/>
      <c r="C20" s="189"/>
      <c r="D20" s="189"/>
      <c r="E20" s="189"/>
      <c r="F20" s="189"/>
      <c r="G20" s="189"/>
      <c r="H20" s="189"/>
      <c r="I20" s="82">
        <v>16</v>
      </c>
      <c r="J20" s="84"/>
      <c r="K20" s="84"/>
    </row>
    <row r="21" spans="1:11" ht="12.75" customHeight="1">
      <c r="A21" s="195" t="s">
        <v>330</v>
      </c>
      <c r="B21" s="195"/>
      <c r="C21" s="195"/>
      <c r="D21" s="195"/>
      <c r="E21" s="195"/>
      <c r="F21" s="195"/>
      <c r="G21" s="195"/>
      <c r="H21" s="195"/>
      <c r="I21" s="82">
        <v>17</v>
      </c>
      <c r="J21" s="90">
        <f>SUM(J15:J20)</f>
        <v>0</v>
      </c>
      <c r="K21" s="90">
        <f>SUM(K15:K20)</f>
        <v>0</v>
      </c>
    </row>
    <row r="22" spans="1:11" ht="12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  <row r="23" spans="1:11" ht="12.75" customHeight="1">
      <c r="A23" s="205" t="s">
        <v>331</v>
      </c>
      <c r="B23" s="205"/>
      <c r="C23" s="205"/>
      <c r="D23" s="205"/>
      <c r="E23" s="205"/>
      <c r="F23" s="205"/>
      <c r="G23" s="205"/>
      <c r="H23" s="205"/>
      <c r="I23" s="93">
        <v>18</v>
      </c>
      <c r="J23" s="81"/>
      <c r="K23" s="81"/>
    </row>
    <row r="24" spans="1:11" ht="17.25" customHeight="1">
      <c r="A24" s="196" t="s">
        <v>332</v>
      </c>
      <c r="B24" s="196"/>
      <c r="C24" s="196"/>
      <c r="D24" s="196"/>
      <c r="E24" s="196"/>
      <c r="F24" s="196"/>
      <c r="G24" s="196"/>
      <c r="H24" s="196"/>
      <c r="I24" s="85">
        <v>19</v>
      </c>
      <c r="J24" s="90"/>
      <c r="K24" s="90"/>
    </row>
    <row r="25" spans="1:11" ht="30" customHeight="1">
      <c r="A25" s="204" t="s">
        <v>333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</row>
  </sheetData>
  <sheetProtection selectLockedCells="1" selectUnlockedCells="1"/>
  <mergeCells count="26">
    <mergeCell ref="A11:H11"/>
    <mergeCell ref="A24:H24"/>
    <mergeCell ref="A14:H14"/>
    <mergeCell ref="A15:H15"/>
    <mergeCell ref="A19:H19"/>
    <mergeCell ref="A13:H13"/>
    <mergeCell ref="A18:H18"/>
    <mergeCell ref="A12:H12"/>
    <mergeCell ref="A8:H8"/>
    <mergeCell ref="A9:H9"/>
    <mergeCell ref="A25:K25"/>
    <mergeCell ref="A20:H20"/>
    <mergeCell ref="A21:H21"/>
    <mergeCell ref="A22:K22"/>
    <mergeCell ref="A23:H23"/>
    <mergeCell ref="A16:H16"/>
    <mergeCell ref="A17:H17"/>
    <mergeCell ref="A10:H10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conditionalFormatting sqref="J12:K12">
    <cfRule type="cellIs" priority="3" dxfId="0" operator="notEqual" stopIfTrue="1">
      <formula>ROUND(J12,0)</formula>
    </cfRule>
  </conditionalFormatting>
  <dataValidations count="4">
    <dataValidation allowBlank="1" sqref="A1:I25 J15:J25 J1:J4 L1:IV25 K1:K6 K13:K25 K9:K11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4">
      <formula1>0</formula1>
    </dataValidation>
    <dataValidation type="whole" operator="notEqual" allowBlank="1" showInputMessage="1" showErrorMessage="1" errorTitle="Pogrešan unos" error="Mogu se unijeti samo cjelobrojne vrijednosti." sqref="J5:J11 J13 K7:K8">
      <formula1>999999999999</formula1>
    </dataValidation>
    <dataValidation type="whole" operator="notEqual" allowBlank="1" showInputMessage="1" showErrorMessage="1" errorTitle="Pogrešan upis" error="Dopušten je upis samo cjelobrojnih vrijednosti ili nule" sqref="J12:K12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 customHeight="1"/>
  <sheetData>
    <row r="1" spans="1:10" ht="12.7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206" t="s">
        <v>334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 customHeight="1">
      <c r="A4" s="207" t="s">
        <v>335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2.7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</row>
    <row r="6" spans="1:10" ht="12.7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</row>
    <row r="7" spans="1:10" ht="12.7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</row>
    <row r="8" spans="1:10" ht="12.7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</row>
    <row r="9" spans="1:10" ht="12.75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</row>
    <row r="10" spans="1:10" ht="12.75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</row>
  </sheetData>
  <sheetProtection selectLockedCells="1" selectUnlockedCells="1"/>
  <mergeCells count="2">
    <mergeCell ref="A2:J2"/>
    <mergeCell ref="A4:J10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JDobrosevic</cp:lastModifiedBy>
  <cp:lastPrinted>2015-04-23T11:40:06Z</cp:lastPrinted>
  <dcterms:created xsi:type="dcterms:W3CDTF">2015-04-21T08:25:41Z</dcterms:created>
  <dcterms:modified xsi:type="dcterms:W3CDTF">2017-10-30T07:27:42Z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