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</definedNames>
  <calcPr fullCalcOnLoad="1"/>
</workbook>
</file>

<file path=xl/sharedStrings.xml><?xml version="1.0" encoding="utf-8"?>
<sst xmlns="http://schemas.openxmlformats.org/spreadsheetml/2006/main" count="401" uniqueCount="350">
  <si>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</si>
  <si>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</si>
  <si>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</si>
  <si>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</si>
  <si>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</si>
  <si>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</si>
  <si>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</si>
  <si>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</si>
  <si>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</si>
  <si>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</si>
  <si>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</si>
  <si>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</si>
  <si>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</si>
  <si>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</si>
  <si>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</si>
  <si>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</si>
  <si>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</si>
  <si>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</si>
  <si>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</si>
  <si>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</si>
  <si>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</si>
  <si>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</si>
  <si>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</si>
  <si>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</si>
  <si>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</si>
  <si>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</si>
  <si>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</si>
  <si>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</si>
  <si>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</si>
  <si>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</si>
  <si>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</si>
  <si>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</si>
  <si>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</si>
  <si>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</si>
  <si>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</si>
  <si>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</si>
  <si>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</si>
  <si>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</si>
  <si>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</si>
  <si>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</si>
  <si>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</si>
  <si>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</si>
  <si>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</si>
  <si>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</si>
  <si>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</si>
  <si>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</si>
  <si>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</si>
  <si>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</si>
  <si>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</si>
  <si>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</si>
  <si>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</si>
  <si>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</si>
  <si>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</si>
  <si>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</si>
  <si>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</si>
  <si>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</si>
  <si>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</si>
  <si>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</si>
  <si>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</si>
  <si>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</si>
  <si>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</si>
  <si>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</si>
  <si>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</si>
  <si>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</si>
  <si>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</si>
  <si>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</si>
  <si>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</si>
  <si>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</si>
  <si>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</si>
  <si>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</si>
  <si>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</si>
  <si>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</si>
  <si>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</si>
  <si>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</si>
  <si>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</si>
  <si>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</si>
  <si>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</si>
  <si>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</si>
  <si>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</si>
  <si>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</si>
  <si>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</si>
  <si>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</si>
  <si>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</si>
  <si>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</si>
  <si>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</si>
  <si>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</si>
  <si>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</si>
  <si>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</si>
  <si>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</si>
  <si>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</si>
  <si>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</si>
  <si>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</si>
  <si>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</si>
  <si>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</si>
  <si>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</si>
  <si>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</si>
  <si>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</si>
  <si>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</si>
  <si>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</si>
  <si>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</si>
  <si>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</si>
  <si>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</si>
  <si>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</si>
  <si>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</si>
  <si>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</si>
  <si>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</si>
  <si>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</si>
  <si>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</si>
  <si>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</si>
  <si>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</si>
  <si>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</si>
  <si>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</si>
  <si>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</si>
  <si>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</si>
  <si>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</si>
  <si>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</si>
  <si>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</si>
  <si>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</si>
  <si>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</si>
  <si>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</si>
  <si>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</si>
  <si>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</si>
  <si>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</si>
  <si>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</si>
  <si>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</si>
  <si>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</si>
  <si>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</si>
  <si>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</si>
  <si>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</si>
  <si>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</si>
  <si>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</si>
  <si>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</si>
  <si>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</si>
  <si>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</si>
  <si>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</si>
  <si>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</si>
  <si>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</si>
  <si>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</si>
  <si>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</si>
  <si>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</si>
  <si>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</si>
  <si>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</si>
  <si>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</si>
  <si>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</si>
  <si>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</si>
  <si>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</si>
  <si>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</si>
  <si>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</si>
  <si>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</si>
  <si>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</si>
  <si>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</si>
  <si>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</si>
  <si>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</si>
  <si>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</si>
  <si>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</si>
  <si>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</si>
  <si>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</si>
  <si>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</si>
  <si>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</si>
  <si>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</si>
  <si>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</si>
  <si>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</si>
  <si>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</si>
  <si>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</si>
  <si>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</si>
  <si>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</si>
  <si>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</si>
  <si>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</si>
  <si>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</si>
  <si>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</si>
  <si>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</si>
  <si>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</si>
  <si>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</si>
  <si>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</si>
  <si>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</si>
  <si>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</si>
  <si>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</si>
  <si>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</si>
  <si>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</si>
  <si>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</si>
  <si>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</si>
  <si>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</si>
  <si>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</si>
  <si>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</si>
  <si>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</si>
  <si>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</si>
  <si>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</si>
  <si>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</si>
  <si>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</si>
  <si>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</si>
  <si>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</si>
  <si>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</si>
  <si>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</si>
  <si>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</si>
  <si>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</si>
  <si>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</si>
  <si>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</si>
  <si>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</si>
  <si>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</si>
  <si>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</si>
  <si>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</si>
  <si>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</si>
  <si>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</si>
  <si>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</si>
  <si>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</si>
  <si>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</si>
  <si>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</si>
  <si>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</si>
  <si>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</si>
  <si>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</si>
  <si>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</si>
  <si>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</si>
  <si>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</si>
  <si>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</si>
  <si>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</si>
  <si>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</si>
  <si>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</si>
  <si>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</si>
  <si>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</si>
  <si>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</si>
  <si>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</si>
  <si>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</si>
  <si>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</si>
  <si>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</si>
  <si>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</si>
  <si>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</si>
  <si>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</si>
  <si>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</si>
  <si>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</si>
  <si>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</si>
  <si>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</si>
  <si>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</si>
  <si>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</si>
  <si>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</si>
  <si>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</si>
  <si>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</si>
  <si>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</si>
  <si>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</si>
  <si>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</si>
  <si>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</si>
  <si>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</si>
  <si>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</si>
  <si>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</si>
  <si>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</si>
  <si>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</si>
  <si>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</si>
  <si>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</si>
  <si>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</si>
  <si>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</si>
  <si>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</si>
  <si>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</si>
  <si>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</si>
  <si>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</si>
  <si>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</si>
  <si>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</si>
  <si>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</si>
  <si>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</si>
  <si>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</si>
  <si>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</si>
  <si>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</si>
  <si>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</si>
  <si>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</si>
  <si>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</si>
  <si>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</si>
  <si>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</si>
  <si>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</si>
  <si>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</si>
  <si>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</si>
  <si>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</si>
  <si>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</si>
  <si>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</si>
  <si>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</si>
  <si>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</si>
  <si>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</si>
  <si>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</si>
  <si>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</si>
  <si>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</si>
  <si>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</si>
  <si>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</si>
  <si>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</si>
  <si>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</si>
  <si>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</si>
  <si>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</si>
  <si>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</si>
  <si>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</si>
  <si>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</si>
  <si>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</si>
  <si>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</si>
  <si>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</si>
  <si>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</si>
  <si>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</si>
  <si>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</si>
  <si>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</si>
  <si>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</si>
  <si>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</si>
  <si>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</si>
  <si>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</si>
  <si>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</si>
  <si>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</si>
  <si>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</si>
  <si>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</si>
  <si>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</si>
  <si>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</si>
  <si>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</si>
  <si>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</si>
  <si>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</si>
  <si>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</si>
  <si>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</si>
  <si>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</si>
  <si>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</si>
  <si>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</si>
  <si>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</si>
  <si>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</si>
  <si>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</si>
  <si>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</si>
  <si>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</si>
  <si>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</si>
  <si>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</si>
  <si>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</si>
  <si>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</si>
  <si>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</si>
  <si>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</si>
  <si>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</si>
  <si>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</si>
  <si>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4690</t>
  </si>
  <si>
    <t>01.01.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</si>
  <si>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</si>
  <si>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</si>
  <si>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</si>
  <si>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</si>
  <si>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</si>
  <si>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</si>
  <si>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</si>
  <si>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</si>
  <si>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</si>
  <si>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ČOTIĆ PETAR</t>
  </si>
  <si>
    <t>021 301 560</t>
  </si>
  <si>
    <t>021 301 152</t>
  </si>
  <si>
    <t>KOŽUL IVICA</t>
  </si>
  <si>
    <t>DINARKA</t>
  </si>
  <si>
    <t>KNIN, TRG ANTE STARČEVIĆA 1</t>
  </si>
  <si>
    <t>03086046</t>
  </si>
  <si>
    <t>BRODOMERKUR ŠIROKI BRIJEG DOO</t>
  </si>
  <si>
    <t>BIH,ŠIROKI BRIJEG, FRA D. MANDIĆA 26</t>
  </si>
  <si>
    <t>64-01-0209-09</t>
  </si>
  <si>
    <t>DA</t>
  </si>
  <si>
    <t>Obveznik: ___BRODOMERKUR GRUPA_________________________________</t>
  </si>
  <si>
    <t>Obveznik: _____BRODOMERKUR GRUPA_____________________________</t>
  </si>
  <si>
    <r>
      <t>stanje na dan _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_.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__._</t>
    </r>
    <r>
      <rPr>
        <b/>
        <u val="single"/>
        <sz val="10"/>
        <rFont val="Arial"/>
        <family val="2"/>
      </rPr>
      <t>2013</t>
    </r>
    <r>
      <rPr>
        <b/>
        <sz val="10"/>
        <rFont val="Arial"/>
        <family val="2"/>
      </rPr>
      <t>___.</t>
    </r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</si>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</sst>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3" fillId="0" borderId="0" xfId="53" applyFont="1" applyBorder="1" applyProtection="1">
      <alignment vertical="top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32" xfId="53" applyFont="1" applyBorder="1" applyAlignment="1" applyProtection="1">
      <alignment horizontal="center" vertical="top"/>
      <protection hidden="1"/>
    </xf>
    <xf numFmtId="0" fontId="3" fillId="0" borderId="32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3" xfId="53" applyFont="1" applyBorder="1" applyAlignment="1">
      <alignment horizontal="left" vertical="center"/>
      <protection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4" xfId="53" applyFont="1" applyBorder="1" applyAlignment="1" applyProtection="1">
      <alignment horizontal="right"/>
      <protection hidden="1"/>
    </xf>
    <xf numFmtId="49" fontId="2" fillId="24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4" xfId="53" applyFont="1" applyBorder="1" applyAlignment="1" applyProtection="1">
      <alignment horizontal="right" wrapText="1"/>
      <protection hidden="1"/>
    </xf>
    <xf numFmtId="0" fontId="4" fillId="24" borderId="35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33" xfId="53" applyFont="1" applyBorder="1" applyAlignment="1" applyProtection="1">
      <alignment/>
      <protection hidden="1" locked="0"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24" borderId="35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3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49" fontId="2" fillId="0" borderId="33" xfId="53" applyNumberFormat="1" applyFont="1" applyBorder="1" applyAlignment="1" applyProtection="1">
      <alignment horizontal="left" vertical="center"/>
      <protection hidden="1" locked="0"/>
    </xf>
    <xf numFmtId="0" fontId="2" fillId="24" borderId="35" xfId="53" applyFont="1" applyFill="1" applyBorder="1" applyAlignment="1" applyProtection="1">
      <alignment horizontal="left" vertical="center"/>
      <protection hidden="1" locked="0"/>
    </xf>
    <xf numFmtId="0" fontId="3" fillId="0" borderId="33" xfId="53" applyFont="1" applyBorder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35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33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4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4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24" borderId="41" xfId="0" applyFont="1" applyFill="1" applyBorder="1" applyAlignment="1" applyProtection="1">
      <alignment vertical="center" wrapText="1"/>
      <protection hidden="1"/>
    </xf>
    <xf numFmtId="0" fontId="9" fillId="24" borderId="42" xfId="0" applyFont="1" applyFill="1" applyBorder="1" applyAlignment="1" applyProtection="1">
      <alignment vertical="center" wrapText="1"/>
      <protection hidden="1"/>
    </xf>
    <xf numFmtId="0" fontId="9" fillId="24" borderId="43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20" borderId="42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41" xfId="0" applyFont="1" applyFill="1" applyBorder="1" applyAlignment="1" applyProtection="1">
      <alignment vertical="center" wrapText="1"/>
      <protection hidden="1"/>
    </xf>
    <xf numFmtId="0" fontId="9" fillId="25" borderId="42" xfId="0" applyFont="1" applyFill="1" applyBorder="1" applyAlignment="1" applyProtection="1">
      <alignment vertical="center" wrapText="1"/>
      <protection hidden="1"/>
    </xf>
    <xf numFmtId="0" fontId="9" fillId="25" borderId="43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9" fillId="20" borderId="42" xfId="0" applyFont="1" applyFill="1" applyBorder="1" applyAlignment="1">
      <alignment vertical="center" wrapText="1"/>
    </xf>
    <xf numFmtId="0" fontId="9" fillId="20" borderId="4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41" xfId="0" applyFont="1" applyFill="1" applyBorder="1" applyAlignment="1" applyProtection="1">
      <alignment vertical="center" wrapText="1"/>
      <protection hidden="1"/>
    </xf>
    <xf numFmtId="0" fontId="6" fillId="24" borderId="42" xfId="0" applyFont="1" applyFill="1" applyBorder="1" applyAlignment="1" applyProtection="1">
      <alignment vertical="center" wrapText="1"/>
      <protection hidden="1"/>
    </xf>
    <xf numFmtId="0" fontId="6" fillId="24" borderId="43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left" vertical="center" wrapText="1"/>
    </xf>
    <xf numFmtId="0" fontId="2" fillId="26" borderId="42" xfId="0" applyFont="1" applyFill="1" applyBorder="1" applyAlignment="1">
      <alignment horizontal="left" vertical="center" wrapText="1"/>
    </xf>
    <xf numFmtId="0" fontId="0" fillId="26" borderId="42" xfId="0" applyFont="1" applyFill="1" applyBorder="1" applyAlignment="1">
      <alignment vertical="center" wrapText="1"/>
    </xf>
    <xf numFmtId="0" fontId="0" fillId="26" borderId="43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1"/>
  <sheetViews>
    <sheetView view="pageBreakPreview" zoomScale="110" zoomScaleSheetLayoutView="110" zoomScalePageLayoutView="0" workbookViewId="0" topLeftCell="A33">
      <selection activeCell="A31" sqref="A31:IV3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5" t="s">
        <v>256</v>
      </c>
      <c r="B1" s="145"/>
      <c r="C1" s="14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 t="s">
        <v>325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3" t="s">
        <v>260</v>
      </c>
      <c r="B6" s="134"/>
      <c r="C6" s="146" t="s">
        <v>326</v>
      </c>
      <c r="D6" s="147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46" t="s">
        <v>327</v>
      </c>
      <c r="D8" s="147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46" t="s">
        <v>328</v>
      </c>
      <c r="D10" s="14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3" t="s">
        <v>263</v>
      </c>
      <c r="B12" s="134"/>
      <c r="C12" s="153" t="s">
        <v>329</v>
      </c>
      <c r="D12" s="167"/>
      <c r="E12" s="167"/>
      <c r="F12" s="167"/>
      <c r="G12" s="167"/>
      <c r="H12" s="167"/>
      <c r="I12" s="13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3" t="s">
        <v>264</v>
      </c>
      <c r="B14" s="134"/>
      <c r="C14" s="168">
        <v>21000</v>
      </c>
      <c r="D14" s="169"/>
      <c r="E14" s="31"/>
      <c r="F14" s="153" t="s">
        <v>330</v>
      </c>
      <c r="G14" s="167"/>
      <c r="H14" s="167"/>
      <c r="I14" s="13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3" t="s">
        <v>265</v>
      </c>
      <c r="B16" s="134"/>
      <c r="C16" s="153" t="s">
        <v>331</v>
      </c>
      <c r="D16" s="167"/>
      <c r="E16" s="167"/>
      <c r="F16" s="167"/>
      <c r="G16" s="167"/>
      <c r="H16" s="167"/>
      <c r="I16" s="13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3" t="s">
        <v>266</v>
      </c>
      <c r="B18" s="134"/>
      <c r="C18" s="141" t="s">
        <v>332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3" t="s">
        <v>267</v>
      </c>
      <c r="B20" s="134"/>
      <c r="C20" s="141" t="s">
        <v>333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3" t="s">
        <v>268</v>
      </c>
      <c r="B22" s="134"/>
      <c r="C22" s="44">
        <v>409</v>
      </c>
      <c r="D22" s="153" t="s">
        <v>330</v>
      </c>
      <c r="E22" s="156"/>
      <c r="F22" s="157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3" t="s">
        <v>269</v>
      </c>
      <c r="B24" s="134"/>
      <c r="C24" s="44">
        <v>17</v>
      </c>
      <c r="D24" s="153" t="s">
        <v>334</v>
      </c>
      <c r="E24" s="156"/>
      <c r="F24" s="156"/>
      <c r="G24" s="157"/>
      <c r="H24" s="38" t="s">
        <v>270</v>
      </c>
      <c r="I24" s="125">
        <v>580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3" t="s">
        <v>272</v>
      </c>
      <c r="B26" s="134"/>
      <c r="C26" s="48" t="s">
        <v>345</v>
      </c>
      <c r="D26" s="49"/>
      <c r="E26" s="22"/>
      <c r="F26" s="50"/>
      <c r="G26" s="133" t="s">
        <v>273</v>
      </c>
      <c r="H26" s="134"/>
      <c r="I26" s="51" t="s">
        <v>324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9" t="s">
        <v>274</v>
      </c>
      <c r="B28" s="160"/>
      <c r="C28" s="161"/>
      <c r="D28" s="161"/>
      <c r="E28" s="162" t="s">
        <v>275</v>
      </c>
      <c r="F28" s="163"/>
      <c r="G28" s="163"/>
      <c r="H28" s="164" t="s">
        <v>276</v>
      </c>
      <c r="I28" s="16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45"/>
      <c r="B30" s="45"/>
      <c r="C30" s="43"/>
      <c r="D30" s="54"/>
      <c r="E30" s="54"/>
      <c r="F30" s="54"/>
      <c r="G30" s="55"/>
      <c r="H30" s="116"/>
      <c r="I30" s="56"/>
      <c r="J30" s="22"/>
      <c r="K30" s="22"/>
      <c r="L30" s="22"/>
    </row>
    <row r="31" spans="1:12" ht="12.75">
      <c r="A31" s="153" t="s">
        <v>339</v>
      </c>
      <c r="B31" s="156"/>
      <c r="C31" s="156"/>
      <c r="D31" s="157"/>
      <c r="E31" s="153" t="s">
        <v>340</v>
      </c>
      <c r="F31" s="156"/>
      <c r="G31" s="156"/>
      <c r="H31" s="146" t="s">
        <v>341</v>
      </c>
      <c r="I31" s="147"/>
      <c r="J31" s="22"/>
      <c r="K31" s="22"/>
      <c r="L31" s="22"/>
    </row>
    <row r="32" spans="1:12" ht="12.75">
      <c r="A32" s="45"/>
      <c r="B32" s="45"/>
      <c r="C32" s="43"/>
      <c r="D32" s="54"/>
      <c r="E32" s="54"/>
      <c r="F32" s="54"/>
      <c r="G32" s="55"/>
      <c r="H32" s="116"/>
      <c r="I32" s="56"/>
      <c r="J32" s="22"/>
      <c r="K32" s="22"/>
      <c r="L32" s="22"/>
    </row>
    <row r="33" spans="1:12" ht="12.75">
      <c r="A33" s="153" t="s">
        <v>342</v>
      </c>
      <c r="B33" s="156"/>
      <c r="C33" s="156"/>
      <c r="D33" s="157"/>
      <c r="E33" s="150" t="s">
        <v>343</v>
      </c>
      <c r="F33" s="151"/>
      <c r="G33" s="151"/>
      <c r="H33" s="146" t="s">
        <v>344</v>
      </c>
      <c r="I33" s="147"/>
      <c r="J33" s="22"/>
      <c r="K33" s="22"/>
      <c r="L33" s="22"/>
    </row>
    <row r="34" spans="1:12" ht="12.75">
      <c r="A34" s="57"/>
      <c r="B34" s="57"/>
      <c r="C34" s="148"/>
      <c r="D34" s="149"/>
      <c r="E34" s="31"/>
      <c r="F34" s="148"/>
      <c r="G34" s="149"/>
      <c r="H34" s="31"/>
      <c r="I34" s="31"/>
      <c r="J34" s="22"/>
      <c r="K34" s="22"/>
      <c r="L34" s="22"/>
    </row>
    <row r="35" spans="1:12" ht="12.75">
      <c r="A35" s="150"/>
      <c r="B35" s="151"/>
      <c r="C35" s="151"/>
      <c r="D35" s="154"/>
      <c r="E35" s="150"/>
      <c r="F35" s="151"/>
      <c r="G35" s="151"/>
      <c r="H35" s="146"/>
      <c r="I35" s="147"/>
      <c r="J35" s="22"/>
      <c r="K35" s="22"/>
      <c r="L35" s="22"/>
    </row>
    <row r="36" spans="1:12" ht="12.75">
      <c r="A36" s="57"/>
      <c r="B36" s="57"/>
      <c r="C36" s="58"/>
      <c r="D36" s="59"/>
      <c r="E36" s="31"/>
      <c r="F36" s="58"/>
      <c r="G36" s="59"/>
      <c r="H36" s="31"/>
      <c r="I36" s="31"/>
      <c r="J36" s="22"/>
      <c r="K36" s="22"/>
      <c r="L36" s="22"/>
    </row>
    <row r="37" spans="1:12" ht="12.75">
      <c r="A37" s="150"/>
      <c r="B37" s="151"/>
      <c r="C37" s="151"/>
      <c r="D37" s="154"/>
      <c r="E37" s="150"/>
      <c r="F37" s="151"/>
      <c r="G37" s="151"/>
      <c r="H37" s="146"/>
      <c r="I37" s="147"/>
      <c r="J37" s="22"/>
      <c r="K37" s="22"/>
      <c r="L37" s="22"/>
    </row>
    <row r="38" spans="1:12" ht="12.75">
      <c r="A38" s="60"/>
      <c r="B38" s="61"/>
      <c r="C38" s="61"/>
      <c r="D38" s="61"/>
      <c r="E38" s="60"/>
      <c r="F38" s="61"/>
      <c r="G38" s="61"/>
      <c r="H38" s="62"/>
      <c r="I38" s="63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64"/>
      <c r="B40" s="64"/>
      <c r="C40" s="64"/>
      <c r="D40" s="42"/>
      <c r="E40" s="42"/>
      <c r="F40" s="64"/>
      <c r="G40" s="42"/>
      <c r="H40" s="42"/>
      <c r="I40" s="42"/>
      <c r="J40" s="22"/>
      <c r="K40" s="22"/>
      <c r="L40" s="22"/>
    </row>
    <row r="41" spans="1:12" ht="12.75">
      <c r="A41" s="139" t="s">
        <v>277</v>
      </c>
      <c r="B41" s="140"/>
      <c r="C41" s="146"/>
      <c r="D41" s="147"/>
      <c r="E41" s="32"/>
      <c r="F41" s="153"/>
      <c r="G41" s="151"/>
      <c r="H41" s="151"/>
      <c r="I41" s="154"/>
      <c r="J41" s="22"/>
      <c r="K41" s="22"/>
      <c r="L41" s="22"/>
    </row>
    <row r="42" spans="1:12" ht="12.75">
      <c r="A42" s="57"/>
      <c r="B42" s="57"/>
      <c r="C42" s="148"/>
      <c r="D42" s="149"/>
      <c r="E42" s="31"/>
      <c r="F42" s="148"/>
      <c r="G42" s="155"/>
      <c r="H42" s="65"/>
      <c r="I42" s="65"/>
      <c r="J42" s="22"/>
      <c r="K42" s="22"/>
      <c r="L42" s="22"/>
    </row>
    <row r="43" spans="1:12" ht="12.75">
      <c r="A43" s="139" t="s">
        <v>278</v>
      </c>
      <c r="B43" s="140"/>
      <c r="C43" s="153" t="s">
        <v>335</v>
      </c>
      <c r="D43" s="158"/>
      <c r="E43" s="158"/>
      <c r="F43" s="158"/>
      <c r="G43" s="158"/>
      <c r="H43" s="158"/>
      <c r="I43" s="158"/>
      <c r="J43" s="22"/>
      <c r="K43" s="22"/>
      <c r="L43" s="22"/>
    </row>
    <row r="44" spans="1:12" ht="12.75">
      <c r="A44" s="40"/>
      <c r="B44" s="40"/>
      <c r="C44" s="66" t="s">
        <v>279</v>
      </c>
      <c r="D44" s="32"/>
      <c r="E44" s="32"/>
      <c r="F44" s="32"/>
      <c r="G44" s="32"/>
      <c r="H44" s="32"/>
      <c r="I44" s="32"/>
      <c r="J44" s="22"/>
      <c r="K44" s="22"/>
      <c r="L44" s="22"/>
    </row>
    <row r="45" spans="1:12" ht="12.75">
      <c r="A45" s="139" t="s">
        <v>280</v>
      </c>
      <c r="B45" s="140"/>
      <c r="C45" s="135" t="s">
        <v>336</v>
      </c>
      <c r="D45" s="136"/>
      <c r="E45" s="152"/>
      <c r="F45" s="32"/>
      <c r="G45" s="38" t="s">
        <v>281</v>
      </c>
      <c r="H45" s="135" t="s">
        <v>337</v>
      </c>
      <c r="I45" s="152"/>
      <c r="J45" s="22"/>
      <c r="K45" s="22"/>
      <c r="L45" s="22"/>
    </row>
    <row r="46" spans="1:12" ht="12.75">
      <c r="A46" s="40"/>
      <c r="B46" s="40"/>
      <c r="C46" s="66"/>
      <c r="D46" s="32"/>
      <c r="E46" s="32"/>
      <c r="F46" s="32"/>
      <c r="G46" s="32"/>
      <c r="H46" s="32"/>
      <c r="I46" s="32"/>
      <c r="J46" s="22"/>
      <c r="K46" s="22"/>
      <c r="L46" s="22"/>
    </row>
    <row r="47" spans="1:12" ht="12.75">
      <c r="A47" s="139" t="s">
        <v>266</v>
      </c>
      <c r="B47" s="140"/>
      <c r="C47" s="141" t="s">
        <v>332</v>
      </c>
      <c r="D47" s="142"/>
      <c r="E47" s="142"/>
      <c r="F47" s="142"/>
      <c r="G47" s="142"/>
      <c r="H47" s="142"/>
      <c r="I47" s="143"/>
      <c r="J47" s="22"/>
      <c r="K47" s="22"/>
      <c r="L47" s="22"/>
    </row>
    <row r="48" spans="1:12" ht="12.75">
      <c r="A48" s="40"/>
      <c r="B48" s="40"/>
      <c r="C48" s="32"/>
      <c r="D48" s="32"/>
      <c r="E48" s="32"/>
      <c r="F48" s="32"/>
      <c r="G48" s="32"/>
      <c r="H48" s="32"/>
      <c r="I48" s="32"/>
      <c r="J48" s="22"/>
      <c r="K48" s="22"/>
      <c r="L48" s="22"/>
    </row>
    <row r="49" spans="1:12" ht="12.75">
      <c r="A49" s="133" t="s">
        <v>282</v>
      </c>
      <c r="B49" s="134"/>
      <c r="C49" s="135" t="s">
        <v>338</v>
      </c>
      <c r="D49" s="136"/>
      <c r="E49" s="136"/>
      <c r="F49" s="136"/>
      <c r="G49" s="136"/>
      <c r="H49" s="136"/>
      <c r="I49" s="132"/>
      <c r="J49" s="22"/>
      <c r="K49" s="22"/>
      <c r="L49" s="22"/>
    </row>
    <row r="50" spans="1:12" ht="12.75">
      <c r="A50" s="67"/>
      <c r="B50" s="67"/>
      <c r="C50" s="131" t="s">
        <v>283</v>
      </c>
      <c r="D50" s="131"/>
      <c r="E50" s="131"/>
      <c r="F50" s="131"/>
      <c r="G50" s="131"/>
      <c r="H50" s="131"/>
      <c r="I50" s="69"/>
      <c r="J50" s="22"/>
      <c r="K50" s="22"/>
      <c r="L50" s="22"/>
    </row>
    <row r="51" spans="1:12" ht="12.75">
      <c r="A51" s="67"/>
      <c r="B51" s="67"/>
      <c r="C51" s="68"/>
      <c r="D51" s="68"/>
      <c r="E51" s="68"/>
      <c r="F51" s="68"/>
      <c r="G51" s="68"/>
      <c r="H51" s="68"/>
      <c r="I51" s="69"/>
      <c r="J51" s="22"/>
      <c r="K51" s="22"/>
      <c r="L51" s="22"/>
    </row>
    <row r="52" spans="1:12" ht="12.75">
      <c r="A52" s="67"/>
      <c r="B52" s="129" t="s">
        <v>284</v>
      </c>
      <c r="C52" s="130"/>
      <c r="D52" s="130"/>
      <c r="E52" s="130"/>
      <c r="F52" s="111"/>
      <c r="G52" s="111"/>
      <c r="H52" s="112"/>
      <c r="I52" s="112"/>
      <c r="J52" s="22"/>
      <c r="K52" s="22"/>
      <c r="L52" s="22"/>
    </row>
    <row r="53" spans="1:12" ht="12.75">
      <c r="A53" s="67"/>
      <c r="B53" s="113" t="s">
        <v>323</v>
      </c>
      <c r="C53" s="114"/>
      <c r="D53" s="114"/>
      <c r="E53" s="114"/>
      <c r="F53" s="114"/>
      <c r="G53" s="114"/>
      <c r="H53" s="144" t="s">
        <v>317</v>
      </c>
      <c r="I53" s="144"/>
      <c r="J53" s="22"/>
      <c r="K53" s="22"/>
      <c r="L53" s="22"/>
    </row>
    <row r="54" spans="1:12" ht="12.75">
      <c r="A54" s="67"/>
      <c r="B54" s="113" t="s">
        <v>318</v>
      </c>
      <c r="C54" s="114"/>
      <c r="D54" s="114"/>
      <c r="E54" s="114"/>
      <c r="F54" s="114"/>
      <c r="G54" s="114"/>
      <c r="H54" s="144"/>
      <c r="I54" s="144"/>
      <c r="J54" s="22"/>
      <c r="K54" s="22"/>
      <c r="L54" s="22"/>
    </row>
    <row r="55" spans="1:12" ht="12.75">
      <c r="A55" s="67"/>
      <c r="B55" s="113" t="s">
        <v>319</v>
      </c>
      <c r="C55" s="114"/>
      <c r="D55" s="114"/>
      <c r="E55" s="114"/>
      <c r="F55" s="114"/>
      <c r="G55" s="114"/>
      <c r="H55" s="144"/>
      <c r="I55" s="144"/>
      <c r="J55" s="22"/>
      <c r="K55" s="22"/>
      <c r="L55" s="22"/>
    </row>
    <row r="56" spans="1:12" ht="12.75">
      <c r="A56" s="67"/>
      <c r="B56" s="113" t="s">
        <v>320</v>
      </c>
      <c r="C56" s="115"/>
      <c r="D56" s="115"/>
      <c r="E56" s="115"/>
      <c r="F56" s="115"/>
      <c r="G56" s="115"/>
      <c r="H56" s="144"/>
      <c r="I56" s="144"/>
      <c r="J56" s="22"/>
      <c r="K56" s="22"/>
      <c r="L56" s="22"/>
    </row>
    <row r="57" spans="1:12" ht="12.75">
      <c r="A57" s="67"/>
      <c r="B57" s="113" t="s">
        <v>321</v>
      </c>
      <c r="C57" s="115"/>
      <c r="D57" s="115"/>
      <c r="E57" s="115"/>
      <c r="F57" s="115"/>
      <c r="G57" s="115"/>
      <c r="H57" s="144"/>
      <c r="I57" s="144"/>
      <c r="J57" s="22"/>
      <c r="K57" s="22"/>
      <c r="L57" s="22"/>
    </row>
    <row r="58" spans="1:12" ht="12.75">
      <c r="A58" s="67"/>
      <c r="B58" s="67"/>
      <c r="C58" s="68"/>
      <c r="D58" s="68"/>
      <c r="E58" s="68"/>
      <c r="F58" s="68"/>
      <c r="G58" s="68"/>
      <c r="H58" s="68"/>
      <c r="I58" s="69"/>
      <c r="J58" s="22"/>
      <c r="K58" s="22"/>
      <c r="L58" s="22"/>
    </row>
    <row r="59" spans="1:12" ht="13.5" thickBot="1">
      <c r="A59" s="70" t="s">
        <v>285</v>
      </c>
      <c r="B59" s="32"/>
      <c r="C59" s="32"/>
      <c r="D59" s="32"/>
      <c r="E59" s="32"/>
      <c r="F59" s="32"/>
      <c r="G59" s="71"/>
      <c r="H59" s="72"/>
      <c r="I59" s="71"/>
      <c r="J59" s="22"/>
      <c r="K59" s="22"/>
      <c r="L59" s="22"/>
    </row>
    <row r="60" spans="1:12" ht="12.75">
      <c r="A60" s="32"/>
      <c r="B60" s="32"/>
      <c r="C60" s="32"/>
      <c r="D60" s="32"/>
      <c r="E60" s="67" t="s">
        <v>286</v>
      </c>
      <c r="F60" s="22"/>
      <c r="G60" s="126" t="s">
        <v>287</v>
      </c>
      <c r="H60" s="127"/>
      <c r="I60" s="128"/>
      <c r="J60" s="22"/>
      <c r="K60" s="22"/>
      <c r="L60" s="22"/>
    </row>
    <row r="61" spans="1:12" ht="12.75">
      <c r="A61" s="73"/>
      <c r="B61" s="73"/>
      <c r="C61" s="37"/>
      <c r="D61" s="37"/>
      <c r="E61" s="37"/>
      <c r="F61" s="37"/>
      <c r="G61" s="137"/>
      <c r="H61" s="138"/>
      <c r="I61" s="37"/>
      <c r="J61" s="22"/>
      <c r="K61" s="22"/>
      <c r="L61" s="22"/>
    </row>
  </sheetData>
  <sheetProtection/>
  <protectedRanges>
    <protectedRange sqref="E2 H2 C6:D6 C8:D8 C10:D10 C12:I12 C14:D14 F14:I14 C16:I16 C18:I18 C20:I20 C24:G24 C22:F22 C26 I26 I24 C47:I47" name="Range1"/>
    <protectedRange sqref="A31:D31" name="Range1_1"/>
  </protectedRanges>
  <mergeCells count="6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G26:H26"/>
    <mergeCell ref="A18:B18"/>
    <mergeCell ref="C18:I18"/>
    <mergeCell ref="A20:B20"/>
    <mergeCell ref="C20:I20"/>
    <mergeCell ref="A22:B22"/>
    <mergeCell ref="D22:F22"/>
    <mergeCell ref="G22:H22"/>
    <mergeCell ref="E28:G28"/>
    <mergeCell ref="H28:I28"/>
    <mergeCell ref="A31:D31"/>
    <mergeCell ref="E31:G31"/>
    <mergeCell ref="H31:I31"/>
    <mergeCell ref="E33:G33"/>
    <mergeCell ref="H33:I33"/>
    <mergeCell ref="C43:I43"/>
    <mergeCell ref="C34:D34"/>
    <mergeCell ref="F34:G34"/>
    <mergeCell ref="A35:D35"/>
    <mergeCell ref="E35:G35"/>
    <mergeCell ref="H35:I35"/>
    <mergeCell ref="A37:D37"/>
    <mergeCell ref="E37:G37"/>
    <mergeCell ref="H37:I37"/>
    <mergeCell ref="A45:B45"/>
    <mergeCell ref="C45:E45"/>
    <mergeCell ref="H45:I45"/>
    <mergeCell ref="F41:I41"/>
    <mergeCell ref="F42:G42"/>
    <mergeCell ref="A1:C1"/>
    <mergeCell ref="A43:B43"/>
    <mergeCell ref="A41:B41"/>
    <mergeCell ref="C41:D41"/>
    <mergeCell ref="C42:D42"/>
    <mergeCell ref="A33:D33"/>
    <mergeCell ref="A28:D28"/>
    <mergeCell ref="A24:B24"/>
    <mergeCell ref="D24:G24"/>
    <mergeCell ref="A26:B26"/>
    <mergeCell ref="G61:H61"/>
    <mergeCell ref="A47:B47"/>
    <mergeCell ref="C47:I47"/>
    <mergeCell ref="A49:B49"/>
    <mergeCell ref="C49:I49"/>
    <mergeCell ref="B52:E52"/>
    <mergeCell ref="C50:H50"/>
    <mergeCell ref="G60:I60"/>
    <mergeCell ref="H53:I57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47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52">
      <selection activeCell="K8" sqref="K8:K68"/>
    </sheetView>
  </sheetViews>
  <sheetFormatPr defaultColWidth="9.140625" defaultRowHeight="12.75"/>
  <cols>
    <col min="8" max="8" width="6.7109375" style="0" customWidth="1"/>
    <col min="10" max="11" width="11.28125" style="80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348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95" t="s">
        <v>346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61</v>
      </c>
      <c r="B5" s="199"/>
      <c r="C5" s="199"/>
      <c r="D5" s="199"/>
      <c r="E5" s="199"/>
      <c r="F5" s="199"/>
      <c r="G5" s="199"/>
      <c r="H5" s="200"/>
      <c r="I5" s="75" t="s">
        <v>288</v>
      </c>
      <c r="J5" s="76" t="s">
        <v>115</v>
      </c>
      <c r="K5" s="77" t="s">
        <v>116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9">
        <v>2</v>
      </c>
      <c r="J6" s="78">
        <v>3</v>
      </c>
      <c r="K6" s="78">
        <v>4</v>
      </c>
    </row>
    <row r="7" spans="1:11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188"/>
      <c r="I8" s="6">
        <v>1</v>
      </c>
      <c r="J8" s="11"/>
      <c r="K8" s="11"/>
    </row>
    <row r="9" spans="1:11" ht="12.75">
      <c r="A9" s="189" t="s">
        <v>13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702731162.52</v>
      </c>
      <c r="K9" s="117">
        <f>K10+K17+K27+K36+K40</f>
        <v>691162680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0</v>
      </c>
      <c r="K10" s="117">
        <f>SUM(K11:K16)</f>
        <v>126637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18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/>
      <c r="K12" s="118">
        <v>126637</v>
      </c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/>
      <c r="K13" s="118"/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18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18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18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658604924</v>
      </c>
      <c r="K17" s="117">
        <f>SUM(K18:K26)</f>
        <v>645330923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104990702</v>
      </c>
      <c r="K18" s="118">
        <v>56499139</v>
      </c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139754082</v>
      </c>
      <c r="K19" s="118">
        <v>132367965</v>
      </c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10562367</v>
      </c>
      <c r="K20" s="118">
        <v>8547515</v>
      </c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1751206</v>
      </c>
      <c r="K21" s="118">
        <v>1348380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18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1827195</v>
      </c>
      <c r="K23" s="118">
        <v>1820195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26941468</v>
      </c>
      <c r="K24" s="118">
        <v>29697129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18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372777904</v>
      </c>
      <c r="K26" s="118">
        <v>415050600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38580242.89</v>
      </c>
      <c r="K27" s="117">
        <f>SUM(K28:K35)</f>
        <v>37211130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15165243</v>
      </c>
      <c r="K28" s="118">
        <v>15364675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/>
      <c r="K29" s="118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12745646</v>
      </c>
      <c r="K30" s="118">
        <v>12860247</v>
      </c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18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>
        <v>10611944</v>
      </c>
      <c r="K32" s="118">
        <v>8933478</v>
      </c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57409.89</v>
      </c>
      <c r="K33" s="118">
        <v>52730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/>
      <c r="K34" s="118"/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18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17">
        <f>SUM(K37:K39)</f>
        <v>2571613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18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18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18">
        <v>2571613</v>
      </c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5545995.63</v>
      </c>
      <c r="K40" s="118">
        <v>5922377</v>
      </c>
    </row>
    <row r="41" spans="1:11" ht="12.75">
      <c r="A41" s="189" t="s">
        <v>248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589081440.61</v>
      </c>
      <c r="K41" s="117">
        <f>K42+K50+K57+K65</f>
        <v>490809581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95401042</v>
      </c>
      <c r="K42" s="117">
        <f>SUM(K43:K49)</f>
        <v>81155646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206131</v>
      </c>
      <c r="K43" s="118">
        <v>362060</v>
      </c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/>
      <c r="K44" s="118"/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/>
      <c r="K45" s="118"/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95165912</v>
      </c>
      <c r="K46" s="118">
        <v>80793586</v>
      </c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28999</v>
      </c>
      <c r="K47" s="118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18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18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458577517</v>
      </c>
      <c r="K50" s="117">
        <f>SUM(K51:K56)</f>
        <v>375228734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/>
      <c r="K51" s="118"/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430675118</v>
      </c>
      <c r="K52" s="118">
        <v>347793241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18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2108426</v>
      </c>
      <c r="K54" s="118">
        <v>1564273</v>
      </c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1609483</v>
      </c>
      <c r="K55" s="118">
        <v>1920732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24184490</v>
      </c>
      <c r="K56" s="118">
        <v>23950488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22079583.61</v>
      </c>
      <c r="K57" s="117">
        <f>SUM(K58:K64)</f>
        <v>29087775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18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940994</v>
      </c>
      <c r="K59" s="118"/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18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>
        <v>14924478.61</v>
      </c>
      <c r="K61" s="118">
        <v>25023620</v>
      </c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3746829</v>
      </c>
      <c r="K62" s="118">
        <v>1193985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2467282</v>
      </c>
      <c r="K63" s="118">
        <v>2870170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/>
      <c r="K64" s="118"/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13023298</v>
      </c>
      <c r="K65" s="118">
        <v>5337426</v>
      </c>
    </row>
    <row r="66" spans="1:11" ht="12.75">
      <c r="A66" s="189" t="s">
        <v>58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96355</v>
      </c>
      <c r="K66" s="118">
        <v>1334707</v>
      </c>
    </row>
    <row r="67" spans="1:11" ht="12.75">
      <c r="A67" s="189" t="s">
        <v>249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1291908958.13</v>
      </c>
      <c r="K67" s="117">
        <f>K8+K9+K41+K66</f>
        <v>1183306968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43796887</v>
      </c>
      <c r="K68" s="119">
        <v>48181372</v>
      </c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188"/>
      <c r="I70" s="6">
        <v>62</v>
      </c>
      <c r="J70" s="20">
        <f>J71+J72+J73+J79+J80+J83+J86</f>
        <v>277866360</v>
      </c>
      <c r="K70" s="123">
        <f>K71+K72+K73+K79+K80+K83+K86</f>
        <v>263430594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188728900</v>
      </c>
      <c r="K71" s="118">
        <v>188728900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18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70959522</v>
      </c>
      <c r="K73" s="117">
        <f>K74+K75-K76+K77+K78</f>
        <v>73744397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9436445</v>
      </c>
      <c r="K74" s="118">
        <v>9436445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146415</v>
      </c>
      <c r="K75" s="118">
        <v>193600</v>
      </c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146415</v>
      </c>
      <c r="K76" s="118">
        <v>193600</v>
      </c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18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61523077</v>
      </c>
      <c r="K78" s="118">
        <v>64307952</v>
      </c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-21845209</v>
      </c>
      <c r="K79" s="118">
        <v>-22687623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7280481</v>
      </c>
      <c r="K80" s="117">
        <f>K81-K82</f>
        <v>6932466</v>
      </c>
    </row>
    <row r="81" spans="1:11" ht="12.75">
      <c r="A81" s="211" t="s">
        <v>175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7280481</v>
      </c>
      <c r="K81" s="118">
        <v>6932466</v>
      </c>
    </row>
    <row r="82" spans="1:11" ht="12.75">
      <c r="A82" s="211" t="s">
        <v>176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18"/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2762959</v>
      </c>
      <c r="K83" s="117">
        <f>K84-K85</f>
        <v>-13660440</v>
      </c>
    </row>
    <row r="84" spans="1:11" ht="12.75">
      <c r="A84" s="211" t="s">
        <v>177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2762959</v>
      </c>
      <c r="K84" s="118"/>
    </row>
    <row r="85" spans="1:11" ht="12.75">
      <c r="A85" s="211" t="s">
        <v>178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18">
        <v>13660440</v>
      </c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>
        <v>29979707</v>
      </c>
      <c r="K86" s="118">
        <v>30372894</v>
      </c>
    </row>
    <row r="87" spans="1:11" ht="12.75">
      <c r="A87" s="189" t="s">
        <v>19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5626678</v>
      </c>
      <c r="K87" s="117">
        <f>SUM(K88:K90)</f>
        <v>5133915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/>
      <c r="K88" s="118"/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18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5626678</v>
      </c>
      <c r="K90" s="118">
        <v>5133915</v>
      </c>
    </row>
    <row r="91" spans="1:11" ht="12.75">
      <c r="A91" s="189" t="s">
        <v>20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246320751</v>
      </c>
      <c r="K91" s="117">
        <f>SUM(K92:K100)</f>
        <v>227679098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18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5294975</v>
      </c>
      <c r="K93" s="118">
        <v>5294975</v>
      </c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241025776</v>
      </c>
      <c r="K94" s="118">
        <v>222384123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18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18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18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18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18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18"/>
    </row>
    <row r="101" spans="1:11" ht="12.75">
      <c r="A101" s="189" t="s">
        <v>21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755219842</v>
      </c>
      <c r="K101" s="117">
        <f>SUM(K102:K113)</f>
        <v>681170813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/>
      <c r="K102" s="118">
        <v>80340</v>
      </c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137646058</v>
      </c>
      <c r="K103" s="118">
        <v>156137979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228514493</v>
      </c>
      <c r="K104" s="118">
        <v>222109038</v>
      </c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2312920</v>
      </c>
      <c r="K105" s="118">
        <v>3853395</v>
      </c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315780090</v>
      </c>
      <c r="K106" s="118">
        <v>259223637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36859786</v>
      </c>
      <c r="K107" s="118">
        <v>23924331</v>
      </c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18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1604688</v>
      </c>
      <c r="K109" s="118">
        <v>1556200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3803443</v>
      </c>
      <c r="K110" s="118">
        <v>4991968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18"/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18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28698364</v>
      </c>
      <c r="K113" s="118">
        <v>9293925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6875327</v>
      </c>
      <c r="K114" s="118">
        <v>5892548</v>
      </c>
    </row>
    <row r="115" spans="1:11" ht="12.75">
      <c r="A115" s="189" t="s">
        <v>25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1291908958</v>
      </c>
      <c r="K115" s="117">
        <f>K70+K87+K91+K101+K114</f>
        <v>1183306968</v>
      </c>
    </row>
    <row r="116" spans="1:11" ht="12.75">
      <c r="A116" s="219" t="s">
        <v>59</v>
      </c>
      <c r="B116" s="220"/>
      <c r="C116" s="220"/>
      <c r="D116" s="220"/>
      <c r="E116" s="220"/>
      <c r="F116" s="220"/>
      <c r="G116" s="220"/>
      <c r="H116" s="221"/>
      <c r="I116" s="5">
        <v>108</v>
      </c>
      <c r="J116" s="14">
        <v>43796887</v>
      </c>
      <c r="K116" s="119">
        <v>48181372</v>
      </c>
    </row>
    <row r="117" spans="1:11" ht="12.75">
      <c r="A117" s="208" t="s">
        <v>289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225"/>
      <c r="J118" s="225"/>
      <c r="K118" s="226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v>247886653</v>
      </c>
      <c r="K119" s="124">
        <v>233057700</v>
      </c>
    </row>
    <row r="120" spans="1:11" ht="12.75">
      <c r="A120" s="214" t="s">
        <v>9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4">
        <v>29979707</v>
      </c>
      <c r="K120" s="124">
        <v>30372894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7" t="s">
        <v>102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217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7">
    <dataValidation type="whole" operator="notEqual" allowBlank="1" showInputMessage="1" showErrorMessage="1" errorTitle="Pogrešan unos" error="Mogu se unijeti samo cjelobrojne vrijednosti." sqref="J86 J119: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J85 J71 J73:J78 K8 J8:J68 J87:J116">
      <formula1>0</formula1>
    </dataValidation>
    <dataValidation allowBlank="1" sqref="K9:K68 K70:K116">
      <formula1>0</formula1>
      <formula2>0</formula2>
    </dataValidation>
    <dataValidation type="whole" operator="notEqual" allowBlank="1" showErrorMessage="1" errorTitle="Pogrešan unos" error="Mogu se unijeti samo cjelobrojne vrijednosti." sqref="K119:K12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4">
      <selection activeCell="K72" sqref="K72"/>
    </sheetView>
  </sheetViews>
  <sheetFormatPr defaultColWidth="9.140625" defaultRowHeight="12.75"/>
  <cols>
    <col min="3" max="3" width="4.57421875" style="0" customWidth="1"/>
    <col min="5" max="5" width="7.57421875" style="0" customWidth="1"/>
    <col min="8" max="8" width="7.57421875" style="0" customWidth="1"/>
    <col min="10" max="11" width="11.140625" style="80" bestFit="1" customWidth="1"/>
  </cols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349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228" t="s">
        <v>347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5" t="s">
        <v>290</v>
      </c>
      <c r="J5" s="77" t="s">
        <v>156</v>
      </c>
      <c r="K5" s="77" t="s">
        <v>157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79">
        <v>2</v>
      </c>
      <c r="J6" s="78">
        <v>3</v>
      </c>
      <c r="K6" s="78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188"/>
      <c r="I7" s="6">
        <v>111</v>
      </c>
      <c r="J7" s="20">
        <f>SUM(J8:J9)</f>
        <v>983983431</v>
      </c>
      <c r="K7" s="123">
        <f>SUM(K8:K9)</f>
        <v>846181741</v>
      </c>
    </row>
    <row r="8" spans="1:11" ht="12.75">
      <c r="A8" s="189" t="s">
        <v>158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944054668</v>
      </c>
      <c r="K8" s="118">
        <v>810367182</v>
      </c>
    </row>
    <row r="9" spans="1:11" ht="12.75">
      <c r="A9" s="189" t="s">
        <v>106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39928763</v>
      </c>
      <c r="K9" s="118">
        <v>35814559</v>
      </c>
    </row>
    <row r="10" spans="1:11" ht="12.75">
      <c r="A10" s="189" t="s">
        <v>12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967101711</v>
      </c>
      <c r="K10" s="117">
        <f>K11+K12+K16+K20+K21+K22+K25+K26</f>
        <v>847101467</v>
      </c>
    </row>
    <row r="11" spans="1:11" ht="12.75">
      <c r="A11" s="189" t="s">
        <v>107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/>
      <c r="K11" s="118"/>
    </row>
    <row r="12" spans="1:11" ht="12.75">
      <c r="A12" s="189" t="s">
        <v>22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877046482</v>
      </c>
      <c r="K12" s="117">
        <f>SUM(K13:K15)</f>
        <v>751944887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12496707</v>
      </c>
      <c r="K13" s="118">
        <v>16066731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836441710</v>
      </c>
      <c r="K14" s="118">
        <v>713452347</v>
      </c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28108065</v>
      </c>
      <c r="K15" s="118">
        <v>22425809</v>
      </c>
    </row>
    <row r="16" spans="1:11" ht="12.75">
      <c r="A16" s="189" t="s">
        <v>23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42408088</v>
      </c>
      <c r="K16" s="117">
        <f>SUM(K17:K19)</f>
        <v>39538144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27046848</v>
      </c>
      <c r="K17" s="118">
        <v>25686993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9742813</v>
      </c>
      <c r="K18" s="118">
        <v>9010593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5618427</v>
      </c>
      <c r="K19" s="118">
        <v>4840558</v>
      </c>
    </row>
    <row r="20" spans="1:11" ht="12.75">
      <c r="A20" s="189" t="s">
        <v>108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20707314</v>
      </c>
      <c r="K20" s="118">
        <v>22502130</v>
      </c>
    </row>
    <row r="21" spans="1:11" ht="12.75">
      <c r="A21" s="189" t="s">
        <v>109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20589864</v>
      </c>
      <c r="K21" s="118">
        <v>18653402</v>
      </c>
    </row>
    <row r="22" spans="1:11" ht="12.75">
      <c r="A22" s="189" t="s">
        <v>24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5057798</v>
      </c>
      <c r="K22" s="117">
        <f>SUM(K23:K24)</f>
        <v>11522016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18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5057798</v>
      </c>
      <c r="K24" s="118">
        <v>11522016</v>
      </c>
    </row>
    <row r="25" spans="1:11" ht="12.75">
      <c r="A25" s="189" t="s">
        <v>110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121138</v>
      </c>
      <c r="K25" s="118">
        <v>631492</v>
      </c>
    </row>
    <row r="26" spans="1:11" ht="12.75">
      <c r="A26" s="189" t="s">
        <v>52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>
        <v>1171027</v>
      </c>
      <c r="K26" s="118">
        <v>2309396</v>
      </c>
    </row>
    <row r="27" spans="1:11" ht="12.75">
      <c r="A27" s="189" t="s">
        <v>221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15812065</v>
      </c>
      <c r="K27" s="117">
        <f>SUM(K28:K32)</f>
        <v>13377308</v>
      </c>
    </row>
    <row r="28" spans="1:11" ht="12.75">
      <c r="A28" s="189" t="s">
        <v>235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256754</v>
      </c>
      <c r="K28" s="120">
        <v>67854</v>
      </c>
    </row>
    <row r="29" spans="1:11" ht="12.75">
      <c r="A29" s="189" t="s">
        <v>161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13425192</v>
      </c>
      <c r="K29" s="120">
        <v>10487864</v>
      </c>
    </row>
    <row r="30" spans="1:11" ht="12.75">
      <c r="A30" s="189" t="s">
        <v>145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>
        <v>2130119</v>
      </c>
      <c r="K30" s="120">
        <v>2821590</v>
      </c>
    </row>
    <row r="31" spans="1:11" ht="12.75">
      <c r="A31" s="189" t="s">
        <v>231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20"/>
    </row>
    <row r="32" spans="1:11" ht="12.75">
      <c r="A32" s="189" t="s">
        <v>146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20"/>
    </row>
    <row r="33" spans="1:11" ht="12.75">
      <c r="A33" s="189" t="s">
        <v>222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27630379</v>
      </c>
      <c r="K33" s="117">
        <f>SUM(K34:K37)</f>
        <v>26075415</v>
      </c>
    </row>
    <row r="34" spans="1:11" ht="12.75">
      <c r="A34" s="189" t="s">
        <v>68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18"/>
    </row>
    <row r="35" spans="1:11" ht="12.75">
      <c r="A35" s="189" t="s">
        <v>67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24530073</v>
      </c>
      <c r="K35" s="118">
        <v>24237868</v>
      </c>
    </row>
    <row r="36" spans="1:11" ht="12.75">
      <c r="A36" s="189" t="s">
        <v>232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18"/>
    </row>
    <row r="37" spans="1:11" ht="12.75">
      <c r="A37" s="189" t="s">
        <v>69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>
        <v>3100306</v>
      </c>
      <c r="K37" s="118">
        <v>1837547</v>
      </c>
    </row>
    <row r="38" spans="1:11" ht="12.75">
      <c r="A38" s="189" t="s">
        <v>203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18"/>
    </row>
    <row r="39" spans="1:11" ht="12.75">
      <c r="A39" s="189" t="s">
        <v>204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18"/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18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18"/>
    </row>
    <row r="42" spans="1:11" ht="12.75">
      <c r="A42" s="189" t="s">
        <v>223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999795496</v>
      </c>
      <c r="K42" s="117">
        <f>K7+K27+K38+K40</f>
        <v>859559049</v>
      </c>
    </row>
    <row r="43" spans="1:11" ht="12.75">
      <c r="A43" s="189" t="s">
        <v>224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994732090</v>
      </c>
      <c r="K43" s="117">
        <f>K10+K33+K39+K41</f>
        <v>873176882</v>
      </c>
    </row>
    <row r="44" spans="1:11" ht="12.75">
      <c r="A44" s="189" t="s">
        <v>244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5063406</v>
      </c>
      <c r="K44" s="117">
        <f>K42-K43</f>
        <v>-13617833</v>
      </c>
    </row>
    <row r="45" spans="1:11" ht="12.75">
      <c r="A45" s="211" t="s">
        <v>226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5063406</v>
      </c>
      <c r="K45" s="117">
        <f>IF(K42&gt;K43,K42-K43,0)</f>
        <v>0</v>
      </c>
    </row>
    <row r="46" spans="1:11" ht="12.75">
      <c r="A46" s="211" t="s">
        <v>227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0</v>
      </c>
      <c r="K46" s="117">
        <f>IF(K43&gt;K42,K43-K42,0)</f>
        <v>13617833</v>
      </c>
    </row>
    <row r="47" spans="1:11" ht="12.75">
      <c r="A47" s="189" t="s">
        <v>225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>
        <v>977974</v>
      </c>
      <c r="K47" s="118">
        <v>28304</v>
      </c>
    </row>
    <row r="48" spans="1:11" ht="12.75">
      <c r="A48" s="189" t="s">
        <v>245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4085432</v>
      </c>
      <c r="K48" s="117">
        <f>K44-K47</f>
        <v>-13646137</v>
      </c>
    </row>
    <row r="49" spans="1:11" ht="12.75">
      <c r="A49" s="211" t="s">
        <v>200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4085432</v>
      </c>
      <c r="K49" s="117">
        <f>IF(K48&gt;0,K48,0)</f>
        <v>0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21">
        <f>IF(K48&lt;0,-K48,0)</f>
        <v>13646137</v>
      </c>
    </row>
    <row r="51" spans="1:11" ht="12.75">
      <c r="A51" s="208" t="s">
        <v>120</v>
      </c>
      <c r="B51" s="222"/>
      <c r="C51" s="222"/>
      <c r="D51" s="222"/>
      <c r="E51" s="222"/>
      <c r="F51" s="222"/>
      <c r="G51" s="222"/>
      <c r="H51" s="222"/>
      <c r="I51" s="234"/>
      <c r="J51" s="234"/>
      <c r="K51" s="235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225"/>
      <c r="J52" s="225"/>
      <c r="K52" s="226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>
        <v>2762960</v>
      </c>
      <c r="K53" s="13">
        <v>-13660440</v>
      </c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>
        <v>1322471</v>
      </c>
      <c r="K54" s="14">
        <v>14303</v>
      </c>
    </row>
    <row r="55" spans="1:11" ht="12.75">
      <c r="A55" s="208" t="s">
        <v>197</v>
      </c>
      <c r="B55" s="222"/>
      <c r="C55" s="222"/>
      <c r="D55" s="222"/>
      <c r="E55" s="222"/>
      <c r="F55" s="222"/>
      <c r="G55" s="222"/>
      <c r="H55" s="222"/>
      <c r="I55" s="234"/>
      <c r="J55" s="234"/>
      <c r="K55" s="235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188"/>
      <c r="I56" s="21">
        <v>157</v>
      </c>
      <c r="J56" s="11">
        <v>4085430</v>
      </c>
      <c r="K56" s="122">
        <f>K48</f>
        <v>-13646137</v>
      </c>
    </row>
    <row r="57" spans="1:11" ht="12.75">
      <c r="A57" s="189" t="s">
        <v>229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872444</v>
      </c>
      <c r="K57" s="117">
        <f>SUM(K58:K64)</f>
        <v>-842414</v>
      </c>
    </row>
    <row r="58" spans="1:11" ht="12.75">
      <c r="A58" s="189" t="s">
        <v>236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18"/>
    </row>
    <row r="59" spans="1:11" ht="12.75">
      <c r="A59" s="189" t="s">
        <v>237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18"/>
    </row>
    <row r="60" spans="1:11" ht="12.75">
      <c r="A60" s="189" t="s">
        <v>45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>
        <v>872444</v>
      </c>
      <c r="K60" s="118">
        <v>-842414</v>
      </c>
    </row>
    <row r="61" spans="1:11" ht="12.75">
      <c r="A61" s="189" t="s">
        <v>238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18"/>
    </row>
    <row r="62" spans="1:11" ht="12.75">
      <c r="A62" s="189" t="s">
        <v>239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18"/>
    </row>
    <row r="63" spans="1:11" ht="12.75">
      <c r="A63" s="189" t="s">
        <v>240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18"/>
    </row>
    <row r="64" spans="1:11" ht="12.75">
      <c r="A64" s="189" t="s">
        <v>241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18"/>
    </row>
    <row r="65" spans="1:11" ht="12.75">
      <c r="A65" s="189" t="s">
        <v>230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18"/>
    </row>
    <row r="66" spans="1:11" ht="12.75">
      <c r="A66" s="189" t="s">
        <v>201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872444</v>
      </c>
      <c r="K66" s="117">
        <f>K57-K65</f>
        <v>-842414</v>
      </c>
    </row>
    <row r="67" spans="1:11" ht="12.75">
      <c r="A67" s="189" t="s">
        <v>202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8">
        <f>J56+J66</f>
        <v>4957874</v>
      </c>
      <c r="K67" s="121">
        <f>K56+K66</f>
        <v>-14488551</v>
      </c>
    </row>
    <row r="68" spans="1:11" ht="12.75">
      <c r="A68" s="208" t="s">
        <v>196</v>
      </c>
      <c r="B68" s="222"/>
      <c r="C68" s="222"/>
      <c r="D68" s="222"/>
      <c r="E68" s="222"/>
      <c r="F68" s="222"/>
      <c r="G68" s="222"/>
      <c r="H68" s="222"/>
      <c r="I68" s="234"/>
      <c r="J68" s="234"/>
      <c r="K68" s="235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225"/>
      <c r="J69" s="225"/>
      <c r="K69" s="226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>
        <v>3635405</v>
      </c>
      <c r="K70" s="13">
        <f>K67-K71</f>
        <v>-14502854</v>
      </c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>
        <v>1322471</v>
      </c>
      <c r="K71" s="14">
        <v>14303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4">
    <dataValidation type="whole" operator="notEqual" allowBlank="1" showInputMessage="1" showErrorMessage="1" errorTitle="Pogrešan unos" error="Mogu se unijeti samo cjelobrojne vrijednosti." sqref="J53:K54 J47 J70:K71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10 J12:J46 J48:J50">
      <formula1>0</formula1>
    </dataValidation>
    <dataValidation allowBlank="1" sqref="K7:K50 K56:K67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25">
      <selection activeCell="K36" sqref="K36:K53"/>
    </sheetView>
  </sheetViews>
  <sheetFormatPr defaultColWidth="9.140625" defaultRowHeight="12.75"/>
  <cols>
    <col min="5" max="5" width="5.421875" style="0" customWidth="1"/>
    <col min="10" max="11" width="9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349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48" t="s">
        <v>346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5" t="s">
        <v>290</v>
      </c>
      <c r="J5" s="86" t="s">
        <v>156</v>
      </c>
      <c r="K5" s="86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7">
        <v>2</v>
      </c>
      <c r="J6" s="88" t="s">
        <v>294</v>
      </c>
      <c r="K6" s="88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5063406</v>
      </c>
      <c r="K8" s="13">
        <v>-13617833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20707314</v>
      </c>
      <c r="K9" s="13">
        <v>22502130</v>
      </c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>
        <v>23398083</v>
      </c>
      <c r="K10" s="13"/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32061088</v>
      </c>
      <c r="K11" s="13">
        <v>83348783</v>
      </c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/>
      <c r="K12" s="13">
        <v>14245396</v>
      </c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/>
      <c r="K13" s="13"/>
    </row>
    <row r="14" spans="1:11" ht="12.75">
      <c r="A14" s="189" t="s">
        <v>163</v>
      </c>
      <c r="B14" s="190"/>
      <c r="C14" s="190"/>
      <c r="D14" s="190"/>
      <c r="E14" s="190"/>
      <c r="F14" s="190"/>
      <c r="G14" s="190"/>
      <c r="H14" s="190"/>
      <c r="I14" s="4">
        <v>7</v>
      </c>
      <c r="J14" s="12">
        <f>SUM(J8:J13)</f>
        <v>81229891</v>
      </c>
      <c r="K14" s="12">
        <f>SUM(K8:K13)</f>
        <v>106478476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/>
      <c r="K15" s="13">
        <v>74049029</v>
      </c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/>
      <c r="K16" s="13"/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>
        <v>2220402</v>
      </c>
      <c r="K17" s="13"/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9523698</v>
      </c>
      <c r="K18" s="13">
        <v>10177602</v>
      </c>
    </row>
    <row r="19" spans="1:11" ht="12.75">
      <c r="A19" s="189" t="s">
        <v>164</v>
      </c>
      <c r="B19" s="190"/>
      <c r="C19" s="190"/>
      <c r="D19" s="190"/>
      <c r="E19" s="190"/>
      <c r="F19" s="190"/>
      <c r="G19" s="190"/>
      <c r="H19" s="190"/>
      <c r="I19" s="4">
        <v>12</v>
      </c>
      <c r="J19" s="12">
        <f>SUM(J15:J18)</f>
        <v>11744100</v>
      </c>
      <c r="K19" s="12">
        <f>SUM(K15:K18)</f>
        <v>84226631</v>
      </c>
    </row>
    <row r="20" spans="1:11" ht="12.75">
      <c r="A20" s="189" t="s">
        <v>36</v>
      </c>
      <c r="B20" s="190"/>
      <c r="C20" s="190"/>
      <c r="D20" s="190"/>
      <c r="E20" s="190"/>
      <c r="F20" s="190"/>
      <c r="G20" s="190"/>
      <c r="H20" s="190"/>
      <c r="I20" s="4">
        <v>13</v>
      </c>
      <c r="J20" s="12">
        <f>IF(J14&gt;J19,J14-J19,0)</f>
        <v>69485791</v>
      </c>
      <c r="K20" s="12">
        <f>IF(K14&gt;K19,K14-K19,0)</f>
        <v>22251845</v>
      </c>
    </row>
    <row r="21" spans="1:11" ht="12.75">
      <c r="A21" s="189" t="s">
        <v>37</v>
      </c>
      <c r="B21" s="190"/>
      <c r="C21" s="190"/>
      <c r="D21" s="190"/>
      <c r="E21" s="190"/>
      <c r="F21" s="190"/>
      <c r="G21" s="190"/>
      <c r="H21" s="190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13">
        <v>334522</v>
      </c>
      <c r="K23" s="13">
        <v>14936</v>
      </c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13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13">
        <v>6854350</v>
      </c>
      <c r="K25" s="13">
        <v>5423650</v>
      </c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13">
        <v>480560</v>
      </c>
      <c r="K26" s="13">
        <v>310526</v>
      </c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13"/>
      <c r="K27" s="13"/>
    </row>
    <row r="28" spans="1:11" ht="12.75">
      <c r="A28" s="189" t="s">
        <v>174</v>
      </c>
      <c r="B28" s="190"/>
      <c r="C28" s="190"/>
      <c r="D28" s="190"/>
      <c r="E28" s="190"/>
      <c r="F28" s="190"/>
      <c r="G28" s="190"/>
      <c r="H28" s="190"/>
      <c r="I28" s="4">
        <v>20</v>
      </c>
      <c r="J28" s="12">
        <f>SUM(J23:J27)</f>
        <v>7669432</v>
      </c>
      <c r="K28" s="12">
        <f>SUM(K23:K27)</f>
        <v>5749112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13">
        <v>98775633</v>
      </c>
      <c r="K29" s="13">
        <v>9171809</v>
      </c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13"/>
      <c r="K30" s="13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13"/>
      <c r="K31" s="13"/>
    </row>
    <row r="32" spans="1:11" ht="12.75">
      <c r="A32" s="189" t="s">
        <v>5</v>
      </c>
      <c r="B32" s="190"/>
      <c r="C32" s="190"/>
      <c r="D32" s="190"/>
      <c r="E32" s="190"/>
      <c r="F32" s="190"/>
      <c r="G32" s="190"/>
      <c r="H32" s="190"/>
      <c r="I32" s="4">
        <v>24</v>
      </c>
      <c r="J32" s="12">
        <f>SUM(J29:J31)</f>
        <v>98775633</v>
      </c>
      <c r="K32" s="12">
        <f>SUM(K29:K31)</f>
        <v>9171809</v>
      </c>
    </row>
    <row r="33" spans="1:11" ht="12.75">
      <c r="A33" s="189" t="s">
        <v>38</v>
      </c>
      <c r="B33" s="190"/>
      <c r="C33" s="190"/>
      <c r="D33" s="190"/>
      <c r="E33" s="190"/>
      <c r="F33" s="190"/>
      <c r="G33" s="190"/>
      <c r="H33" s="190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89" t="s">
        <v>39</v>
      </c>
      <c r="B34" s="190"/>
      <c r="C34" s="190"/>
      <c r="D34" s="190"/>
      <c r="E34" s="190"/>
      <c r="F34" s="190"/>
      <c r="G34" s="190"/>
      <c r="H34" s="190"/>
      <c r="I34" s="4">
        <v>26</v>
      </c>
      <c r="J34" s="12">
        <f>IF(J32&gt;J28,J32-J28,0)</f>
        <v>91106201</v>
      </c>
      <c r="K34" s="12">
        <f>IF(K32&gt;K28,K32-K28,0)</f>
        <v>3422697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13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163852304</v>
      </c>
      <c r="K37" s="13">
        <v>63689430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/>
      <c r="K38" s="13"/>
    </row>
    <row r="39" spans="1:11" ht="12.75">
      <c r="A39" s="189" t="s">
        <v>70</v>
      </c>
      <c r="B39" s="190"/>
      <c r="C39" s="190"/>
      <c r="D39" s="190"/>
      <c r="E39" s="190"/>
      <c r="F39" s="190"/>
      <c r="G39" s="190"/>
      <c r="H39" s="190"/>
      <c r="I39" s="4">
        <v>30</v>
      </c>
      <c r="J39" s="12">
        <f>SUM(J36:J38)</f>
        <v>163852304</v>
      </c>
      <c r="K39" s="12">
        <f>SUM(K36:K38)</f>
        <v>63689430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126750400</v>
      </c>
      <c r="K40" s="13">
        <v>76824503</v>
      </c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/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>
        <v>1265455</v>
      </c>
      <c r="K42" s="13">
        <v>421342</v>
      </c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/>
      <c r="K43" s="13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7088145</v>
      </c>
      <c r="K44" s="13">
        <v>12958605</v>
      </c>
    </row>
    <row r="45" spans="1:11" ht="12.75">
      <c r="A45" s="189" t="s">
        <v>71</v>
      </c>
      <c r="B45" s="190"/>
      <c r="C45" s="190"/>
      <c r="D45" s="190"/>
      <c r="E45" s="190"/>
      <c r="F45" s="190"/>
      <c r="G45" s="190"/>
      <c r="H45" s="190"/>
      <c r="I45" s="4">
        <v>36</v>
      </c>
      <c r="J45" s="12">
        <f>SUM(J40:J44)</f>
        <v>135104000</v>
      </c>
      <c r="K45" s="12">
        <f>SUM(K40:K44)</f>
        <v>90204450</v>
      </c>
    </row>
    <row r="46" spans="1:11" ht="12.75">
      <c r="A46" s="189" t="s">
        <v>17</v>
      </c>
      <c r="B46" s="190"/>
      <c r="C46" s="190"/>
      <c r="D46" s="190"/>
      <c r="E46" s="190"/>
      <c r="F46" s="190"/>
      <c r="G46" s="190"/>
      <c r="H46" s="190"/>
      <c r="I46" s="4">
        <v>37</v>
      </c>
      <c r="J46" s="12">
        <f>IF(J39&gt;J45,J39-J45,0)</f>
        <v>28748304</v>
      </c>
      <c r="K46" s="12">
        <f>IF(K39&gt;K45,K39-K45,0)</f>
        <v>0</v>
      </c>
    </row>
    <row r="47" spans="1:11" ht="12.75">
      <c r="A47" s="189" t="s">
        <v>18</v>
      </c>
      <c r="B47" s="190"/>
      <c r="C47" s="190"/>
      <c r="D47" s="190"/>
      <c r="E47" s="190"/>
      <c r="F47" s="190"/>
      <c r="G47" s="190"/>
      <c r="H47" s="190"/>
      <c r="I47" s="4">
        <v>38</v>
      </c>
      <c r="J47" s="12">
        <f>IF(J45&gt;J39,J45-J39,0)</f>
        <v>0</v>
      </c>
      <c r="K47" s="12">
        <f>IF(K45&gt;K39,K45-K39,0)</f>
        <v>26515020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12">
        <f>IF(J20-J21+J33-J34+J46-J47&gt;0,J20-J21+J33-J34+J46-J47,0)</f>
        <v>7127894</v>
      </c>
      <c r="K48" s="12">
        <f>IF(K20-K21+K33-K34+K46-K47&gt;0,K20-K21+K33-K34+K46-K47,0)</f>
        <v>0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7685872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5895404</v>
      </c>
      <c r="K50" s="13">
        <v>13023298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>
        <v>7127894</v>
      </c>
      <c r="K51" s="13"/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13"/>
      <c r="K52" s="13">
        <v>7685872</v>
      </c>
    </row>
    <row r="53" spans="1:11" ht="12.75">
      <c r="A53" s="214" t="s">
        <v>184</v>
      </c>
      <c r="B53" s="215"/>
      <c r="C53" s="215"/>
      <c r="D53" s="215"/>
      <c r="E53" s="215"/>
      <c r="F53" s="215"/>
      <c r="G53" s="215"/>
      <c r="H53" s="215"/>
      <c r="I53" s="7">
        <v>44</v>
      </c>
      <c r="J53" s="18">
        <f>J50+J51-J52</f>
        <v>13023298</v>
      </c>
      <c r="K53" s="18">
        <f>K50+K51-K52</f>
        <v>5337426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29:K31 J8:K13 J36:K38 J23:K27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19:K21 J45:K49 J14:K14 J32:K3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5" t="s">
        <v>290</v>
      </c>
      <c r="J5" s="86" t="s">
        <v>156</v>
      </c>
      <c r="K5" s="86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7">
        <v>2</v>
      </c>
      <c r="J6" s="88" t="s">
        <v>294</v>
      </c>
      <c r="K6" s="88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89" t="s">
        <v>47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89" t="s">
        <v>119</v>
      </c>
      <c r="B29" s="190"/>
      <c r="C29" s="190"/>
      <c r="D29" s="190"/>
      <c r="E29" s="190"/>
      <c r="F29" s="190"/>
      <c r="G29" s="190"/>
      <c r="H29" s="19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89" t="s">
        <v>50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9" t="s">
        <v>113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9" t="s">
        <v>114</v>
      </c>
      <c r="B35" s="190"/>
      <c r="C35" s="190"/>
      <c r="D35" s="190"/>
      <c r="E35" s="190"/>
      <c r="F35" s="190"/>
      <c r="G35" s="190"/>
      <c r="H35" s="19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89" t="s">
        <v>51</v>
      </c>
      <c r="B40" s="190"/>
      <c r="C40" s="190"/>
      <c r="D40" s="190"/>
      <c r="E40" s="190"/>
      <c r="F40" s="190"/>
      <c r="G40" s="190"/>
      <c r="H40" s="19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89" t="s">
        <v>154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9" t="s">
        <v>168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9" t="s">
        <v>169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9" t="s">
        <v>155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9" t="s">
        <v>15</v>
      </c>
      <c r="B50" s="190"/>
      <c r="C50" s="190"/>
      <c r="D50" s="190"/>
      <c r="E50" s="190"/>
      <c r="F50" s="190"/>
      <c r="G50" s="190"/>
      <c r="H50" s="19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9" t="s">
        <v>167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/>
      <c r="K51" s="13"/>
    </row>
    <row r="52" spans="1:11" ht="12.75">
      <c r="A52" s="189" t="s">
        <v>182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/>
      <c r="K52" s="13"/>
    </row>
    <row r="53" spans="1:11" ht="12.75">
      <c r="A53" s="189" t="s">
        <v>183</v>
      </c>
      <c r="B53" s="190"/>
      <c r="C53" s="190"/>
      <c r="D53" s="190"/>
      <c r="E53" s="190"/>
      <c r="F53" s="190"/>
      <c r="G53" s="190"/>
      <c r="H53" s="19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96" customWidth="1"/>
    <col min="5" max="5" width="10.28125" style="96" bestFit="1" customWidth="1"/>
    <col min="6" max="9" width="9.140625" style="96" customWidth="1"/>
    <col min="10" max="11" width="9.8515625" style="96" bestFit="1" customWidth="1"/>
    <col min="12" max="16384" width="9.140625" style="96" customWidth="1"/>
  </cols>
  <sheetData>
    <row r="1" spans="1:12" ht="12.75">
      <c r="A1" s="268" t="s">
        <v>292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95"/>
    </row>
    <row r="2" spans="1:12" ht="15.75">
      <c r="A2" s="93"/>
      <c r="B2" s="94"/>
      <c r="C2" s="278" t="s">
        <v>293</v>
      </c>
      <c r="D2" s="278"/>
      <c r="E2" s="98">
        <v>41275</v>
      </c>
      <c r="F2" s="97" t="s">
        <v>258</v>
      </c>
      <c r="G2" s="279">
        <v>41639</v>
      </c>
      <c r="H2" s="280"/>
      <c r="I2" s="94"/>
      <c r="J2" s="94"/>
      <c r="K2" s="94"/>
      <c r="L2" s="99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0" t="s">
        <v>316</v>
      </c>
      <c r="J3" s="101" t="s">
        <v>156</v>
      </c>
      <c r="K3" s="101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3">
        <v>2</v>
      </c>
      <c r="J4" s="102" t="s">
        <v>294</v>
      </c>
      <c r="K4" s="102" t="s">
        <v>295</v>
      </c>
    </row>
    <row r="5" spans="1:11" ht="12.75">
      <c r="A5" s="270" t="s">
        <v>296</v>
      </c>
      <c r="B5" s="271"/>
      <c r="C5" s="271"/>
      <c r="D5" s="271"/>
      <c r="E5" s="271"/>
      <c r="F5" s="271"/>
      <c r="G5" s="271"/>
      <c r="H5" s="271"/>
      <c r="I5" s="104">
        <v>1</v>
      </c>
      <c r="J5" s="105">
        <v>188728900</v>
      </c>
      <c r="K5" s="105">
        <v>188728900</v>
      </c>
    </row>
    <row r="6" spans="1:11" ht="12.75">
      <c r="A6" s="270" t="s">
        <v>297</v>
      </c>
      <c r="B6" s="271"/>
      <c r="C6" s="271"/>
      <c r="D6" s="271"/>
      <c r="E6" s="271"/>
      <c r="F6" s="271"/>
      <c r="G6" s="271"/>
      <c r="H6" s="271"/>
      <c r="I6" s="104">
        <v>2</v>
      </c>
      <c r="J6" s="106"/>
      <c r="K6" s="106"/>
    </row>
    <row r="7" spans="1:11" ht="12.75">
      <c r="A7" s="270" t="s">
        <v>298</v>
      </c>
      <c r="B7" s="271"/>
      <c r="C7" s="271"/>
      <c r="D7" s="271"/>
      <c r="E7" s="271"/>
      <c r="F7" s="271"/>
      <c r="G7" s="271"/>
      <c r="H7" s="271"/>
      <c r="I7" s="104">
        <v>3</v>
      </c>
      <c r="J7" s="106">
        <v>70959522</v>
      </c>
      <c r="K7" s="106">
        <v>73722481</v>
      </c>
    </row>
    <row r="8" spans="1:11" ht="12.75">
      <c r="A8" s="270" t="s">
        <v>299</v>
      </c>
      <c r="B8" s="271"/>
      <c r="C8" s="271"/>
      <c r="D8" s="271"/>
      <c r="E8" s="271"/>
      <c r="F8" s="271"/>
      <c r="G8" s="271"/>
      <c r="H8" s="271"/>
      <c r="I8" s="104">
        <v>4</v>
      </c>
      <c r="J8" s="106">
        <v>7280481</v>
      </c>
      <c r="K8" s="106">
        <v>6932466</v>
      </c>
    </row>
    <row r="9" spans="1:11" ht="12.75">
      <c r="A9" s="270" t="s">
        <v>300</v>
      </c>
      <c r="B9" s="271"/>
      <c r="C9" s="271"/>
      <c r="D9" s="271"/>
      <c r="E9" s="271"/>
      <c r="F9" s="271"/>
      <c r="G9" s="271"/>
      <c r="H9" s="271"/>
      <c r="I9" s="104">
        <v>5</v>
      </c>
      <c r="J9" s="106">
        <v>2762959</v>
      </c>
      <c r="K9" s="106">
        <v>-13638524</v>
      </c>
    </row>
    <row r="10" spans="1:11" ht="12.75">
      <c r="A10" s="270" t="s">
        <v>301</v>
      </c>
      <c r="B10" s="271"/>
      <c r="C10" s="271"/>
      <c r="D10" s="271"/>
      <c r="E10" s="271"/>
      <c r="F10" s="271"/>
      <c r="G10" s="271"/>
      <c r="H10" s="271"/>
      <c r="I10" s="104">
        <v>6</v>
      </c>
      <c r="J10" s="106"/>
      <c r="K10" s="106"/>
    </row>
    <row r="11" spans="1:11" ht="12.75">
      <c r="A11" s="270" t="s">
        <v>302</v>
      </c>
      <c r="B11" s="271"/>
      <c r="C11" s="271"/>
      <c r="D11" s="271"/>
      <c r="E11" s="271"/>
      <c r="F11" s="271"/>
      <c r="G11" s="271"/>
      <c r="H11" s="271"/>
      <c r="I11" s="104">
        <v>7</v>
      </c>
      <c r="J11" s="106"/>
      <c r="K11" s="106"/>
    </row>
    <row r="12" spans="1:11" ht="12.75">
      <c r="A12" s="270" t="s">
        <v>303</v>
      </c>
      <c r="B12" s="271"/>
      <c r="C12" s="271"/>
      <c r="D12" s="271"/>
      <c r="E12" s="271"/>
      <c r="F12" s="271"/>
      <c r="G12" s="271"/>
      <c r="H12" s="271"/>
      <c r="I12" s="104">
        <v>8</v>
      </c>
      <c r="J12" s="106">
        <v>-21845209</v>
      </c>
      <c r="K12" s="106">
        <v>-22687623</v>
      </c>
    </row>
    <row r="13" spans="1:11" ht="12.75">
      <c r="A13" s="270" t="s">
        <v>304</v>
      </c>
      <c r="B13" s="271"/>
      <c r="C13" s="271"/>
      <c r="D13" s="271"/>
      <c r="E13" s="271"/>
      <c r="F13" s="271"/>
      <c r="G13" s="271"/>
      <c r="H13" s="271"/>
      <c r="I13" s="104">
        <v>9</v>
      </c>
      <c r="J13" s="106"/>
      <c r="K13" s="106"/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7">
        <f>SUM(J5:J13)</f>
        <v>247886653</v>
      </c>
      <c r="K14" s="107">
        <f>SUM(K5:K13)</f>
        <v>233057700</v>
      </c>
    </row>
    <row r="15" spans="1:11" ht="12.75">
      <c r="A15" s="270" t="s">
        <v>306</v>
      </c>
      <c r="B15" s="271"/>
      <c r="C15" s="271"/>
      <c r="D15" s="271"/>
      <c r="E15" s="271"/>
      <c r="F15" s="271"/>
      <c r="G15" s="271"/>
      <c r="H15" s="271"/>
      <c r="I15" s="104">
        <v>11</v>
      </c>
      <c r="J15" s="106"/>
      <c r="K15" s="106"/>
    </row>
    <row r="16" spans="1:11" ht="12.75">
      <c r="A16" s="270" t="s">
        <v>307</v>
      </c>
      <c r="B16" s="271"/>
      <c r="C16" s="271"/>
      <c r="D16" s="271"/>
      <c r="E16" s="271"/>
      <c r="F16" s="271"/>
      <c r="G16" s="271"/>
      <c r="H16" s="271"/>
      <c r="I16" s="104">
        <v>12</v>
      </c>
      <c r="J16" s="106"/>
      <c r="K16" s="106"/>
    </row>
    <row r="17" spans="1:11" ht="12.75">
      <c r="A17" s="270" t="s">
        <v>308</v>
      </c>
      <c r="B17" s="271"/>
      <c r="C17" s="271"/>
      <c r="D17" s="271"/>
      <c r="E17" s="271"/>
      <c r="F17" s="271"/>
      <c r="G17" s="271"/>
      <c r="H17" s="271"/>
      <c r="I17" s="104">
        <v>13</v>
      </c>
      <c r="J17" s="106"/>
      <c r="K17" s="106"/>
    </row>
    <row r="18" spans="1:11" ht="12.75">
      <c r="A18" s="270" t="s">
        <v>309</v>
      </c>
      <c r="B18" s="271"/>
      <c r="C18" s="271"/>
      <c r="D18" s="271"/>
      <c r="E18" s="271"/>
      <c r="F18" s="271"/>
      <c r="G18" s="271"/>
      <c r="H18" s="271"/>
      <c r="I18" s="104">
        <v>14</v>
      </c>
      <c r="J18" s="106"/>
      <c r="K18" s="106"/>
    </row>
    <row r="19" spans="1:11" ht="12.75">
      <c r="A19" s="270" t="s">
        <v>310</v>
      </c>
      <c r="B19" s="271"/>
      <c r="C19" s="271"/>
      <c r="D19" s="271"/>
      <c r="E19" s="271"/>
      <c r="F19" s="271"/>
      <c r="G19" s="271"/>
      <c r="H19" s="271"/>
      <c r="I19" s="104">
        <v>15</v>
      </c>
      <c r="J19" s="106"/>
      <c r="K19" s="106"/>
    </row>
    <row r="20" spans="1:11" ht="12.75">
      <c r="A20" s="270" t="s">
        <v>311</v>
      </c>
      <c r="B20" s="271"/>
      <c r="C20" s="271"/>
      <c r="D20" s="271"/>
      <c r="E20" s="271"/>
      <c r="F20" s="271"/>
      <c r="G20" s="271"/>
      <c r="H20" s="271"/>
      <c r="I20" s="104">
        <v>16</v>
      </c>
      <c r="J20" s="106"/>
      <c r="K20" s="106"/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2" t="s">
        <v>313</v>
      </c>
      <c r="B23" s="263"/>
      <c r="C23" s="263"/>
      <c r="D23" s="263"/>
      <c r="E23" s="263"/>
      <c r="F23" s="263"/>
      <c r="G23" s="263"/>
      <c r="H23" s="263"/>
      <c r="I23" s="109">
        <v>18</v>
      </c>
      <c r="J23" s="13">
        <v>247886653</v>
      </c>
      <c r="K23" s="13">
        <v>233057700</v>
      </c>
    </row>
    <row r="24" spans="1:11" ht="23.25" customHeight="1">
      <c r="A24" s="264" t="s">
        <v>314</v>
      </c>
      <c r="B24" s="265"/>
      <c r="C24" s="265"/>
      <c r="D24" s="265"/>
      <c r="E24" s="265"/>
      <c r="F24" s="265"/>
      <c r="G24" s="265"/>
      <c r="H24" s="265"/>
      <c r="I24" s="110">
        <v>19</v>
      </c>
      <c r="J24" s="14">
        <v>29979707</v>
      </c>
      <c r="K24" s="14">
        <v>30372894</v>
      </c>
    </row>
    <row r="25" spans="1:11" ht="30" customHeight="1">
      <c r="A25" s="266" t="s">
        <v>315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23:K24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PCotic</cp:lastModifiedBy>
  <cp:lastPrinted>2014-03-20T14:01:42Z</cp:lastPrinted>
  <dcterms:created xsi:type="dcterms:W3CDTF">2008-10-17T11:51:54Z</dcterms:created>
  <dcterms:modified xsi:type="dcterms:W3CDTF">2014-05-07T08:32:20Z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