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<sst xmlns="http://schemas.openxmlformats.org/spreadsheetml/2006/main" count="396" uniqueCount="345">
  <si>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</si>
  <si>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</si>
  <si>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</si>
  <si>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</si>
  <si>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</si>
  <si>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</si>
  <si>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</si>
  <si>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</si>
  <si>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</si>
  <si>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</si>
  <si>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</si>
  <si>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</si>
  <si>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</si>
  <si>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</si>
  <si>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</si>
  <si>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</si>
  <si>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</si>
  <si>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</si>
  <si>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</si>
  <si>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</si>
  <si>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</si>
  <si>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</si>
  <si>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</si>
  <si>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</si>
  <si>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</si>
  <si>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</si>
  <si>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</si>
  <si>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</si>
  <si>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</si>
  <si>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</si>
  <si>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</si>
  <si>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</si>
  <si>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</si>
  <si>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</si>
  <si>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</si>
  <si>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</si>
  <si>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</si>
  <si>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</si>
  <si>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</si>
  <si>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</si>
  <si>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</si>
  <si>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</si>
  <si>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</si>
  <si>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</si>
  <si>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</si>
  <si>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</si>
  <si>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</si>
  <si>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</si>
  <si>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</si>
  <si>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</si>
  <si>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</si>
  <si>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</si>
  <si>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</si>
  <si>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</si>
  <si>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</si>
  <si>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</si>
  <si>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</si>
  <si>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</si>
  <si>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</si>
  <si>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</si>
  <si>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</si>
  <si>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</si>
  <si>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</si>
  <si>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</si>
  <si>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</si>
  <si>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</si>
  <si>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</si>
  <si>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</si>
  <si>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</si>
  <si>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</si>
  <si>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</si>
  <si>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</si>
  <si>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</si>
  <si>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</si>
  <si>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</si>
  <si>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</si>
  <si>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</si>
  <si>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</si>
  <si>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</si>
  <si>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</si>
  <si>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</si>
  <si>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</si>
  <si>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</si>
  <si>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</si>
  <si>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</si>
  <si>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</si>
  <si>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</si>
  <si>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</si>
  <si>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</si>
  <si>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</si>
  <si>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</si>
  <si>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</si>
  <si>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</si>
  <si>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</si>
  <si>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</si>
  <si>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</si>
  <si>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</si>
  <si>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</si>
  <si>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</si>
  <si>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</si>
  <si>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</si>
  <si>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</si>
  <si>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</si>
  <si>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</si>
  <si>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</si>
  <si>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</si>
  <si>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</si>
  <si>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</si>
  <si>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</si>
  <si>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</si>
  <si>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</si>
  <si>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</si>
  <si>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</si>
  <si>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</si>
  <si>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</si>
  <si>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</si>
  <si>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</si>
  <si>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</si>
  <si>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</si>
  <si>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</si>
  <si>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</si>
  <si>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</si>
  <si>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</si>
  <si>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</si>
  <si>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</si>
  <si>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</si>
  <si>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</si>
  <si>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</si>
  <si>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</si>
  <si>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</si>
  <si>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</si>
  <si>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</si>
  <si>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</si>
  <si>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</si>
  <si>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</si>
  <si>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</si>
  <si>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</si>
  <si>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</si>
  <si>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</si>
  <si>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</si>
  <si>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</si>
  <si>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</si>
  <si>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</si>
  <si>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</si>
  <si>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</si>
  <si>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</si>
  <si>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</si>
  <si>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</si>
  <si>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</si>
  <si>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</si>
  <si>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</si>
  <si>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</si>
  <si>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</si>
  <si>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</si>
  <si>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</si>
  <si>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</si>
  <si>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</si>
  <si>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</si>
  <si>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</si>
  <si>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</si>
  <si>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</si>
  <si>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</si>
  <si>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</si>
  <si>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</si>
  <si>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</si>
  <si>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</si>
  <si>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</si>
  <si>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</si>
  <si>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</si>
  <si>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</si>
  <si>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</si>
  <si>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</si>
  <si>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</si>
  <si>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</si>
  <si>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</si>
  <si>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</si>
  <si>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</si>
  <si>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</si>
  <si>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</si>
  <si>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</si>
  <si>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</si>
  <si>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</si>
  <si>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</si>
  <si>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</si>
  <si>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</si>
  <si>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</si>
  <si>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</si>
  <si>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</si>
  <si>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</si>
  <si>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</si>
  <si>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</si>
  <si>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</si>
  <si>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</si>
  <si>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</si>
  <si>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</si>
  <si>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</si>
  <si>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</si>
  <si>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</si>
  <si>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</si>
  <si>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</si>
  <si>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</si>
  <si>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</si>
  <si>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</si>
  <si>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</si>
  <si>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</si>
  <si>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</si>
  <si>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</si>
  <si>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</si>
  <si>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</si>
  <si>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</si>
  <si>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</si>
  <si>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</si>
  <si>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</si>
  <si>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</si>
  <si>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</si>
  <si>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</si>
  <si>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</si>
  <si>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</si>
  <si>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</si>
  <si>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</si>
  <si>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</si>
  <si>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</si>
  <si>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</si>
  <si>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</si>
  <si>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</si>
  <si>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</si>
  <si>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</si>
  <si>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</si>
  <si>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</si>
  <si>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</si>
  <si>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</si>
  <si>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</si>
  <si>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</si>
  <si>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</si>
  <si>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</si>
  <si>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</si>
  <si>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</si>
  <si>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</si>
  <si>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</si>
  <si>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</si>
  <si>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</si>
  <si>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</si>
  <si>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</si>
  <si>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</si>
  <si>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</si>
  <si>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</si>
  <si>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</si>
  <si>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</si>
  <si>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</si>
  <si>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</si>
  <si>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</si>
  <si>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</si>
  <si>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</si>
  <si>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</si>
  <si>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</si>
  <si>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</si>
  <si>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</si>
  <si>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</si>
  <si>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</si>
  <si>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</si>
  <si>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</si>
  <si>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</si>
  <si>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</si>
  <si>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</si>
  <si>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</si>
  <si>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</si>
  <si>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</si>
  <si>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</si>
  <si>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</si>
  <si>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</si>
  <si>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</si>
  <si>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</si>
  <si>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</si>
  <si>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</si>
  <si>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</si>
  <si>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</si>
  <si>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</si>
  <si>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</si>
  <si>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</si>
  <si>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</si>
  <si>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</si>
  <si>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</si>
  <si>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</si>
  <si>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</si>
  <si>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</si>
  <si>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</si>
  <si>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</si>
  <si>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</si>
  <si>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</si>
  <si>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</si>
  <si>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</si>
  <si>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</si>
  <si>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</si>
  <si>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</si>
  <si>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</si>
  <si>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</si>
  <si>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</si>
  <si>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</si>
  <si>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</si>
  <si>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</si>
  <si>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</si>
  <si>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</si>
  <si>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</si>
  <si>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</si>
  <si>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</si>
  <si>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</si>
  <si>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</si>
  <si>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</si>
  <si>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</si>
  <si>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</si>
  <si>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</si>
  <si>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</si>
  <si>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</si>
  <si>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</si>
  <si>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</si>
  <si>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</si>
  <si>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</si>
  <si>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</si>
  <si>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</si>
  <si>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</si>
  <si>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</si>
  <si>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</si>
  <si>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</si>
  <si>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BRODOMERKUR TRGOVINA I USLUGE DD</t>
  </si>
  <si>
    <t>03141390</t>
  </si>
  <si>
    <t>060001850</t>
  </si>
  <si>
    <t>33956120458</t>
  </si>
  <si>
    <t>SPLIT</t>
  </si>
  <si>
    <t>POLJIČKA CESTA 35</t>
  </si>
  <si>
    <t>petar.cotic@brodomerkur.hr</t>
  </si>
  <si>
    <t>www.brodomerkur.hr</t>
  </si>
  <si>
    <t>SPLITSKO-DALMATINSKA</t>
  </si>
  <si>
    <t>NE</t>
  </si>
  <si>
    <t>4690</t>
  </si>
  <si>
    <t>ČOTIĆ PETAR</t>
  </si>
  <si>
    <t>021 301 560</t>
  </si>
  <si>
    <t>021 301 152</t>
  </si>
  <si>
    <t>KOŽUL IVICA</t>
  </si>
  <si>
    <r>
      <t>Obveznik: _</t>
    </r>
    <r>
      <rPr>
        <b/>
        <u val="single"/>
        <sz val="8"/>
        <rFont val="Arial"/>
        <family val="2"/>
      </rPr>
      <t>_BRODOMERKUR D.D._</t>
    </r>
    <r>
      <rPr>
        <b/>
        <sz val="8"/>
        <rFont val="Arial"/>
        <family val="2"/>
      </rPr>
      <t>_______________________________</t>
    </r>
  </si>
  <si>
    <r>
      <t>Obveznik: ______</t>
    </r>
    <r>
      <rPr>
        <b/>
        <u val="single"/>
        <sz val="10"/>
        <rFont val="Arial"/>
        <family val="2"/>
      </rPr>
      <t>BRODOMERKUR D.D.</t>
    </r>
    <r>
      <rPr>
        <b/>
        <sz val="10"/>
        <rFont val="Arial"/>
        <family val="2"/>
      </rPr>
      <t>_____________________________</t>
    </r>
  </si>
  <si>
    <r>
      <t>Obveznik: _____</t>
    </r>
    <r>
      <rPr>
        <b/>
        <u val="single"/>
        <sz val="10"/>
        <rFont val="Arial"/>
        <family val="2"/>
      </rPr>
      <t>BRODOMERKUR D.D.</t>
    </r>
    <r>
      <rPr>
        <b/>
        <sz val="10"/>
        <rFont val="Arial"/>
        <family val="2"/>
      </rPr>
      <t>___________________________</t>
    </r>
  </si>
  <si>
    <t>30.09.2012.</t>
  </si>
  <si>
    <r>
      <t xml:space="preserve">u razdoblju </t>
    </r>
    <r>
      <rPr>
        <b/>
        <u val="single"/>
        <sz val="10"/>
        <rFont val="Arial"/>
        <family val="2"/>
      </rPr>
      <t xml:space="preserve">01.01.2012. </t>
    </r>
    <r>
      <rPr>
        <b/>
        <sz val="10"/>
        <rFont val="Arial"/>
        <family val="2"/>
      </rPr>
      <t>do _</t>
    </r>
    <r>
      <rPr>
        <b/>
        <u val="single"/>
        <sz val="10"/>
        <rFont val="Arial"/>
        <family val="2"/>
      </rPr>
      <t>30.09.2012.</t>
    </r>
  </si>
  <si>
    <r>
      <t xml:space="preserve">stanje na dan </t>
    </r>
    <r>
      <rPr>
        <b/>
        <u val="single"/>
        <sz val="10"/>
        <rFont val="Arial"/>
        <family val="2"/>
      </rPr>
      <t>30.09.2012.</t>
    </r>
  </si>
  <si>
    <r>
      <t xml:space="preserve">u razdoblju </t>
    </r>
    <r>
      <rPr>
        <b/>
        <u val="single"/>
        <sz val="10"/>
        <rFont val="Arial"/>
        <family val="2"/>
      </rPr>
      <t>01.01.2012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30.09.2012.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</si>
</sst>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7"/>
      <name val="Arial"/>
      <family val="0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1" fillId="0" borderId="6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hidden="1"/>
    </xf>
    <xf numFmtId="3" fontId="21" fillId="0" borderId="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23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00" workbookViewId="0" topLeftCell="A3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1" t="s">
        <v>248</v>
      </c>
      <c r="B1" s="192"/>
      <c r="C1" s="19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67" t="s">
        <v>249</v>
      </c>
      <c r="B2" s="168"/>
      <c r="C2" s="168"/>
      <c r="D2" s="169"/>
      <c r="E2" s="121">
        <v>40909</v>
      </c>
      <c r="F2" s="12"/>
      <c r="G2" s="13" t="s">
        <v>250</v>
      </c>
      <c r="H2" s="121" t="s">
        <v>341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70" t="s">
        <v>317</v>
      </c>
      <c r="B4" s="171"/>
      <c r="C4" s="171"/>
      <c r="D4" s="171"/>
      <c r="E4" s="171"/>
      <c r="F4" s="171"/>
      <c r="G4" s="171"/>
      <c r="H4" s="171"/>
      <c r="I4" s="172"/>
      <c r="J4" s="10"/>
      <c r="K4" s="10"/>
      <c r="L4" s="10"/>
    </row>
    <row r="5" spans="1:12" ht="12.75">
      <c r="A5" s="89"/>
      <c r="B5" s="17"/>
      <c r="C5" s="17"/>
      <c r="D5" s="17"/>
      <c r="E5" s="18"/>
      <c r="F5" s="90"/>
      <c r="G5" s="19"/>
      <c r="H5" s="20"/>
      <c r="I5" s="91"/>
      <c r="J5" s="10"/>
      <c r="K5" s="10"/>
      <c r="L5" s="10"/>
    </row>
    <row r="6" spans="1:12" ht="12.75">
      <c r="A6" s="173" t="s">
        <v>251</v>
      </c>
      <c r="B6" s="174"/>
      <c r="C6" s="165" t="s">
        <v>324</v>
      </c>
      <c r="D6" s="166"/>
      <c r="E6" s="30"/>
      <c r="F6" s="30"/>
      <c r="G6" s="30"/>
      <c r="H6" s="30"/>
      <c r="I6" s="92"/>
      <c r="J6" s="10"/>
      <c r="K6" s="10"/>
      <c r="L6" s="10"/>
    </row>
    <row r="7" spans="1:12" ht="12.75">
      <c r="A7" s="93"/>
      <c r="B7" s="23"/>
      <c r="C7" s="16"/>
      <c r="D7" s="16"/>
      <c r="E7" s="30"/>
      <c r="F7" s="30"/>
      <c r="G7" s="30"/>
      <c r="H7" s="30"/>
      <c r="I7" s="92"/>
      <c r="J7" s="10"/>
      <c r="K7" s="10"/>
      <c r="L7" s="10"/>
    </row>
    <row r="8" spans="1:12" ht="12.75">
      <c r="A8" s="175" t="s">
        <v>252</v>
      </c>
      <c r="B8" s="176"/>
      <c r="C8" s="165" t="s">
        <v>325</v>
      </c>
      <c r="D8" s="166"/>
      <c r="E8" s="30"/>
      <c r="F8" s="30"/>
      <c r="G8" s="30"/>
      <c r="H8" s="30"/>
      <c r="I8" s="94"/>
      <c r="J8" s="10"/>
      <c r="K8" s="10"/>
      <c r="L8" s="10"/>
    </row>
    <row r="9" spans="1:12" ht="12.75">
      <c r="A9" s="95"/>
      <c r="B9" s="50"/>
      <c r="C9" s="21"/>
      <c r="D9" s="27"/>
      <c r="E9" s="16"/>
      <c r="F9" s="16"/>
      <c r="G9" s="16"/>
      <c r="H9" s="16"/>
      <c r="I9" s="94"/>
      <c r="J9" s="10"/>
      <c r="K9" s="10"/>
      <c r="L9" s="10"/>
    </row>
    <row r="10" spans="1:12" ht="12.75">
      <c r="A10" s="162" t="s">
        <v>253</v>
      </c>
      <c r="B10" s="163"/>
      <c r="C10" s="165" t="s">
        <v>326</v>
      </c>
      <c r="D10" s="16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64"/>
      <c r="B11" s="16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3" t="s">
        <v>254</v>
      </c>
      <c r="B12" s="174"/>
      <c r="C12" s="177" t="s">
        <v>323</v>
      </c>
      <c r="D12" s="178"/>
      <c r="E12" s="178"/>
      <c r="F12" s="178"/>
      <c r="G12" s="178"/>
      <c r="H12" s="178"/>
      <c r="I12" s="179"/>
      <c r="J12" s="10"/>
      <c r="K12" s="10"/>
      <c r="L12" s="10"/>
    </row>
    <row r="13" spans="1:12" ht="12.75">
      <c r="A13" s="93"/>
      <c r="B13" s="23"/>
      <c r="C13" s="22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3" t="s">
        <v>255</v>
      </c>
      <c r="B14" s="174"/>
      <c r="C14" s="180">
        <v>21000</v>
      </c>
      <c r="D14" s="181"/>
      <c r="E14" s="16"/>
      <c r="F14" s="177" t="s">
        <v>327</v>
      </c>
      <c r="G14" s="178"/>
      <c r="H14" s="178"/>
      <c r="I14" s="179"/>
      <c r="J14" s="10"/>
      <c r="K14" s="10"/>
      <c r="L14" s="10"/>
    </row>
    <row r="15" spans="1:12" ht="12.75">
      <c r="A15" s="93"/>
      <c r="B15" s="23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3" t="s">
        <v>256</v>
      </c>
      <c r="B16" s="174"/>
      <c r="C16" s="177" t="s">
        <v>328</v>
      </c>
      <c r="D16" s="178"/>
      <c r="E16" s="178"/>
      <c r="F16" s="178"/>
      <c r="G16" s="178"/>
      <c r="H16" s="178"/>
      <c r="I16" s="179"/>
      <c r="J16" s="10"/>
      <c r="K16" s="10"/>
      <c r="L16" s="10"/>
    </row>
    <row r="17" spans="1:12" ht="12.75">
      <c r="A17" s="93"/>
      <c r="B17" s="23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3" t="s">
        <v>257</v>
      </c>
      <c r="B18" s="174"/>
      <c r="C18" s="182" t="s">
        <v>329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93"/>
      <c r="B19" s="23"/>
      <c r="C19" s="22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3" t="s">
        <v>258</v>
      </c>
      <c r="B20" s="174"/>
      <c r="C20" s="182" t="s">
        <v>330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93"/>
      <c r="B21" s="23"/>
      <c r="C21" s="22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3" t="s">
        <v>259</v>
      </c>
      <c r="B22" s="174"/>
      <c r="C22" s="122">
        <v>409</v>
      </c>
      <c r="D22" s="177" t="s">
        <v>327</v>
      </c>
      <c r="E22" s="160"/>
      <c r="F22" s="161"/>
      <c r="G22" s="173"/>
      <c r="H22" s="155"/>
      <c r="I22" s="96"/>
      <c r="J22" s="10"/>
      <c r="K22" s="10"/>
      <c r="L22" s="10"/>
    </row>
    <row r="23" spans="1:12" ht="12.75">
      <c r="A23" s="93"/>
      <c r="B23" s="23"/>
      <c r="C23" s="16"/>
      <c r="D23" s="25"/>
      <c r="E23" s="25"/>
      <c r="F23" s="25"/>
      <c r="G23" s="25"/>
      <c r="H23" s="16"/>
      <c r="I23" s="94"/>
      <c r="J23" s="10"/>
      <c r="K23" s="10"/>
      <c r="L23" s="10"/>
    </row>
    <row r="24" spans="1:12" ht="12.75">
      <c r="A24" s="173" t="s">
        <v>260</v>
      </c>
      <c r="B24" s="174"/>
      <c r="C24" s="122">
        <v>17</v>
      </c>
      <c r="D24" s="177" t="s">
        <v>331</v>
      </c>
      <c r="E24" s="160"/>
      <c r="F24" s="160"/>
      <c r="G24" s="161"/>
      <c r="H24" s="51" t="s">
        <v>261</v>
      </c>
      <c r="I24" s="123">
        <v>536</v>
      </c>
      <c r="J24" s="10"/>
      <c r="K24" s="10"/>
      <c r="L24" s="10"/>
    </row>
    <row r="25" spans="1:12" ht="12.75">
      <c r="A25" s="93"/>
      <c r="B25" s="23"/>
      <c r="C25" s="16"/>
      <c r="D25" s="25"/>
      <c r="E25" s="25"/>
      <c r="F25" s="25"/>
      <c r="G25" s="23"/>
      <c r="H25" s="23" t="s">
        <v>318</v>
      </c>
      <c r="I25" s="97"/>
      <c r="J25" s="10"/>
      <c r="K25" s="10"/>
      <c r="L25" s="10"/>
    </row>
    <row r="26" spans="1:12" ht="12.75">
      <c r="A26" s="173" t="s">
        <v>262</v>
      </c>
      <c r="B26" s="174"/>
      <c r="C26" s="124" t="s">
        <v>332</v>
      </c>
      <c r="D26" s="26"/>
      <c r="E26" s="98"/>
      <c r="F26" s="99"/>
      <c r="G26" s="156" t="s">
        <v>263</v>
      </c>
      <c r="H26" s="174"/>
      <c r="I26" s="125" t="s">
        <v>333</v>
      </c>
      <c r="J26" s="10"/>
      <c r="K26" s="10"/>
      <c r="L26" s="10"/>
    </row>
    <row r="27" spans="1:12" ht="12.75">
      <c r="A27" s="93"/>
      <c r="B27" s="23"/>
      <c r="C27" s="16"/>
      <c r="D27" s="99"/>
      <c r="E27" s="99"/>
      <c r="F27" s="99"/>
      <c r="G27" s="99"/>
      <c r="H27" s="16"/>
      <c r="I27" s="100"/>
      <c r="J27" s="10"/>
      <c r="K27" s="10"/>
      <c r="L27" s="10"/>
    </row>
    <row r="28" spans="1:12" ht="12.75">
      <c r="A28" s="157" t="s">
        <v>264</v>
      </c>
      <c r="B28" s="154"/>
      <c r="C28" s="149"/>
      <c r="D28" s="149"/>
      <c r="E28" s="150" t="s">
        <v>265</v>
      </c>
      <c r="F28" s="151"/>
      <c r="G28" s="151"/>
      <c r="H28" s="152" t="s">
        <v>266</v>
      </c>
      <c r="I28" s="153"/>
      <c r="J28" s="10"/>
      <c r="K28" s="10"/>
      <c r="L28" s="10"/>
    </row>
    <row r="29" spans="1:12" ht="12.75">
      <c r="A29" s="101"/>
      <c r="B29" s="98"/>
      <c r="C29" s="98"/>
      <c r="D29" s="27"/>
      <c r="E29" s="16"/>
      <c r="F29" s="16"/>
      <c r="G29" s="16"/>
      <c r="H29" s="28"/>
      <c r="I29" s="100"/>
      <c r="J29" s="10"/>
      <c r="K29" s="10"/>
      <c r="L29" s="10"/>
    </row>
    <row r="30" spans="1:12" ht="12.75">
      <c r="A30" s="143"/>
      <c r="B30" s="144"/>
      <c r="C30" s="144"/>
      <c r="D30" s="145"/>
      <c r="E30" s="143"/>
      <c r="F30" s="144"/>
      <c r="G30" s="144"/>
      <c r="H30" s="165"/>
      <c r="I30" s="166"/>
      <c r="J30" s="10"/>
      <c r="K30" s="10"/>
      <c r="L30" s="10"/>
    </row>
    <row r="31" spans="1:12" ht="12.75">
      <c r="A31" s="93"/>
      <c r="B31" s="23"/>
      <c r="C31" s="22"/>
      <c r="D31" s="146"/>
      <c r="E31" s="146"/>
      <c r="F31" s="146"/>
      <c r="G31" s="147"/>
      <c r="H31" s="16"/>
      <c r="I31" s="102"/>
      <c r="J31" s="10"/>
      <c r="K31" s="10"/>
      <c r="L31" s="10"/>
    </row>
    <row r="32" spans="1:12" ht="12.75">
      <c r="A32" s="143"/>
      <c r="B32" s="144"/>
      <c r="C32" s="144"/>
      <c r="D32" s="145"/>
      <c r="E32" s="143"/>
      <c r="F32" s="144"/>
      <c r="G32" s="144"/>
      <c r="H32" s="165"/>
      <c r="I32" s="166"/>
      <c r="J32" s="10"/>
      <c r="K32" s="10"/>
      <c r="L32" s="10"/>
    </row>
    <row r="33" spans="1:12" ht="12.75">
      <c r="A33" s="93"/>
      <c r="B33" s="23"/>
      <c r="C33" s="22"/>
      <c r="D33" s="29"/>
      <c r="E33" s="29"/>
      <c r="F33" s="29"/>
      <c r="G33" s="30"/>
      <c r="H33" s="16"/>
      <c r="I33" s="103"/>
      <c r="J33" s="10"/>
      <c r="K33" s="10"/>
      <c r="L33" s="10"/>
    </row>
    <row r="34" spans="1:12" ht="12.75">
      <c r="A34" s="143"/>
      <c r="B34" s="144"/>
      <c r="C34" s="144"/>
      <c r="D34" s="145"/>
      <c r="E34" s="143"/>
      <c r="F34" s="144"/>
      <c r="G34" s="144"/>
      <c r="H34" s="165"/>
      <c r="I34" s="166"/>
      <c r="J34" s="10"/>
      <c r="K34" s="10"/>
      <c r="L34" s="10"/>
    </row>
    <row r="35" spans="1:12" ht="12.75">
      <c r="A35" s="93"/>
      <c r="B35" s="23"/>
      <c r="C35" s="22"/>
      <c r="D35" s="29"/>
      <c r="E35" s="29"/>
      <c r="F35" s="29"/>
      <c r="G35" s="30"/>
      <c r="H35" s="16"/>
      <c r="I35" s="103"/>
      <c r="J35" s="10"/>
      <c r="K35" s="10"/>
      <c r="L35" s="10"/>
    </row>
    <row r="36" spans="1:12" ht="12.75">
      <c r="A36" s="143"/>
      <c r="B36" s="144"/>
      <c r="C36" s="144"/>
      <c r="D36" s="145"/>
      <c r="E36" s="143"/>
      <c r="F36" s="144"/>
      <c r="G36" s="144"/>
      <c r="H36" s="165"/>
      <c r="I36" s="166"/>
      <c r="J36" s="10"/>
      <c r="K36" s="10"/>
      <c r="L36" s="10"/>
    </row>
    <row r="37" spans="1:12" ht="12.75">
      <c r="A37" s="104"/>
      <c r="B37" s="31"/>
      <c r="C37" s="148"/>
      <c r="D37" s="183"/>
      <c r="E37" s="16"/>
      <c r="F37" s="148"/>
      <c r="G37" s="183"/>
      <c r="H37" s="16"/>
      <c r="I37" s="94"/>
      <c r="J37" s="10"/>
      <c r="K37" s="10"/>
      <c r="L37" s="10"/>
    </row>
    <row r="38" spans="1:12" ht="12.75">
      <c r="A38" s="143"/>
      <c r="B38" s="144"/>
      <c r="C38" s="144"/>
      <c r="D38" s="145"/>
      <c r="E38" s="143"/>
      <c r="F38" s="144"/>
      <c r="G38" s="144"/>
      <c r="H38" s="165"/>
      <c r="I38" s="166"/>
      <c r="J38" s="10"/>
      <c r="K38" s="10"/>
      <c r="L38" s="10"/>
    </row>
    <row r="39" spans="1:12" ht="12.75">
      <c r="A39" s="104"/>
      <c r="B39" s="31"/>
      <c r="C39" s="32"/>
      <c r="D39" s="33"/>
      <c r="E39" s="16"/>
      <c r="F39" s="32"/>
      <c r="G39" s="33"/>
      <c r="H39" s="16"/>
      <c r="I39" s="94"/>
      <c r="J39" s="10"/>
      <c r="K39" s="10"/>
      <c r="L39" s="10"/>
    </row>
    <row r="40" spans="1:12" ht="12.75">
      <c r="A40" s="143"/>
      <c r="B40" s="144"/>
      <c r="C40" s="144"/>
      <c r="D40" s="145"/>
      <c r="E40" s="143"/>
      <c r="F40" s="144"/>
      <c r="G40" s="144"/>
      <c r="H40" s="165"/>
      <c r="I40" s="166"/>
      <c r="J40" s="10"/>
      <c r="K40" s="10"/>
      <c r="L40" s="10"/>
    </row>
    <row r="41" spans="1:12" ht="12.75">
      <c r="A41" s="126"/>
      <c r="B41" s="34"/>
      <c r="C41" s="34"/>
      <c r="D41" s="34"/>
      <c r="E41" s="24"/>
      <c r="F41" s="127"/>
      <c r="G41" s="127"/>
      <c r="H41" s="128"/>
      <c r="I41" s="105"/>
      <c r="J41" s="10"/>
      <c r="K41" s="10"/>
      <c r="L41" s="10"/>
    </row>
    <row r="42" spans="1:12" ht="12.75">
      <c r="A42" s="104"/>
      <c r="B42" s="31"/>
      <c r="C42" s="32"/>
      <c r="D42" s="33"/>
      <c r="E42" s="16"/>
      <c r="F42" s="32"/>
      <c r="G42" s="33"/>
      <c r="H42" s="16"/>
      <c r="I42" s="94"/>
      <c r="J42" s="10"/>
      <c r="K42" s="10"/>
      <c r="L42" s="10"/>
    </row>
    <row r="43" spans="1:12" ht="12.75">
      <c r="A43" s="106"/>
      <c r="B43" s="35"/>
      <c r="C43" s="35"/>
      <c r="D43" s="21"/>
      <c r="E43" s="21"/>
      <c r="F43" s="35"/>
      <c r="G43" s="21"/>
      <c r="H43" s="21"/>
      <c r="I43" s="107"/>
      <c r="J43" s="10"/>
      <c r="K43" s="10"/>
      <c r="L43" s="10"/>
    </row>
    <row r="44" spans="1:12" ht="12.75">
      <c r="A44" s="162" t="s">
        <v>267</v>
      </c>
      <c r="B44" s="184"/>
      <c r="C44" s="165"/>
      <c r="D44" s="166"/>
      <c r="E44" s="27"/>
      <c r="F44" s="177"/>
      <c r="G44" s="144"/>
      <c r="H44" s="144"/>
      <c r="I44" s="145"/>
      <c r="J44" s="10"/>
      <c r="K44" s="10"/>
      <c r="L44" s="10"/>
    </row>
    <row r="45" spans="1:12" ht="12.75">
      <c r="A45" s="104"/>
      <c r="B45" s="31"/>
      <c r="C45" s="148"/>
      <c r="D45" s="183"/>
      <c r="E45" s="16"/>
      <c r="F45" s="148"/>
      <c r="G45" s="185"/>
      <c r="H45" s="36"/>
      <c r="I45" s="108"/>
      <c r="J45" s="10"/>
      <c r="K45" s="10"/>
      <c r="L45" s="10"/>
    </row>
    <row r="46" spans="1:12" ht="12.75">
      <c r="A46" s="162" t="s">
        <v>268</v>
      </c>
      <c r="B46" s="184"/>
      <c r="C46" s="177" t="s">
        <v>334</v>
      </c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 ht="12.75">
      <c r="A47" s="93"/>
      <c r="B47" s="23"/>
      <c r="C47" s="22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62" t="s">
        <v>270</v>
      </c>
      <c r="B48" s="184"/>
      <c r="C48" s="188" t="s">
        <v>335</v>
      </c>
      <c r="D48" s="189"/>
      <c r="E48" s="190"/>
      <c r="F48" s="16"/>
      <c r="G48" s="51" t="s">
        <v>271</v>
      </c>
      <c r="H48" s="188" t="s">
        <v>336</v>
      </c>
      <c r="I48" s="190"/>
      <c r="J48" s="10"/>
      <c r="K48" s="10"/>
      <c r="L48" s="10"/>
    </row>
    <row r="49" spans="1:12" ht="12.75">
      <c r="A49" s="93"/>
      <c r="B49" s="23"/>
      <c r="C49" s="22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62" t="s">
        <v>257</v>
      </c>
      <c r="B50" s="184"/>
      <c r="C50" s="199" t="s">
        <v>329</v>
      </c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93"/>
      <c r="B51" s="23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3" t="s">
        <v>272</v>
      </c>
      <c r="B52" s="174"/>
      <c r="C52" s="188" t="s">
        <v>337</v>
      </c>
      <c r="D52" s="189"/>
      <c r="E52" s="189"/>
      <c r="F52" s="189"/>
      <c r="G52" s="189"/>
      <c r="H52" s="189"/>
      <c r="I52" s="179"/>
      <c r="J52" s="10"/>
      <c r="K52" s="10"/>
      <c r="L52" s="10"/>
    </row>
    <row r="53" spans="1:12" ht="12.75">
      <c r="A53" s="109"/>
      <c r="B53" s="21"/>
      <c r="C53" s="193" t="s">
        <v>273</v>
      </c>
      <c r="D53" s="193"/>
      <c r="E53" s="193"/>
      <c r="F53" s="193"/>
      <c r="G53" s="193"/>
      <c r="H53" s="193"/>
      <c r="I53" s="110"/>
      <c r="J53" s="10"/>
      <c r="K53" s="10"/>
      <c r="L53" s="10"/>
    </row>
    <row r="54" spans="1:12" ht="12.75">
      <c r="A54" s="109"/>
      <c r="B54" s="21"/>
      <c r="C54" s="37"/>
      <c r="D54" s="37"/>
      <c r="E54" s="37"/>
      <c r="F54" s="37"/>
      <c r="G54" s="37"/>
      <c r="H54" s="37"/>
      <c r="I54" s="110"/>
      <c r="J54" s="10"/>
      <c r="K54" s="10"/>
      <c r="L54" s="10"/>
    </row>
    <row r="55" spans="1:12" ht="12.75">
      <c r="A55" s="109"/>
      <c r="B55" s="200" t="s">
        <v>274</v>
      </c>
      <c r="C55" s="201"/>
      <c r="D55" s="201"/>
      <c r="E55" s="201"/>
      <c r="F55" s="49"/>
      <c r="G55" s="49"/>
      <c r="H55" s="49"/>
      <c r="I55" s="111"/>
      <c r="J55" s="10"/>
      <c r="K55" s="10"/>
      <c r="L55" s="10"/>
    </row>
    <row r="56" spans="1:12" ht="12.75">
      <c r="A56" s="109"/>
      <c r="B56" s="202" t="s">
        <v>306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9"/>
      <c r="B57" s="202" t="s">
        <v>307</v>
      </c>
      <c r="C57" s="203"/>
      <c r="D57" s="203"/>
      <c r="E57" s="203"/>
      <c r="F57" s="203"/>
      <c r="G57" s="203"/>
      <c r="H57" s="203"/>
      <c r="I57" s="111"/>
      <c r="J57" s="10"/>
      <c r="K57" s="10"/>
      <c r="L57" s="10"/>
    </row>
    <row r="58" spans="1:12" ht="12.75">
      <c r="A58" s="109"/>
      <c r="B58" s="202" t="s">
        <v>308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9"/>
      <c r="B59" s="202" t="s">
        <v>309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0"/>
      <c r="K60" s="10"/>
      <c r="L60" s="10"/>
    </row>
    <row r="61" spans="1:12" ht="13.5" thickBot="1">
      <c r="A61" s="115" t="s">
        <v>275</v>
      </c>
      <c r="B61" s="16"/>
      <c r="C61" s="16"/>
      <c r="D61" s="16"/>
      <c r="E61" s="16"/>
      <c r="F61" s="16"/>
      <c r="G61" s="38"/>
      <c r="H61" s="39"/>
      <c r="I61" s="116"/>
      <c r="J61" s="10"/>
      <c r="K61" s="10"/>
      <c r="L61" s="10"/>
    </row>
    <row r="62" spans="1:12" ht="12.75">
      <c r="A62" s="89"/>
      <c r="B62" s="16"/>
      <c r="C62" s="16"/>
      <c r="D62" s="16"/>
      <c r="E62" s="21" t="s">
        <v>276</v>
      </c>
      <c r="F62" s="98"/>
      <c r="G62" s="194" t="s">
        <v>277</v>
      </c>
      <c r="H62" s="195"/>
      <c r="I62" s="196"/>
      <c r="J62" s="10"/>
      <c r="K62" s="10"/>
      <c r="L62" s="10"/>
    </row>
    <row r="63" spans="1:12" ht="12.75">
      <c r="A63" s="117"/>
      <c r="B63" s="118"/>
      <c r="C63" s="119"/>
      <c r="D63" s="119"/>
      <c r="E63" s="119"/>
      <c r="F63" s="119"/>
      <c r="G63" s="197"/>
      <c r="H63" s="198"/>
      <c r="I63" s="12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tabSelected="1" workbookViewId="0" topLeftCell="A72">
      <selection activeCell="A116" sqref="A116:K116"/>
    </sheetView>
  </sheetViews>
  <sheetFormatPr defaultColWidth="9.140625" defaultRowHeight="12.75"/>
  <cols>
    <col min="1" max="4" width="9.140625" style="52" customWidth="1"/>
    <col min="5" max="5" width="5.57421875" style="52" customWidth="1"/>
    <col min="6" max="6" width="9.140625" style="52" hidden="1" customWidth="1"/>
    <col min="7" max="8" width="9.140625" style="52" customWidth="1"/>
    <col min="9" max="9" width="9.28125" style="52" bestFit="1" customWidth="1"/>
    <col min="10" max="10" width="10.00390625" style="52" bestFit="1" customWidth="1"/>
    <col min="11" max="11" width="9.7109375" style="52" bestFit="1" customWidth="1"/>
    <col min="12" max="12" width="12.8515625" style="134" bestFit="1" customWidth="1"/>
    <col min="13" max="16384" width="9.140625" style="52" customWidth="1"/>
  </cols>
  <sheetData>
    <row r="1" spans="1:11" ht="10.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0.5" customHeight="1">
      <c r="A2" s="243" t="s">
        <v>343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0.5" customHeight="1">
      <c r="A3" s="244" t="s">
        <v>340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10.5" customHeight="1">
      <c r="A4" s="247" t="s">
        <v>59</v>
      </c>
      <c r="B4" s="248"/>
      <c r="C4" s="248"/>
      <c r="D4" s="248"/>
      <c r="E4" s="248"/>
      <c r="F4" s="248"/>
      <c r="G4" s="248"/>
      <c r="H4" s="249"/>
      <c r="I4" s="58" t="s">
        <v>278</v>
      </c>
      <c r="J4" s="59" t="s">
        <v>319</v>
      </c>
      <c r="K4" s="60" t="s">
        <v>320</v>
      </c>
    </row>
    <row r="5" spans="1:11" ht="10.5" customHeight="1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0.5" customHeigh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0.5" customHeight="1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0.5" customHeight="1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263568393</v>
      </c>
      <c r="K8" s="53">
        <f>K9+K16+K26+K35+K39</f>
        <v>264424968</v>
      </c>
    </row>
    <row r="9" spans="1:11" ht="10.5" customHeight="1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0</v>
      </c>
      <c r="K9" s="53">
        <f>SUM(K10:K15)</f>
        <v>0</v>
      </c>
    </row>
    <row r="10" spans="1:11" ht="10.5" customHeight="1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0.5" customHeight="1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0.5" customHeight="1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0.5" customHeight="1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0.5" customHeight="1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0.5" customHeight="1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0.5" customHeight="1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200828877</v>
      </c>
      <c r="K16" s="53">
        <f>SUM(K17:K25)</f>
        <v>195179982</v>
      </c>
    </row>
    <row r="17" spans="1:11" ht="10.5" customHeight="1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56087292</v>
      </c>
      <c r="K17" s="7">
        <v>56087292</v>
      </c>
    </row>
    <row r="18" spans="1:11" ht="10.5" customHeight="1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137599019</v>
      </c>
      <c r="K18" s="7">
        <v>132297019</v>
      </c>
    </row>
    <row r="19" spans="1:12" ht="10.5" customHeight="1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3167237</v>
      </c>
      <c r="K19" s="7">
        <v>2364347</v>
      </c>
      <c r="L19" s="135"/>
    </row>
    <row r="20" spans="1:11" ht="10.5" customHeight="1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2062424</v>
      </c>
      <c r="K20" s="7">
        <v>2611129</v>
      </c>
    </row>
    <row r="21" spans="1:11" ht="10.5" customHeight="1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2" ht="10.5" customHeight="1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1912905</v>
      </c>
      <c r="K22" s="7">
        <v>1820195</v>
      </c>
      <c r="L22" s="135"/>
    </row>
    <row r="23" spans="1:11" ht="10.5" customHeight="1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/>
      <c r="K23" s="7"/>
    </row>
    <row r="24" spans="1:12" ht="10.5" customHeight="1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  <c r="L24" s="135"/>
    </row>
    <row r="25" spans="1:11" ht="10.5" customHeight="1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ht="10.5" customHeight="1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55985411</v>
      </c>
      <c r="K26" s="53">
        <f>SUM(K27:K34)</f>
        <v>62490881</v>
      </c>
    </row>
    <row r="27" spans="1:11" ht="10.5" customHeight="1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40310865</v>
      </c>
      <c r="K27" s="7">
        <v>40330865</v>
      </c>
    </row>
    <row r="28" spans="1:11" ht="10.5" customHeight="1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0.5" customHeight="1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6183667</v>
      </c>
      <c r="K29" s="7">
        <v>12672647</v>
      </c>
    </row>
    <row r="30" spans="1:11" ht="10.5" customHeight="1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0.5" customHeight="1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9428789</v>
      </c>
      <c r="K31" s="7">
        <v>9428789</v>
      </c>
    </row>
    <row r="32" spans="1:11" ht="10.5" customHeight="1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62090</v>
      </c>
      <c r="K32" s="7">
        <v>58580</v>
      </c>
    </row>
    <row r="33" spans="1:11" ht="10.5" customHeight="1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0.5" customHeight="1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0.5" customHeight="1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989998</v>
      </c>
      <c r="K35" s="53">
        <f>SUM(K36:K38)</f>
        <v>989998</v>
      </c>
    </row>
    <row r="36" spans="1:11" ht="10.5" customHeight="1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0.5" customHeight="1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989998</v>
      </c>
      <c r="K37" s="7">
        <v>989998</v>
      </c>
    </row>
    <row r="38" spans="1:11" ht="10.5" customHeight="1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0.5" customHeight="1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5764107</v>
      </c>
      <c r="K39" s="7">
        <v>5764107</v>
      </c>
    </row>
    <row r="40" spans="1:12" ht="10.5" customHeight="1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588975514</v>
      </c>
      <c r="K40" s="53">
        <f>K41+K49+K56+K64</f>
        <v>557766981</v>
      </c>
      <c r="L40" s="135"/>
    </row>
    <row r="41" spans="1:12" ht="10.5" customHeight="1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93180640</v>
      </c>
      <c r="K41" s="53">
        <f>SUM(K42:K48)</f>
        <v>102279124</v>
      </c>
      <c r="L41" s="135"/>
    </row>
    <row r="42" spans="1:11" ht="10.5" customHeight="1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74809</v>
      </c>
      <c r="K42" s="7">
        <v>74610</v>
      </c>
    </row>
    <row r="43" spans="1:11" ht="10.5" customHeight="1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0.5" customHeight="1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0.5" customHeight="1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93105831</v>
      </c>
      <c r="K45" s="7">
        <v>102204514</v>
      </c>
    </row>
    <row r="46" spans="1:11" ht="10.5" customHeight="1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0.5" customHeight="1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0.5" customHeight="1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0.5" customHeight="1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470818518</v>
      </c>
      <c r="K49" s="53">
        <f>SUM(K50:K55)</f>
        <v>442555758</v>
      </c>
    </row>
    <row r="50" spans="1:11" ht="10.5" customHeight="1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20751</v>
      </c>
      <c r="K50" s="7">
        <v>51559</v>
      </c>
    </row>
    <row r="51" spans="1:11" ht="10.5" customHeight="1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453811553</v>
      </c>
      <c r="K51" s="7">
        <v>424091288</v>
      </c>
    </row>
    <row r="52" spans="1:11" ht="10.5" customHeight="1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2" ht="10.5" customHeight="1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1333973</v>
      </c>
      <c r="K53" s="7">
        <v>1324148</v>
      </c>
      <c r="L53" s="135"/>
    </row>
    <row r="54" spans="1:11" ht="10.5" customHeight="1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8632730</v>
      </c>
      <c r="K54" s="7">
        <v>1654308</v>
      </c>
    </row>
    <row r="55" spans="1:11" ht="10.5" customHeight="1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7019511</v>
      </c>
      <c r="K55" s="7">
        <v>15434455</v>
      </c>
    </row>
    <row r="56" spans="1:11" ht="10.5" customHeight="1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21539202</v>
      </c>
      <c r="K56" s="53">
        <f>SUM(K57:K63)</f>
        <v>8458858</v>
      </c>
    </row>
    <row r="57" spans="1:12" ht="10.5" customHeight="1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  <c r="L57" s="135"/>
    </row>
    <row r="58" spans="1:11" ht="10.5" customHeight="1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8028891</v>
      </c>
      <c r="K58" s="7">
        <v>1812971</v>
      </c>
    </row>
    <row r="59" spans="1:11" ht="10.5" customHeight="1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2" ht="10.5" customHeight="1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4893612</v>
      </c>
      <c r="K60" s="7">
        <v>1122254</v>
      </c>
      <c r="L60" s="135"/>
    </row>
    <row r="61" spans="1:11" ht="10.5" customHeight="1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5990959</v>
      </c>
      <c r="K61" s="7">
        <v>3630345</v>
      </c>
    </row>
    <row r="62" spans="1:11" ht="10.5" customHeight="1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2625740</v>
      </c>
      <c r="K62" s="7">
        <v>1893288</v>
      </c>
    </row>
    <row r="63" spans="1:11" ht="10.5" customHeight="1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</row>
    <row r="64" spans="1:11" ht="10.5" customHeight="1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3437154</v>
      </c>
      <c r="K64" s="7">
        <v>4473241</v>
      </c>
    </row>
    <row r="65" spans="1:11" ht="10.5" customHeight="1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/>
      <c r="K65" s="7">
        <v>3529920</v>
      </c>
    </row>
    <row r="66" spans="1:11" ht="10.5" customHeight="1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852543907</v>
      </c>
      <c r="K66" s="53">
        <f>K7+K8+K40+K65</f>
        <v>825721869</v>
      </c>
    </row>
    <row r="67" spans="1:11" ht="10.5" customHeight="1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>
        <v>46086971</v>
      </c>
      <c r="K67" s="8">
        <v>44447102</v>
      </c>
    </row>
    <row r="68" spans="1:11" ht="10.5" customHeight="1">
      <c r="A68" s="210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0.5" customHeight="1">
      <c r="A69" s="214" t="s">
        <v>191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245496743</v>
      </c>
      <c r="K69" s="54">
        <f>K70+K71+K72+K78+K79+K82+K85</f>
        <v>245769229</v>
      </c>
    </row>
    <row r="70" spans="1:11" ht="10.5" customHeight="1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188728900</v>
      </c>
      <c r="K70" s="7">
        <v>188728900</v>
      </c>
    </row>
    <row r="71" spans="1:11" ht="10.5" customHeight="1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/>
      <c r="K71" s="7"/>
    </row>
    <row r="72" spans="1:11" ht="10.5" customHeight="1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70618478</v>
      </c>
      <c r="K72" s="53">
        <f>K73+K74-K75+K76+K77</f>
        <v>72070552</v>
      </c>
    </row>
    <row r="73" spans="1:11" ht="10.5" customHeight="1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9436445</v>
      </c>
      <c r="K73" s="7">
        <v>9436445</v>
      </c>
    </row>
    <row r="74" spans="1:11" ht="10.5" customHeight="1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217824</v>
      </c>
      <c r="K74" s="7">
        <v>217824</v>
      </c>
    </row>
    <row r="75" spans="1:11" ht="10.5" customHeight="1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217824</v>
      </c>
      <c r="K75" s="7">
        <v>217824</v>
      </c>
    </row>
    <row r="76" spans="1:11" ht="10.5" customHeight="1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0.5" customHeight="1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61182033</v>
      </c>
      <c r="K77" s="7">
        <v>62634107</v>
      </c>
    </row>
    <row r="78" spans="1:12" ht="10.5" customHeight="1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-22235174</v>
      </c>
      <c r="K78" s="7">
        <v>-22235174</v>
      </c>
      <c r="L78" s="135"/>
    </row>
    <row r="79" spans="1:11" ht="10.5" customHeight="1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6932466</v>
      </c>
      <c r="K79" s="53">
        <f>K80-K81</f>
        <v>6932466</v>
      </c>
    </row>
    <row r="80" spans="1:11" ht="10.5" customHeight="1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6932466</v>
      </c>
      <c r="K80" s="7">
        <v>6932466</v>
      </c>
    </row>
    <row r="81" spans="1:12" ht="10.5" customHeight="1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  <c r="L81" s="135"/>
    </row>
    <row r="82" spans="1:11" ht="10.5" customHeight="1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1452073</v>
      </c>
      <c r="K82" s="53">
        <f>K83-K84</f>
        <v>272485</v>
      </c>
    </row>
    <row r="83" spans="1:11" ht="10.5" customHeight="1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1452073</v>
      </c>
      <c r="K83" s="7">
        <v>272485</v>
      </c>
    </row>
    <row r="84" spans="1:11" ht="10.5" customHeight="1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0.5" customHeight="1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0.5" customHeight="1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6293226</v>
      </c>
      <c r="K86" s="53">
        <f>SUM(K87:K89)</f>
        <v>6293226</v>
      </c>
    </row>
    <row r="87" spans="1:11" ht="10.5" customHeight="1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0.5" customHeight="1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0.5" customHeight="1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6293226</v>
      </c>
      <c r="K89" s="7">
        <v>6293226</v>
      </c>
    </row>
    <row r="90" spans="1:11" ht="10.5" customHeight="1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58165611</v>
      </c>
      <c r="K90" s="53">
        <f>SUM(K91:K99)</f>
        <v>73817023</v>
      </c>
    </row>
    <row r="91" spans="1:11" ht="10.5" customHeight="1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0.5" customHeight="1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0.5" customHeight="1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58165611</v>
      </c>
      <c r="K93" s="7">
        <v>73817023</v>
      </c>
    </row>
    <row r="94" spans="1:11" ht="10.5" customHeight="1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0.5" customHeight="1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0.5" customHeight="1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0.5" customHeight="1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0.5" customHeight="1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/>
    </row>
    <row r="99" spans="1:11" ht="10.5" customHeight="1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0.5" customHeight="1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540569776</v>
      </c>
      <c r="K100" s="53">
        <f>SUM(K101:K112)</f>
        <v>494611982</v>
      </c>
    </row>
    <row r="101" spans="1:11" ht="10.5" customHeight="1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96927</v>
      </c>
      <c r="K101" s="7">
        <v>161782</v>
      </c>
    </row>
    <row r="102" spans="1:11" ht="10.5" customHeight="1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3156968</v>
      </c>
      <c r="K102" s="7">
        <v>3217788</v>
      </c>
    </row>
    <row r="103" spans="1:11" ht="10.5" customHeight="1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186981227</v>
      </c>
      <c r="K103" s="7">
        <v>183703697</v>
      </c>
    </row>
    <row r="104" spans="1:11" ht="10.5" customHeight="1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2364717</v>
      </c>
      <c r="K104" s="7">
        <v>1861744</v>
      </c>
    </row>
    <row r="105" spans="1:11" ht="10.5" customHeight="1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290653094</v>
      </c>
      <c r="K105" s="7">
        <v>229928410</v>
      </c>
    </row>
    <row r="106" spans="1:12" ht="10.5" customHeight="1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17563642</v>
      </c>
      <c r="K106" s="7">
        <v>50320471</v>
      </c>
      <c r="L106" s="135"/>
    </row>
    <row r="107" spans="1:11" ht="10.5" customHeight="1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0.5" customHeight="1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1721292</v>
      </c>
      <c r="K108" s="7">
        <v>1332295</v>
      </c>
    </row>
    <row r="109" spans="1:11" ht="10.5" customHeight="1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2169930</v>
      </c>
      <c r="K109" s="7">
        <v>1201541</v>
      </c>
    </row>
    <row r="110" spans="1:11" ht="10.5" customHeight="1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0.5" customHeight="1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0.5" customHeight="1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35861979</v>
      </c>
      <c r="K112" s="7">
        <v>22884254</v>
      </c>
    </row>
    <row r="113" spans="1:11" ht="10.5" customHeight="1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2018551</v>
      </c>
      <c r="K113" s="7">
        <v>5230409</v>
      </c>
    </row>
    <row r="114" spans="1:12" ht="10.5" customHeight="1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852543907</v>
      </c>
      <c r="K114" s="53">
        <f>K69+K86+K90+K100+K113</f>
        <v>825721869</v>
      </c>
      <c r="L114" s="135"/>
    </row>
    <row r="115" spans="1:11" ht="10.5" customHeight="1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46086971</v>
      </c>
      <c r="K115" s="8">
        <v>44447102</v>
      </c>
    </row>
    <row r="116" spans="1:11" ht="10.5" customHeight="1">
      <c r="A116" s="210" t="s">
        <v>310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0.5" customHeight="1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0.5" customHeight="1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0.5" customHeight="1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0.5" customHeight="1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workbookViewId="0" topLeftCell="A37">
      <selection activeCell="N64" sqref="N64"/>
    </sheetView>
  </sheetViews>
  <sheetFormatPr defaultColWidth="9.140625" defaultRowHeight="12.75"/>
  <cols>
    <col min="1" max="1" width="5.57421875" style="52" customWidth="1"/>
    <col min="2" max="2" width="9.140625" style="52" customWidth="1"/>
    <col min="3" max="3" width="7.57421875" style="52" customWidth="1"/>
    <col min="4" max="4" width="6.28125" style="52" customWidth="1"/>
    <col min="5" max="5" width="9.140625" style="52" hidden="1" customWidth="1"/>
    <col min="6" max="6" width="9.140625" style="52" customWidth="1"/>
    <col min="7" max="7" width="3.8515625" style="52" customWidth="1"/>
    <col min="8" max="8" width="9.140625" style="52" customWidth="1"/>
    <col min="9" max="9" width="5.7109375" style="52" customWidth="1"/>
    <col min="10" max="13" width="9.57421875" style="52" customWidth="1"/>
    <col min="14" max="14" width="9.140625" style="52" customWidth="1"/>
    <col min="15" max="15" width="11.28125" style="137" customWidth="1"/>
    <col min="16" max="16" width="11.140625" style="137" bestFit="1" customWidth="1"/>
    <col min="17" max="16384" width="9.140625" style="52" customWidth="1"/>
  </cols>
  <sheetData>
    <row r="1" spans="1:13" ht="10.5" customHeight="1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0.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0.5" customHeight="1">
      <c r="A3" s="266" t="s">
        <v>339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5" ht="16.5" customHeight="1">
      <c r="A4" s="265" t="s">
        <v>59</v>
      </c>
      <c r="B4" s="265"/>
      <c r="C4" s="265"/>
      <c r="D4" s="265"/>
      <c r="E4" s="265"/>
      <c r="F4" s="265"/>
      <c r="G4" s="265"/>
      <c r="H4" s="265"/>
      <c r="I4" s="58" t="s">
        <v>279</v>
      </c>
      <c r="J4" s="264" t="s">
        <v>319</v>
      </c>
      <c r="K4" s="264"/>
      <c r="L4" s="264" t="s">
        <v>320</v>
      </c>
      <c r="M4" s="264"/>
      <c r="O4" s="138"/>
    </row>
    <row r="5" spans="1:13" ht="16.5" customHeight="1">
      <c r="A5" s="265"/>
      <c r="B5" s="265"/>
      <c r="C5" s="265"/>
      <c r="D5" s="265"/>
      <c r="E5" s="265"/>
      <c r="F5" s="265"/>
      <c r="G5" s="265"/>
      <c r="H5" s="26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6" ht="10.5" customHeight="1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758695951</v>
      </c>
      <c r="K7" s="54">
        <f>SUM(K8:K9)</f>
        <v>264046703</v>
      </c>
      <c r="L7" s="54">
        <f>SUM(L8:L9)</f>
        <v>649324758</v>
      </c>
      <c r="M7" s="54">
        <f>SUM(M8:M9)</f>
        <v>219573403</v>
      </c>
      <c r="O7" s="139"/>
      <c r="P7" s="140"/>
    </row>
    <row r="8" spans="1:16" ht="10.5" customHeight="1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54">
        <v>757745467</v>
      </c>
      <c r="K8" s="54">
        <v>263761818</v>
      </c>
      <c r="L8" s="54">
        <v>647201060</v>
      </c>
      <c r="M8" s="54">
        <v>219333702</v>
      </c>
      <c r="O8" s="139"/>
      <c r="P8" s="140"/>
    </row>
    <row r="9" spans="1:16" ht="10.5" customHeight="1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950484</v>
      </c>
      <c r="K9" s="54">
        <v>284885</v>
      </c>
      <c r="L9" s="7">
        <v>2123698</v>
      </c>
      <c r="M9" s="7">
        <v>239701</v>
      </c>
      <c r="O9" s="141"/>
      <c r="P9" s="140"/>
    </row>
    <row r="10" spans="1:16" ht="10.5" customHeight="1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751351768</v>
      </c>
      <c r="K10" s="53">
        <f>K11+K12+K16+K20+K21+K22+K25+K26</f>
        <v>261057334</v>
      </c>
      <c r="L10" s="53">
        <f>L11+L12+L16+L20+L21+L22+L25+L26</f>
        <v>645560951</v>
      </c>
      <c r="M10" s="53">
        <f>M11+M12+M16+M20+M21+M22+M25+M26</f>
        <v>218188605</v>
      </c>
      <c r="O10" s="139"/>
      <c r="P10" s="140"/>
    </row>
    <row r="11" spans="1:16" ht="10.5" customHeight="1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/>
      <c r="K11" s="54"/>
      <c r="L11" s="7"/>
      <c r="M11" s="7"/>
      <c r="O11" s="141"/>
      <c r="P11" s="140"/>
    </row>
    <row r="12" spans="1:16" ht="10.5" customHeight="1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693762298</v>
      </c>
      <c r="K12" s="53">
        <f>SUM(K13:K15)</f>
        <v>242158165</v>
      </c>
      <c r="L12" s="53">
        <f>SUM(L13:L15)</f>
        <v>590672473</v>
      </c>
      <c r="M12" s="53">
        <f>SUM(M13:M15)</f>
        <v>200604968</v>
      </c>
      <c r="O12" s="139"/>
      <c r="P12" s="140"/>
    </row>
    <row r="13" spans="1:16" ht="10.5" customHeight="1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5348107</v>
      </c>
      <c r="K13" s="54">
        <v>1721658</v>
      </c>
      <c r="L13" s="7">
        <v>5056576</v>
      </c>
      <c r="M13" s="7">
        <v>1717206</v>
      </c>
      <c r="O13" s="141"/>
      <c r="P13" s="140"/>
    </row>
    <row r="14" spans="1:16" ht="10.5" customHeight="1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675119293</v>
      </c>
      <c r="K14" s="54">
        <v>235984898</v>
      </c>
      <c r="L14" s="7">
        <v>571494380</v>
      </c>
      <c r="M14" s="7">
        <v>193896080</v>
      </c>
      <c r="O14" s="141"/>
      <c r="P14" s="140"/>
    </row>
    <row r="15" spans="1:16" ht="10.5" customHeight="1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13294898</v>
      </c>
      <c r="K15" s="54">
        <v>4451609</v>
      </c>
      <c r="L15" s="7">
        <v>14121517</v>
      </c>
      <c r="M15" s="7">
        <v>4991682</v>
      </c>
      <c r="O15" s="141"/>
      <c r="P15" s="140"/>
    </row>
    <row r="16" spans="1:16" ht="10.5" customHeight="1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35650268</v>
      </c>
      <c r="K16" s="53">
        <f>SUM(K17:K19)</f>
        <v>11921457</v>
      </c>
      <c r="L16" s="53">
        <f>SUM(L17:L19)</f>
        <v>31101801</v>
      </c>
      <c r="M16" s="53">
        <f>SUM(M17:M19)</f>
        <v>9690117</v>
      </c>
      <c r="O16" s="139"/>
      <c r="P16" s="140"/>
    </row>
    <row r="17" spans="1:16" ht="10.5" customHeight="1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129">
        <v>22112076</v>
      </c>
      <c r="K17" s="54">
        <v>7391717</v>
      </c>
      <c r="L17" s="129">
        <v>19654770</v>
      </c>
      <c r="M17" s="129">
        <v>6213552</v>
      </c>
      <c r="O17" s="141"/>
      <c r="P17" s="140"/>
    </row>
    <row r="18" spans="1:16" ht="10.5" customHeight="1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129">
        <v>8305556</v>
      </c>
      <c r="K18" s="54">
        <v>2780008</v>
      </c>
      <c r="L18" s="129">
        <v>7123802</v>
      </c>
      <c r="M18" s="129">
        <v>2197675</v>
      </c>
      <c r="O18" s="141"/>
      <c r="P18" s="140"/>
    </row>
    <row r="19" spans="1:16" ht="10.5" customHeight="1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5232636</v>
      </c>
      <c r="K19" s="54">
        <v>1749732</v>
      </c>
      <c r="L19" s="7">
        <v>4323229</v>
      </c>
      <c r="M19" s="7">
        <v>1278890</v>
      </c>
      <c r="O19" s="141"/>
      <c r="P19" s="140"/>
    </row>
    <row r="20" spans="1:16" ht="10.5" customHeight="1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7866000</v>
      </c>
      <c r="K20" s="54">
        <v>2622000</v>
      </c>
      <c r="L20" s="7">
        <v>7305390</v>
      </c>
      <c r="M20" s="7">
        <v>2435130</v>
      </c>
      <c r="O20" s="141"/>
      <c r="P20" s="140"/>
    </row>
    <row r="21" spans="1:16" ht="10.5" customHeight="1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12546886</v>
      </c>
      <c r="K21" s="54">
        <v>4045760</v>
      </c>
      <c r="L21" s="7">
        <v>13335728</v>
      </c>
      <c r="M21" s="7">
        <v>4178407</v>
      </c>
      <c r="O21" s="141"/>
      <c r="P21" s="140"/>
    </row>
    <row r="22" spans="1:16" ht="10.5" customHeight="1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130412</v>
      </c>
      <c r="K22" s="53">
        <f>SUM(K23:K24)</f>
        <v>0</v>
      </c>
      <c r="L22" s="53">
        <f>SUM(L23:L24)</f>
        <v>2298773</v>
      </c>
      <c r="M22" s="53">
        <f>SUM(M23:M24)</f>
        <v>1116361</v>
      </c>
      <c r="O22" s="139"/>
      <c r="P22" s="140"/>
    </row>
    <row r="23" spans="1:16" ht="10.5" customHeight="1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54"/>
      <c r="L23" s="7"/>
      <c r="M23" s="7"/>
      <c r="O23" s="141"/>
      <c r="P23" s="140"/>
    </row>
    <row r="24" spans="1:16" ht="10.5" customHeight="1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130412</v>
      </c>
      <c r="K24" s="54"/>
      <c r="L24" s="7">
        <v>2298773</v>
      </c>
      <c r="M24" s="7">
        <v>1116361</v>
      </c>
      <c r="O24" s="141"/>
      <c r="P24" s="140"/>
    </row>
    <row r="25" spans="1:16" ht="10.5" customHeight="1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54"/>
      <c r="L25" s="7"/>
      <c r="M25" s="7"/>
      <c r="O25" s="141"/>
      <c r="P25" s="140"/>
    </row>
    <row r="26" spans="1:16" ht="10.5" customHeight="1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1395904</v>
      </c>
      <c r="K26" s="54">
        <v>309952</v>
      </c>
      <c r="L26" s="7">
        <v>846786</v>
      </c>
      <c r="M26" s="7">
        <v>163622</v>
      </c>
      <c r="O26" s="141"/>
      <c r="P26" s="140"/>
    </row>
    <row r="27" spans="1:16" ht="10.5" customHeight="1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6596823</v>
      </c>
      <c r="K27" s="53">
        <f>SUM(K28:K32)</f>
        <v>2027322</v>
      </c>
      <c r="L27" s="53">
        <f>SUM(L28:L32)</f>
        <v>9884750</v>
      </c>
      <c r="M27" s="53">
        <f>SUM(M28:M32)</f>
        <v>3549426</v>
      </c>
      <c r="O27" s="139"/>
      <c r="P27" s="140"/>
    </row>
    <row r="28" spans="1:16" ht="10.5" customHeight="1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259608</v>
      </c>
      <c r="K28" s="54">
        <v>93636</v>
      </c>
      <c r="L28" s="7">
        <v>280329</v>
      </c>
      <c r="M28" s="7">
        <v>29165</v>
      </c>
      <c r="N28" s="134"/>
      <c r="O28" s="141"/>
      <c r="P28" s="140"/>
    </row>
    <row r="29" spans="1:16" ht="10.5" customHeight="1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5569091</v>
      </c>
      <c r="K29" s="54">
        <v>1628985</v>
      </c>
      <c r="L29" s="7">
        <v>8507584</v>
      </c>
      <c r="M29" s="7">
        <v>3498889</v>
      </c>
      <c r="N29" s="134"/>
      <c r="O29" s="141"/>
      <c r="P29" s="140"/>
    </row>
    <row r="30" spans="1:16" ht="10.5" customHeight="1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768124</v>
      </c>
      <c r="K30" s="54">
        <v>304701</v>
      </c>
      <c r="L30" s="7">
        <v>1096837</v>
      </c>
      <c r="M30" s="7">
        <v>21372</v>
      </c>
      <c r="N30" s="134"/>
      <c r="O30" s="141"/>
      <c r="P30" s="140"/>
    </row>
    <row r="31" spans="1:16" ht="10.5" customHeight="1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54"/>
      <c r="L31" s="7"/>
      <c r="M31" s="7"/>
      <c r="N31" s="135"/>
      <c r="O31" s="141"/>
      <c r="P31" s="140"/>
    </row>
    <row r="32" spans="1:16" ht="10.5" customHeight="1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54"/>
      <c r="L32" s="7"/>
      <c r="M32" s="7"/>
      <c r="N32" s="134"/>
      <c r="O32" s="141"/>
      <c r="P32" s="140"/>
    </row>
    <row r="33" spans="1:16" ht="10.5" customHeight="1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11605567</v>
      </c>
      <c r="K33" s="53">
        <f>SUM(K34:K37)</f>
        <v>4524497</v>
      </c>
      <c r="L33" s="53">
        <f>SUM(L34:L37)</f>
        <v>12849397</v>
      </c>
      <c r="M33" s="53">
        <f>SUM(M34:M37)</f>
        <v>5058264</v>
      </c>
      <c r="O33" s="139"/>
      <c r="P33" s="140"/>
    </row>
    <row r="34" spans="1:16" ht="10.5" customHeight="1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54"/>
      <c r="L34" s="7"/>
      <c r="M34" s="7"/>
      <c r="O34" s="141"/>
      <c r="P34" s="140"/>
    </row>
    <row r="35" spans="1:16" ht="10.5" customHeight="1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9546656</v>
      </c>
      <c r="K35" s="54">
        <v>3797223</v>
      </c>
      <c r="L35" s="7">
        <v>11026276</v>
      </c>
      <c r="M35" s="7">
        <v>4414150</v>
      </c>
      <c r="O35" s="141"/>
      <c r="P35" s="140"/>
    </row>
    <row r="36" spans="1:16" ht="10.5" customHeight="1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54"/>
      <c r="L36" s="7"/>
      <c r="M36" s="7"/>
      <c r="O36" s="141"/>
      <c r="P36" s="140"/>
    </row>
    <row r="37" spans="1:16" ht="10.5" customHeight="1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2058911</v>
      </c>
      <c r="K37" s="54">
        <v>727274</v>
      </c>
      <c r="L37" s="7">
        <v>1823121</v>
      </c>
      <c r="M37" s="7">
        <v>644114</v>
      </c>
      <c r="O37" s="141"/>
      <c r="P37" s="140"/>
    </row>
    <row r="38" spans="1:16" ht="10.5" customHeight="1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  <c r="O38" s="141"/>
      <c r="P38" s="140"/>
    </row>
    <row r="39" spans="1:16" ht="10.5" customHeight="1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  <c r="O39" s="141"/>
      <c r="P39" s="140"/>
    </row>
    <row r="40" spans="1:16" ht="10.5" customHeight="1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  <c r="O40" s="141"/>
      <c r="P40" s="140"/>
    </row>
    <row r="41" spans="1:16" ht="10.5" customHeight="1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  <c r="O41" s="141"/>
      <c r="P41" s="140"/>
    </row>
    <row r="42" spans="1:16" ht="10.5" customHeight="1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765292774</v>
      </c>
      <c r="K42" s="53">
        <f>K7+K27+K38+K40</f>
        <v>266074025</v>
      </c>
      <c r="L42" s="53">
        <f>L7+L27+L38+L40</f>
        <v>659209508</v>
      </c>
      <c r="M42" s="53">
        <f>M7+M27+M38+M40</f>
        <v>223122829</v>
      </c>
      <c r="O42" s="139"/>
      <c r="P42" s="140"/>
    </row>
    <row r="43" spans="1:16" ht="10.5" customHeight="1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762957335</v>
      </c>
      <c r="K43" s="53">
        <f>K10+K33+K39+K41</f>
        <v>265581831</v>
      </c>
      <c r="L43" s="53">
        <f>L10+L33+L39+L41</f>
        <v>658410348</v>
      </c>
      <c r="M43" s="53">
        <f>M10+M33+M39+M41</f>
        <v>223246869</v>
      </c>
      <c r="O43" s="139"/>
      <c r="P43" s="140"/>
    </row>
    <row r="44" spans="1:16" ht="10.5" customHeight="1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2335439</v>
      </c>
      <c r="K44" s="53">
        <f>K42-K43</f>
        <v>492194</v>
      </c>
      <c r="L44" s="53">
        <f>L42-L43</f>
        <v>799160</v>
      </c>
      <c r="M44" s="53">
        <f>M42-M43</f>
        <v>-124040</v>
      </c>
      <c r="O44" s="139"/>
      <c r="P44" s="140"/>
    </row>
    <row r="45" spans="1:16" ht="10.5" customHeight="1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2335439</v>
      </c>
      <c r="K45" s="53">
        <f>IF(K42&gt;K43,K42-K43,0)</f>
        <v>492194</v>
      </c>
      <c r="L45" s="53">
        <f>IF(L42&gt;L43,L42-L43,0)</f>
        <v>799160</v>
      </c>
      <c r="M45" s="53">
        <f>IF(M42&gt;M43,M42-M43,0)</f>
        <v>0</v>
      </c>
      <c r="O45" s="139"/>
      <c r="P45" s="140"/>
    </row>
    <row r="46" spans="1:16" ht="10.5" customHeight="1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124040</v>
      </c>
      <c r="O46" s="139"/>
      <c r="P46" s="140"/>
    </row>
    <row r="47" spans="1:16" ht="10.5" customHeight="1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751556</v>
      </c>
      <c r="K47" s="7">
        <v>257685</v>
      </c>
      <c r="L47" s="7">
        <v>526675</v>
      </c>
      <c r="M47" s="7">
        <v>177443</v>
      </c>
      <c r="O47" s="141"/>
      <c r="P47" s="140"/>
    </row>
    <row r="48" spans="1:16" ht="10.5" customHeight="1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1583883</v>
      </c>
      <c r="K48" s="53">
        <f>K44-K47</f>
        <v>234509</v>
      </c>
      <c r="L48" s="53">
        <f>L44-L47</f>
        <v>272485</v>
      </c>
      <c r="M48" s="53">
        <f>M44-M47</f>
        <v>-301483</v>
      </c>
      <c r="O48" s="139"/>
      <c r="P48" s="140"/>
    </row>
    <row r="49" spans="1:16" ht="10.5" customHeight="1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1583883</v>
      </c>
      <c r="K49" s="53">
        <f>IF(K48&gt;0,K48,0)</f>
        <v>234509</v>
      </c>
      <c r="L49" s="53">
        <f>IF(L48&gt;0,L48,0)</f>
        <v>272485</v>
      </c>
      <c r="M49" s="53">
        <f>IF(M48&gt;0,M48,0)</f>
        <v>0</v>
      </c>
      <c r="O49" s="139"/>
      <c r="P49" s="140"/>
    </row>
    <row r="50" spans="1:16" ht="10.5" customHeight="1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301483</v>
      </c>
      <c r="O50" s="139"/>
      <c r="P50" s="140"/>
    </row>
    <row r="51" spans="1:13" ht="10.5" customHeight="1">
      <c r="A51" s="210" t="s">
        <v>312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0.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0.5" customHeight="1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0.5" customHeight="1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0.5" customHeight="1">
      <c r="A55" s="210" t="s">
        <v>189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0.5" customHeight="1">
      <c r="A56" s="214" t="s">
        <v>204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f>J48</f>
        <v>1583883</v>
      </c>
      <c r="K56" s="6">
        <f>K48</f>
        <v>234509</v>
      </c>
      <c r="L56" s="6">
        <f>L48</f>
        <v>272485</v>
      </c>
      <c r="M56" s="6">
        <f>M48</f>
        <v>-301483</v>
      </c>
    </row>
    <row r="57" spans="1:13" ht="10.5" customHeight="1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785402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0.5" customHeight="1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0.5" customHeight="1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0.5" customHeight="1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785402</v>
      </c>
      <c r="K60" s="7"/>
      <c r="L60" s="7"/>
      <c r="M60" s="7"/>
    </row>
    <row r="61" spans="1:13" ht="10.5" customHeight="1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0.5" customHeight="1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0.5" customHeight="1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0.5" customHeight="1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0.5" customHeight="1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0.5" customHeight="1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785402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0.5" customHeight="1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2369285</v>
      </c>
      <c r="K67" s="61">
        <f>K56+K66</f>
        <v>234509</v>
      </c>
      <c r="L67" s="61">
        <f>L56+L66</f>
        <v>272485</v>
      </c>
      <c r="M67" s="61">
        <f>M56+M66</f>
        <v>-301483</v>
      </c>
    </row>
    <row r="68" spans="1:13" ht="10.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0.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0.5" customHeight="1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0.5" customHeight="1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O47 M60 J47:M47 J53:L54 L58:L65 J70:L71 J66:M67 J56:M57 K60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O11 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M16 M26 M24 M35:M37 J48:M50 M28:M30 O48:O50 L34:L41 L19:M22 L7:M10 L27:M27 L23:L26 L33:M33 O7:O10 J28:L32 O19:O46 O12:O16 J42:M46 J12:J16 J33:J41 J19:J27 J7:J10 K7:K27 K33:K37">
      <formula1>0</formula1>
    </dataValidation>
    <dataValidation type="whole" operator="greaterThanOrEqual" allowBlank="1" showErrorMessage="1" errorTitle="Nedozvoljen unos" error="U ova polja dozvoljen je unos samo cjelobrojnih vrijednosti većih ili jednakih nuli" sqref="L17:M18 O17:O18 J17:J18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="110" zoomScaleNormal="110" workbookViewId="0" topLeftCell="A1">
      <selection activeCell="M20" sqref="M20"/>
    </sheetView>
  </sheetViews>
  <sheetFormatPr defaultColWidth="9.140625" defaultRowHeight="12.75"/>
  <cols>
    <col min="1" max="1" width="7.140625" style="52" customWidth="1"/>
    <col min="2" max="3" width="9.140625" style="52" customWidth="1"/>
    <col min="4" max="4" width="3.140625" style="52" customWidth="1"/>
    <col min="5" max="6" width="9.140625" style="52" customWidth="1"/>
    <col min="7" max="7" width="8.140625" style="52" customWidth="1"/>
    <col min="8" max="9" width="9.140625" style="52" customWidth="1"/>
    <col min="10" max="10" width="9.8515625" style="52" customWidth="1"/>
    <col min="11" max="11" width="9.57421875" style="142" customWidth="1"/>
    <col min="12" max="16384" width="9.140625" style="52" customWidth="1"/>
  </cols>
  <sheetData>
    <row r="1" spans="1:11" ht="12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338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283</v>
      </c>
      <c r="K5" s="69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2335439</v>
      </c>
      <c r="K7" s="7">
        <v>799160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7866000</v>
      </c>
      <c r="K8" s="7">
        <v>7305390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7"/>
      <c r="K9" s="136"/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28627112</v>
      </c>
      <c r="K10" s="7">
        <v>28262760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8300361</v>
      </c>
      <c r="K11" s="136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7"/>
      <c r="K12" s="136"/>
    </row>
    <row r="13" spans="1:11" ht="12.75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47128912</v>
      </c>
      <c r="K13" s="53">
        <f>SUM(K7:K12)</f>
        <v>36367310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17898528</v>
      </c>
      <c r="K14" s="7">
        <v>23957794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7"/>
      <c r="K15" s="136"/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/>
      <c r="K16" s="7">
        <v>9098484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9842650</v>
      </c>
      <c r="K17" s="7">
        <v>1895600</v>
      </c>
    </row>
    <row r="18" spans="1:11" ht="12.75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27741178</v>
      </c>
      <c r="K18" s="53">
        <f>SUM(K14:K17)</f>
        <v>34951878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19387734</v>
      </c>
      <c r="K19" s="53">
        <f>IF(K13&gt;K18,K13-K18,0)</f>
        <v>1415432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0" t="s">
        <v>159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>
        <v>182041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3510</v>
      </c>
      <c r="K23" s="136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656137</v>
      </c>
      <c r="K24" s="7">
        <v>987550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378169</v>
      </c>
      <c r="K25" s="7">
        <v>258771</v>
      </c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/>
      <c r="K26" s="136"/>
    </row>
    <row r="27" spans="1:11" ht="12.75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1037816</v>
      </c>
      <c r="K27" s="53">
        <f>SUM(K22:K26)</f>
        <v>1428362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465805</v>
      </c>
      <c r="K28" s="7">
        <v>682808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7"/>
      <c r="K29" s="7">
        <v>20000</v>
      </c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7"/>
      <c r="K30" s="136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465805</v>
      </c>
      <c r="K31" s="53">
        <f>SUM(K28:K30)</f>
        <v>702808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572011</v>
      </c>
      <c r="K32" s="53">
        <f>IF(K27&gt;K31,K27-K31,0)</f>
        <v>725554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0" t="s">
        <v>160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136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98750500</v>
      </c>
      <c r="K36" s="7">
        <v>92697179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9546250</v>
      </c>
      <c r="K37" s="136"/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108296750</v>
      </c>
      <c r="K38" s="53">
        <f>SUM(K35:K37)</f>
        <v>92697179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>
        <v>127900000</v>
      </c>
      <c r="K39" s="7">
        <v>81446218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7"/>
      <c r="K40" s="136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7">
        <v>479506</v>
      </c>
      <c r="K41" s="7">
        <v>950488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7"/>
      <c r="K42" s="136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7">
        <v>6597954</v>
      </c>
      <c r="K43" s="7">
        <v>11405372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134977460</v>
      </c>
      <c r="K44" s="53">
        <f>SUM(K39:K43)</f>
        <v>93802078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26680710</v>
      </c>
      <c r="K46" s="53">
        <f>IF(K44&gt;K38,K44-K38,0)</f>
        <v>1104899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1036087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6720965</v>
      </c>
      <c r="K48" s="53">
        <f>IF(K20-K19+K33-K32+K46-K45&gt;0,K20-K19+K33-K32+K46-K45,0)</f>
        <v>0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9052627</v>
      </c>
      <c r="K49" s="7">
        <v>3437154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7"/>
      <c r="K50" s="7">
        <v>1036087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7">
        <v>6720965</v>
      </c>
      <c r="K51" s="7"/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5">
        <f>J49+J50-J51</f>
        <v>2331662</v>
      </c>
      <c r="K52" s="61">
        <f>K49+K50-K51</f>
        <v>4473241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8:K30 J35:K37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="110" zoomScaleNormal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279</v>
      </c>
      <c r="J4" s="67" t="s">
        <v>319</v>
      </c>
      <c r="K4" s="67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283</v>
      </c>
      <c r="K5" s="73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3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159</v>
      </c>
      <c r="B22" s="211"/>
      <c r="C22" s="211"/>
      <c r="D22" s="211"/>
      <c r="E22" s="211"/>
      <c r="F22" s="211"/>
      <c r="G22" s="211"/>
      <c r="H22" s="211"/>
      <c r="I22" s="267"/>
      <c r="J22" s="267"/>
      <c r="K22" s="268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160</v>
      </c>
      <c r="B35" s="211"/>
      <c r="C35" s="211"/>
      <c r="D35" s="211"/>
      <c r="E35" s="211"/>
      <c r="F35" s="211"/>
      <c r="G35" s="211"/>
      <c r="H35" s="211"/>
      <c r="I35" s="267">
        <v>0</v>
      </c>
      <c r="J35" s="267"/>
      <c r="K35" s="268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177</v>
      </c>
      <c r="B53" s="234"/>
      <c r="C53" s="234"/>
      <c r="D53" s="234"/>
      <c r="E53" s="234"/>
      <c r="F53" s="234"/>
      <c r="G53" s="234"/>
      <c r="H53" s="23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="125" zoomScaleNormal="125" workbookViewId="0" topLeftCell="A8">
      <selection activeCell="K14" sqref="K14"/>
    </sheetView>
  </sheetViews>
  <sheetFormatPr defaultColWidth="9.140625" defaultRowHeight="12.75"/>
  <cols>
    <col min="1" max="1" width="5.28125" style="76" customWidth="1"/>
    <col min="2" max="2" width="5.421875" style="76" customWidth="1"/>
    <col min="3" max="3" width="9.140625" style="76" customWidth="1"/>
    <col min="4" max="4" width="5.7109375" style="76" customWidth="1"/>
    <col min="5" max="5" width="10.140625" style="76" bestFit="1" customWidth="1"/>
    <col min="6" max="6" width="3.28125" style="76" customWidth="1"/>
    <col min="7" max="7" width="6.140625" style="76" customWidth="1"/>
    <col min="8" max="8" width="7.140625" style="76" customWidth="1"/>
    <col min="9" max="9" width="7.28125" style="76" customWidth="1"/>
    <col min="10" max="11" width="9.00390625" style="76" customWidth="1"/>
    <col min="12" max="16384" width="9.140625" style="76" customWidth="1"/>
  </cols>
  <sheetData>
    <row r="1" spans="1:12" ht="24.75" customHeight="1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300"/>
      <c r="L1" s="75"/>
    </row>
    <row r="2" spans="1:12" ht="24.75" customHeight="1">
      <c r="A2" s="43"/>
      <c r="B2" s="74"/>
      <c r="C2" s="283" t="s">
        <v>282</v>
      </c>
      <c r="D2" s="283"/>
      <c r="E2" s="77">
        <v>40909</v>
      </c>
      <c r="F2" s="44" t="s">
        <v>250</v>
      </c>
      <c r="G2" s="284">
        <v>41182</v>
      </c>
      <c r="H2" s="285"/>
      <c r="I2" s="74"/>
      <c r="J2" s="74"/>
      <c r="K2" s="74"/>
      <c r="L2" s="78"/>
    </row>
    <row r="3" spans="1:11" ht="23.25">
      <c r="A3" s="286" t="s">
        <v>59</v>
      </c>
      <c r="B3" s="286"/>
      <c r="C3" s="286"/>
      <c r="D3" s="286"/>
      <c r="E3" s="286"/>
      <c r="F3" s="286"/>
      <c r="G3" s="286"/>
      <c r="H3" s="286"/>
      <c r="I3" s="80" t="s">
        <v>305</v>
      </c>
      <c r="J3" s="81" t="s">
        <v>150</v>
      </c>
      <c r="K3" s="81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3">
        <v>2</v>
      </c>
      <c r="J4" s="82" t="s">
        <v>283</v>
      </c>
      <c r="K4" s="82" t="s">
        <v>284</v>
      </c>
    </row>
    <row r="5" spans="1:11" ht="12.75">
      <c r="A5" s="288" t="s">
        <v>285</v>
      </c>
      <c r="B5" s="289"/>
      <c r="C5" s="289"/>
      <c r="D5" s="289"/>
      <c r="E5" s="289"/>
      <c r="F5" s="289"/>
      <c r="G5" s="289"/>
      <c r="H5" s="289"/>
      <c r="I5" s="45">
        <v>1</v>
      </c>
      <c r="J5" s="130">
        <v>188728900</v>
      </c>
      <c r="K5" s="130">
        <v>188728900</v>
      </c>
    </row>
    <row r="6" spans="1:11" ht="12.75">
      <c r="A6" s="288" t="s">
        <v>286</v>
      </c>
      <c r="B6" s="289"/>
      <c r="C6" s="289"/>
      <c r="D6" s="289"/>
      <c r="E6" s="289"/>
      <c r="F6" s="289"/>
      <c r="G6" s="289"/>
      <c r="H6" s="289"/>
      <c r="I6" s="45">
        <v>2</v>
      </c>
      <c r="J6" s="131"/>
      <c r="K6" s="131"/>
    </row>
    <row r="7" spans="1:11" ht="12.75">
      <c r="A7" s="288" t="s">
        <v>287</v>
      </c>
      <c r="B7" s="289"/>
      <c r="C7" s="289"/>
      <c r="D7" s="289"/>
      <c r="E7" s="289"/>
      <c r="F7" s="289"/>
      <c r="G7" s="289"/>
      <c r="H7" s="289"/>
      <c r="I7" s="45">
        <v>3</v>
      </c>
      <c r="J7" s="131">
        <v>70618478</v>
      </c>
      <c r="K7" s="131">
        <v>72070552</v>
      </c>
    </row>
    <row r="8" spans="1:11" ht="12.75">
      <c r="A8" s="288" t="s">
        <v>288</v>
      </c>
      <c r="B8" s="289"/>
      <c r="C8" s="289"/>
      <c r="D8" s="289"/>
      <c r="E8" s="289"/>
      <c r="F8" s="289"/>
      <c r="G8" s="289"/>
      <c r="H8" s="289"/>
      <c r="I8" s="45">
        <v>4</v>
      </c>
      <c r="J8" s="131">
        <v>6932466</v>
      </c>
      <c r="K8" s="131">
        <v>6932466</v>
      </c>
    </row>
    <row r="9" spans="1:11" ht="12.75">
      <c r="A9" s="288" t="s">
        <v>289</v>
      </c>
      <c r="B9" s="289"/>
      <c r="C9" s="289"/>
      <c r="D9" s="289"/>
      <c r="E9" s="289"/>
      <c r="F9" s="289"/>
      <c r="G9" s="289"/>
      <c r="H9" s="289"/>
      <c r="I9" s="45">
        <v>5</v>
      </c>
      <c r="J9" s="131">
        <v>1452073</v>
      </c>
      <c r="K9" s="131">
        <v>272485</v>
      </c>
    </row>
    <row r="10" spans="1:11" ht="12.75">
      <c r="A10" s="288" t="s">
        <v>290</v>
      </c>
      <c r="B10" s="289"/>
      <c r="C10" s="289"/>
      <c r="D10" s="289"/>
      <c r="E10" s="289"/>
      <c r="F10" s="289"/>
      <c r="G10" s="289"/>
      <c r="H10" s="289"/>
      <c r="I10" s="45">
        <v>6</v>
      </c>
      <c r="J10" s="131"/>
      <c r="K10" s="131"/>
    </row>
    <row r="11" spans="1:11" ht="12.75">
      <c r="A11" s="288" t="s">
        <v>291</v>
      </c>
      <c r="B11" s="289"/>
      <c r="C11" s="289"/>
      <c r="D11" s="289"/>
      <c r="E11" s="289"/>
      <c r="F11" s="289"/>
      <c r="G11" s="289"/>
      <c r="H11" s="289"/>
      <c r="I11" s="45">
        <v>7</v>
      </c>
      <c r="J11" s="131"/>
      <c r="K11" s="131"/>
    </row>
    <row r="12" spans="1:11" ht="12.75">
      <c r="A12" s="288" t="s">
        <v>292</v>
      </c>
      <c r="B12" s="289"/>
      <c r="C12" s="289"/>
      <c r="D12" s="289"/>
      <c r="E12" s="289"/>
      <c r="F12" s="289"/>
      <c r="G12" s="289"/>
      <c r="H12" s="289"/>
      <c r="I12" s="45">
        <v>8</v>
      </c>
      <c r="J12" s="131">
        <v>-22235174</v>
      </c>
      <c r="K12" s="131">
        <v>-22235174</v>
      </c>
    </row>
    <row r="13" spans="1:11" ht="12.75">
      <c r="A13" s="288" t="s">
        <v>293</v>
      </c>
      <c r="B13" s="289"/>
      <c r="C13" s="289"/>
      <c r="D13" s="289"/>
      <c r="E13" s="289"/>
      <c r="F13" s="289"/>
      <c r="G13" s="289"/>
      <c r="H13" s="289"/>
      <c r="I13" s="45">
        <v>9</v>
      </c>
      <c r="J13" s="131"/>
      <c r="K13" s="131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5">
        <v>10</v>
      </c>
      <c r="J14" s="132">
        <f>SUM(J5:J13)</f>
        <v>245496743</v>
      </c>
      <c r="K14" s="132">
        <f>SUM(K5:K13)</f>
        <v>245769229</v>
      </c>
    </row>
    <row r="15" spans="1:11" ht="12.75">
      <c r="A15" s="288" t="s">
        <v>295</v>
      </c>
      <c r="B15" s="289"/>
      <c r="C15" s="289"/>
      <c r="D15" s="289"/>
      <c r="E15" s="289"/>
      <c r="F15" s="289"/>
      <c r="G15" s="289"/>
      <c r="H15" s="289"/>
      <c r="I15" s="45">
        <v>11</v>
      </c>
      <c r="J15" s="131"/>
      <c r="K15" s="131"/>
    </row>
    <row r="16" spans="1:11" ht="12.75">
      <c r="A16" s="288" t="s">
        <v>296</v>
      </c>
      <c r="B16" s="289"/>
      <c r="C16" s="289"/>
      <c r="D16" s="289"/>
      <c r="E16" s="289"/>
      <c r="F16" s="289"/>
      <c r="G16" s="289"/>
      <c r="H16" s="289"/>
      <c r="I16" s="45">
        <v>12</v>
      </c>
      <c r="J16" s="131"/>
      <c r="K16" s="131"/>
    </row>
    <row r="17" spans="1:11" ht="12.75">
      <c r="A17" s="288" t="s">
        <v>297</v>
      </c>
      <c r="B17" s="289"/>
      <c r="C17" s="289"/>
      <c r="D17" s="289"/>
      <c r="E17" s="289"/>
      <c r="F17" s="289"/>
      <c r="G17" s="289"/>
      <c r="H17" s="289"/>
      <c r="I17" s="45">
        <v>13</v>
      </c>
      <c r="J17" s="131"/>
      <c r="K17" s="131"/>
    </row>
    <row r="18" spans="1:11" ht="12.75">
      <c r="A18" s="288" t="s">
        <v>298</v>
      </c>
      <c r="B18" s="289"/>
      <c r="C18" s="289"/>
      <c r="D18" s="289"/>
      <c r="E18" s="289"/>
      <c r="F18" s="289"/>
      <c r="G18" s="289"/>
      <c r="H18" s="289"/>
      <c r="I18" s="45">
        <v>14</v>
      </c>
      <c r="J18" s="131"/>
      <c r="K18" s="131"/>
    </row>
    <row r="19" spans="1:11" ht="12.75">
      <c r="A19" s="288" t="s">
        <v>299</v>
      </c>
      <c r="B19" s="289"/>
      <c r="C19" s="289"/>
      <c r="D19" s="289"/>
      <c r="E19" s="289"/>
      <c r="F19" s="289"/>
      <c r="G19" s="289"/>
      <c r="H19" s="289"/>
      <c r="I19" s="45">
        <v>15</v>
      </c>
      <c r="J19" s="131"/>
      <c r="K19" s="131"/>
    </row>
    <row r="20" spans="1:11" ht="12.75">
      <c r="A20" s="288" t="s">
        <v>300</v>
      </c>
      <c r="B20" s="289"/>
      <c r="C20" s="289"/>
      <c r="D20" s="289"/>
      <c r="E20" s="289"/>
      <c r="F20" s="289"/>
      <c r="G20" s="289"/>
      <c r="H20" s="289"/>
      <c r="I20" s="45">
        <v>16</v>
      </c>
      <c r="J20" s="131"/>
      <c r="K20" s="131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5">
        <v>17</v>
      </c>
      <c r="J21" s="133">
        <f>SUM(J15:J20)</f>
        <v>0</v>
      </c>
      <c r="K21" s="133">
        <f>SUM(K15:K20)</f>
        <v>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2" t="s">
        <v>302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6"/>
      <c r="K23" s="46"/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8">
        <v>19</v>
      </c>
      <c r="J24" s="79"/>
      <c r="K24" s="79"/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="110" zoomScaleNormal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6" t="s">
        <v>316</v>
      </c>
      <c r="B4" s="307"/>
      <c r="C4" s="307"/>
      <c r="D4" s="307"/>
      <c r="E4" s="307"/>
      <c r="F4" s="307"/>
      <c r="G4" s="307"/>
      <c r="H4" s="307"/>
      <c r="I4" s="307"/>
      <c r="J4" s="308"/>
    </row>
    <row r="5" spans="1:10" ht="12.75" customHeight="1">
      <c r="A5" s="309"/>
      <c r="B5" s="310"/>
      <c r="C5" s="310"/>
      <c r="D5" s="310"/>
      <c r="E5" s="310"/>
      <c r="F5" s="310"/>
      <c r="G5" s="310"/>
      <c r="H5" s="310"/>
      <c r="I5" s="310"/>
      <c r="J5" s="311"/>
    </row>
    <row r="6" spans="1:10" ht="12.75" customHeight="1">
      <c r="A6" s="309"/>
      <c r="B6" s="310"/>
      <c r="C6" s="310"/>
      <c r="D6" s="310"/>
      <c r="E6" s="310"/>
      <c r="F6" s="310"/>
      <c r="G6" s="310"/>
      <c r="H6" s="310"/>
      <c r="I6" s="310"/>
      <c r="J6" s="311"/>
    </row>
    <row r="7" spans="1:10" ht="12.75" customHeight="1">
      <c r="A7" s="309"/>
      <c r="B7" s="310"/>
      <c r="C7" s="310"/>
      <c r="D7" s="310"/>
      <c r="E7" s="310"/>
      <c r="F7" s="310"/>
      <c r="G7" s="310"/>
      <c r="H7" s="310"/>
      <c r="I7" s="310"/>
      <c r="J7" s="311"/>
    </row>
    <row r="8" spans="1:10" ht="12.75" customHeight="1">
      <c r="A8" s="309"/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 customHeight="1">
      <c r="A9" s="309"/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 customHeight="1">
      <c r="A10" s="309"/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PCotic</cp:lastModifiedBy>
  <cp:lastPrinted>2012-10-17T11:12:43Z</cp:lastPrinted>
  <dcterms:created xsi:type="dcterms:W3CDTF">2008-10-17T11:51:54Z</dcterms:created>
  <dcterms:modified xsi:type="dcterms:W3CDTF">2012-10-19T09:52:32Z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