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<sst xmlns="http://schemas.openxmlformats.org/spreadsheetml/2006/main" count="396" uniqueCount="345">
  <si>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</si>
  <si>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</si>
  <si>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</si>
  <si>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</si>
  <si>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</si>
  <si>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</si>
  <si>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</si>
  <si>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</si>
  <si>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</si>
  <si>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</si>
  <si>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</si>
  <si>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</si>
  <si>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</si>
  <si>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</si>
  <si>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</si>
  <si>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</si>
  <si>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</si>
  <si>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</si>
  <si>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</si>
  <si>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</si>
  <si>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</si>
  <si>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</si>
  <si>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</si>
  <si>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</si>
  <si>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</si>
  <si>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</si>
  <si>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</si>
  <si>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</si>
  <si>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</si>
  <si>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</si>
  <si>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</si>
  <si>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</si>
  <si>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</si>
  <si>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</si>
  <si>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</si>
  <si>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</si>
  <si>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</si>
  <si>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</si>
  <si>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</si>
  <si>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</si>
  <si>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</si>
  <si>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</si>
  <si>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</si>
  <si>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</si>
  <si>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</si>
  <si>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</si>
  <si>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</si>
  <si>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</si>
  <si>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</si>
  <si>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</si>
  <si>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</si>
  <si>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</si>
  <si>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</si>
  <si>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</si>
  <si>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</si>
  <si>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</si>
  <si>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</si>
  <si>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</si>
  <si>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</si>
  <si>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</si>
  <si>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</si>
  <si>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</si>
  <si>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</si>
  <si>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</si>
  <si>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</si>
  <si>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</si>
  <si>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</si>
  <si>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</si>
  <si>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</si>
  <si>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</si>
  <si>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</si>
  <si>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</si>
  <si>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</si>
  <si>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</si>
  <si>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</si>
  <si>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</si>
  <si>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</si>
  <si>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</si>
  <si>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</si>
  <si>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</si>
  <si>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</si>
  <si>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</si>
  <si>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</si>
  <si>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</si>
  <si>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</si>
  <si>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</si>
  <si>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</si>
  <si>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</si>
  <si>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</si>
  <si>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</si>
  <si>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</si>
  <si>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</si>
  <si>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</si>
  <si>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</si>
  <si>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</si>
  <si>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</si>
  <si>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</si>
  <si>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</si>
  <si>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</si>
  <si>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</si>
  <si>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</si>
  <si>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</si>
  <si>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</si>
  <si>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</si>
  <si>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</si>
  <si>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</si>
  <si>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</si>
  <si>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</si>
  <si>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</si>
  <si>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</si>
  <si>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</si>
  <si>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</si>
  <si>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</si>
  <si>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</si>
  <si>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</si>
  <si>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</si>
  <si>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</si>
  <si>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</si>
  <si>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</si>
  <si>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</si>
  <si>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</si>
  <si>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</si>
  <si>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</si>
  <si>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</si>
  <si>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</si>
  <si>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</si>
  <si>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</si>
  <si>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</si>
  <si>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</si>
  <si>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</si>
  <si>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</si>
  <si>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</si>
  <si>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</si>
  <si>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</si>
  <si>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</si>
  <si>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</si>
  <si>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</si>
  <si>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</si>
  <si>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</si>
  <si>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</si>
  <si>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</si>
  <si>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</si>
  <si>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</si>
  <si>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</si>
  <si>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</si>
  <si>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</si>
  <si>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</si>
  <si>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</si>
  <si>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</si>
  <si>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</si>
  <si>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</si>
  <si>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</si>
  <si>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</si>
  <si>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</si>
  <si>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</si>
  <si>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</si>
  <si>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</si>
  <si>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</si>
  <si>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</si>
  <si>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</si>
  <si>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</si>
  <si>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</si>
  <si>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</si>
  <si>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</si>
  <si>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</si>
  <si>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</si>
  <si>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</si>
  <si>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</si>
  <si>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</si>
  <si>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</si>
  <si>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</si>
  <si>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</si>
  <si>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</si>
  <si>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</si>
  <si>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</si>
  <si>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</si>
  <si>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</si>
  <si>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</si>
  <si>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</si>
  <si>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</si>
  <si>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</si>
  <si>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</si>
  <si>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</si>
  <si>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</si>
  <si>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</si>
  <si>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</si>
  <si>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</si>
  <si>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</si>
  <si>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</si>
  <si>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</si>
  <si>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</si>
  <si>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</si>
  <si>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</si>
  <si>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</si>
  <si>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</si>
  <si>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</si>
  <si>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</si>
  <si>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</si>
  <si>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</si>
  <si>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</si>
  <si>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</si>
  <si>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</si>
  <si>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</si>
  <si>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</si>
  <si>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</si>
  <si>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</si>
  <si>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</si>
  <si>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</si>
  <si>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</si>
  <si>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</si>
  <si>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</si>
  <si>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</si>
  <si>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</si>
  <si>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</si>
  <si>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</si>
  <si>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</si>
  <si>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</si>
  <si>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</si>
  <si>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</si>
  <si>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</si>
  <si>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</si>
  <si>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</si>
  <si>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</si>
  <si>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</si>
  <si>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</si>
  <si>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</si>
  <si>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</si>
  <si>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</si>
  <si>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</si>
  <si>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</si>
  <si>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</si>
  <si>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</si>
  <si>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</si>
  <si>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</si>
  <si>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</si>
  <si>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</si>
  <si>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</si>
  <si>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</si>
  <si>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</si>
  <si>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</si>
  <si>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</si>
  <si>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</si>
  <si>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</si>
  <si>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</si>
  <si>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</si>
  <si>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</si>
  <si>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</si>
  <si>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</si>
  <si>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</si>
  <si>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</si>
  <si>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</si>
  <si>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</si>
  <si>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</si>
  <si>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</si>
  <si>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</si>
  <si>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</si>
  <si>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</si>
  <si>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</si>
  <si>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</si>
  <si>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</si>
  <si>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</si>
  <si>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</si>
  <si>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</si>
  <si>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</si>
  <si>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</si>
  <si>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</si>
  <si>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</si>
  <si>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</si>
  <si>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</si>
  <si>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</si>
  <si>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</si>
  <si>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</si>
  <si>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</si>
  <si>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</si>
  <si>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</si>
  <si>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</si>
  <si>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</si>
  <si>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</si>
  <si>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</si>
  <si>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</si>
  <si>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</si>
  <si>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</si>
  <si>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</si>
  <si>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</si>
  <si>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</si>
  <si>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</si>
  <si>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</si>
  <si>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</si>
  <si>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</si>
  <si>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</si>
  <si>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</si>
  <si>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</si>
  <si>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</si>
  <si>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</si>
  <si>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</si>
  <si>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</si>
  <si>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</si>
  <si>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</si>
  <si>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</si>
  <si>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</si>
  <si>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</si>
  <si>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</si>
  <si>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</si>
  <si>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</si>
  <si>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</si>
  <si>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</si>
  <si>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</si>
  <si>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</si>
  <si>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</si>
  <si>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</si>
  <si>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</si>
  <si>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</si>
  <si>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</si>
  <si>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</si>
  <si>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</si>
  <si>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</si>
  <si>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</si>
  <si>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</si>
  <si>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</si>
  <si>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</si>
  <si>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</si>
  <si>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</si>
  <si>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</si>
  <si>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BRODOMERKUR TRGOVINA I USLUGE DD</t>
  </si>
  <si>
    <t>03141390</t>
  </si>
  <si>
    <t>060001850</t>
  </si>
  <si>
    <t>33956120458</t>
  </si>
  <si>
    <t>SPLIT</t>
  </si>
  <si>
    <t>POLJIČKA CESTA 35</t>
  </si>
  <si>
    <t>petar.cotic@brodomerkur.hr</t>
  </si>
  <si>
    <t>www.brodomerkur.hr</t>
  </si>
  <si>
    <t>SPLITSKO-DALMATINSKA</t>
  </si>
  <si>
    <t>NE</t>
  </si>
  <si>
    <t>4690</t>
  </si>
  <si>
    <t>ČOTIĆ PETAR</t>
  </si>
  <si>
    <t>021 301 560</t>
  </si>
  <si>
    <t>021 301 152</t>
  </si>
  <si>
    <t>KOŽUL IVICA</t>
  </si>
  <si>
    <r>
      <t>Obveznik: _</t>
    </r>
    <r>
      <rPr>
        <b/>
        <u val="single"/>
        <sz val="8"/>
        <rFont val="Arial"/>
        <family val="2"/>
      </rPr>
      <t>_BRODOMERKUR D.D._</t>
    </r>
    <r>
      <rPr>
        <b/>
        <sz val="8"/>
        <rFont val="Arial"/>
        <family val="2"/>
      </rPr>
      <t>_______________________________</t>
    </r>
  </si>
  <si>
    <r>
      <t>Obveznik: ______</t>
    </r>
    <r>
      <rPr>
        <b/>
        <u val="single"/>
        <sz val="10"/>
        <rFont val="Arial"/>
        <family val="2"/>
      </rPr>
      <t>BRODOMERKUR D.D.</t>
    </r>
    <r>
      <rPr>
        <b/>
        <sz val="10"/>
        <rFont val="Arial"/>
        <family val="2"/>
      </rPr>
      <t>_____________________________</t>
    </r>
  </si>
  <si>
    <r>
      <t>Obveznik: _____</t>
    </r>
    <r>
      <rPr>
        <b/>
        <u val="single"/>
        <sz val="10"/>
        <rFont val="Arial"/>
        <family val="2"/>
      </rPr>
      <t>BRODOMERKUR D.D.</t>
    </r>
    <r>
      <rPr>
        <b/>
        <sz val="10"/>
        <rFont val="Arial"/>
        <family val="2"/>
      </rPr>
      <t>___________________________</t>
    </r>
  </si>
  <si>
    <t>31.03.2012.</t>
  </si>
  <si>
    <r>
      <t xml:space="preserve">u razdoblju </t>
    </r>
    <r>
      <rPr>
        <b/>
        <u val="single"/>
        <sz val="10"/>
        <rFont val="Arial"/>
        <family val="2"/>
      </rPr>
      <t xml:space="preserve">01.01.2012. </t>
    </r>
    <r>
      <rPr>
        <b/>
        <sz val="10"/>
        <rFont val="Arial"/>
        <family val="2"/>
      </rPr>
      <t>do _</t>
    </r>
    <r>
      <rPr>
        <b/>
        <u val="single"/>
        <sz val="10"/>
        <rFont val="Arial"/>
        <family val="2"/>
      </rPr>
      <t>31.03.2012.</t>
    </r>
  </si>
  <si>
    <r>
      <t xml:space="preserve">stanje na dan </t>
    </r>
    <r>
      <rPr>
        <b/>
        <u val="single"/>
        <sz val="10"/>
        <rFont val="Arial"/>
        <family val="2"/>
      </rPr>
      <t>31.03.2012.</t>
    </r>
  </si>
  <si>
    <r>
      <t xml:space="preserve">u razdoblju </t>
    </r>
    <r>
      <rPr>
        <b/>
        <u val="single"/>
        <sz val="10"/>
        <rFont val="Arial"/>
        <family val="2"/>
      </rPr>
      <t>01.01.2012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31.03.2012.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</si>
</sst>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7"/>
      <name val="Arial"/>
      <family val="0"/>
    </font>
    <font>
      <b/>
      <u val="single"/>
      <sz val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21" fillId="0" borderId="6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hidden="1"/>
    </xf>
    <xf numFmtId="3" fontId="21" fillId="0" borderId="4" xfId="0" applyNumberFormat="1" applyFont="1" applyFill="1" applyBorder="1" applyAlignment="1" applyProtection="1">
      <alignment vertical="center"/>
      <protection hidden="1"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3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4" xfId="17" applyFont="1" applyBorder="1" applyAlignment="1" applyProtection="1">
      <alignment horizontal="center" vertical="top"/>
      <protection hidden="1"/>
    </xf>
    <xf numFmtId="0" fontId="3" fillId="0" borderId="24" xfId="17" applyFont="1" applyBorder="1" applyAlignment="1">
      <alignment horizontal="center"/>
      <protection/>
    </xf>
    <xf numFmtId="0" fontId="3" fillId="0" borderId="25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1" xfId="17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zoomScaleSheetLayoutView="100" workbookViewId="0" topLeftCell="A11">
      <selection activeCell="H37" sqref="H3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1" t="s">
        <v>248</v>
      </c>
      <c r="B1" s="162"/>
      <c r="C1" s="162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9" t="s">
        <v>249</v>
      </c>
      <c r="B2" s="190"/>
      <c r="C2" s="190"/>
      <c r="D2" s="191"/>
      <c r="E2" s="121">
        <v>40909</v>
      </c>
      <c r="F2" s="12"/>
      <c r="G2" s="13" t="s">
        <v>250</v>
      </c>
      <c r="H2" s="121" t="s">
        <v>341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92" t="s">
        <v>317</v>
      </c>
      <c r="B4" s="193"/>
      <c r="C4" s="193"/>
      <c r="D4" s="193"/>
      <c r="E4" s="193"/>
      <c r="F4" s="193"/>
      <c r="G4" s="193"/>
      <c r="H4" s="193"/>
      <c r="I4" s="194"/>
      <c r="J4" s="10"/>
      <c r="K4" s="10"/>
      <c r="L4" s="10"/>
    </row>
    <row r="5" spans="1:12" ht="12.75">
      <c r="A5" s="89"/>
      <c r="B5" s="17"/>
      <c r="C5" s="17"/>
      <c r="D5" s="17"/>
      <c r="E5" s="18"/>
      <c r="F5" s="90"/>
      <c r="G5" s="19"/>
      <c r="H5" s="20"/>
      <c r="I5" s="91"/>
      <c r="J5" s="10"/>
      <c r="K5" s="10"/>
      <c r="L5" s="10"/>
    </row>
    <row r="6" spans="1:12" ht="12.75">
      <c r="A6" s="174" t="s">
        <v>251</v>
      </c>
      <c r="B6" s="175"/>
      <c r="C6" s="152" t="s">
        <v>324</v>
      </c>
      <c r="D6" s="153"/>
      <c r="E6" s="30"/>
      <c r="F6" s="30"/>
      <c r="G6" s="30"/>
      <c r="H6" s="30"/>
      <c r="I6" s="92"/>
      <c r="J6" s="10"/>
      <c r="K6" s="10"/>
      <c r="L6" s="10"/>
    </row>
    <row r="7" spans="1:12" ht="12.75">
      <c r="A7" s="93"/>
      <c r="B7" s="23"/>
      <c r="C7" s="16"/>
      <c r="D7" s="16"/>
      <c r="E7" s="30"/>
      <c r="F7" s="30"/>
      <c r="G7" s="30"/>
      <c r="H7" s="30"/>
      <c r="I7" s="92"/>
      <c r="J7" s="10"/>
      <c r="K7" s="10"/>
      <c r="L7" s="10"/>
    </row>
    <row r="8" spans="1:12" ht="12.75">
      <c r="A8" s="195" t="s">
        <v>252</v>
      </c>
      <c r="B8" s="196"/>
      <c r="C8" s="152" t="s">
        <v>325</v>
      </c>
      <c r="D8" s="153"/>
      <c r="E8" s="30"/>
      <c r="F8" s="30"/>
      <c r="G8" s="30"/>
      <c r="H8" s="30"/>
      <c r="I8" s="94"/>
      <c r="J8" s="10"/>
      <c r="K8" s="10"/>
      <c r="L8" s="10"/>
    </row>
    <row r="9" spans="1:12" ht="12.75">
      <c r="A9" s="95"/>
      <c r="B9" s="50"/>
      <c r="C9" s="21"/>
      <c r="D9" s="27"/>
      <c r="E9" s="16"/>
      <c r="F9" s="16"/>
      <c r="G9" s="16"/>
      <c r="H9" s="16"/>
      <c r="I9" s="94"/>
      <c r="J9" s="10"/>
      <c r="K9" s="10"/>
      <c r="L9" s="10"/>
    </row>
    <row r="10" spans="1:12" ht="12.75">
      <c r="A10" s="169" t="s">
        <v>253</v>
      </c>
      <c r="B10" s="187"/>
      <c r="C10" s="152" t="s">
        <v>326</v>
      </c>
      <c r="D10" s="153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8"/>
      <c r="B11" s="187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74" t="s">
        <v>254</v>
      </c>
      <c r="B12" s="175"/>
      <c r="C12" s="180" t="s">
        <v>323</v>
      </c>
      <c r="D12" s="184"/>
      <c r="E12" s="184"/>
      <c r="F12" s="184"/>
      <c r="G12" s="184"/>
      <c r="H12" s="184"/>
      <c r="I12" s="177"/>
      <c r="J12" s="10"/>
      <c r="K12" s="10"/>
      <c r="L12" s="10"/>
    </row>
    <row r="13" spans="1:12" ht="12.75">
      <c r="A13" s="93"/>
      <c r="B13" s="23"/>
      <c r="C13" s="22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74" t="s">
        <v>255</v>
      </c>
      <c r="B14" s="175"/>
      <c r="C14" s="185">
        <v>21000</v>
      </c>
      <c r="D14" s="186"/>
      <c r="E14" s="16"/>
      <c r="F14" s="180" t="s">
        <v>327</v>
      </c>
      <c r="G14" s="184"/>
      <c r="H14" s="184"/>
      <c r="I14" s="177"/>
      <c r="J14" s="10"/>
      <c r="K14" s="10"/>
      <c r="L14" s="10"/>
    </row>
    <row r="15" spans="1:12" ht="12.75">
      <c r="A15" s="93"/>
      <c r="B15" s="23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74" t="s">
        <v>256</v>
      </c>
      <c r="B16" s="175"/>
      <c r="C16" s="180" t="s">
        <v>328</v>
      </c>
      <c r="D16" s="184"/>
      <c r="E16" s="184"/>
      <c r="F16" s="184"/>
      <c r="G16" s="184"/>
      <c r="H16" s="184"/>
      <c r="I16" s="177"/>
      <c r="J16" s="10"/>
      <c r="K16" s="10"/>
      <c r="L16" s="10"/>
    </row>
    <row r="17" spans="1:12" ht="12.75">
      <c r="A17" s="93"/>
      <c r="B17" s="23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74" t="s">
        <v>257</v>
      </c>
      <c r="B18" s="175"/>
      <c r="C18" s="140" t="s">
        <v>329</v>
      </c>
      <c r="D18" s="141"/>
      <c r="E18" s="141"/>
      <c r="F18" s="141"/>
      <c r="G18" s="141"/>
      <c r="H18" s="141"/>
      <c r="I18" s="182"/>
      <c r="J18" s="10"/>
      <c r="K18" s="10"/>
      <c r="L18" s="10"/>
    </row>
    <row r="19" spans="1:12" ht="12.75">
      <c r="A19" s="93"/>
      <c r="B19" s="23"/>
      <c r="C19" s="22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74" t="s">
        <v>258</v>
      </c>
      <c r="B20" s="175"/>
      <c r="C20" s="140" t="s">
        <v>330</v>
      </c>
      <c r="D20" s="141"/>
      <c r="E20" s="141"/>
      <c r="F20" s="141"/>
      <c r="G20" s="141"/>
      <c r="H20" s="141"/>
      <c r="I20" s="182"/>
      <c r="J20" s="10"/>
      <c r="K20" s="10"/>
      <c r="L20" s="10"/>
    </row>
    <row r="21" spans="1:12" ht="12.75">
      <c r="A21" s="93"/>
      <c r="B21" s="23"/>
      <c r="C21" s="22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74" t="s">
        <v>259</v>
      </c>
      <c r="B22" s="175"/>
      <c r="C22" s="122">
        <v>409</v>
      </c>
      <c r="D22" s="180" t="s">
        <v>327</v>
      </c>
      <c r="E22" s="137"/>
      <c r="F22" s="138"/>
      <c r="G22" s="174"/>
      <c r="H22" s="183"/>
      <c r="I22" s="96"/>
      <c r="J22" s="10"/>
      <c r="K22" s="10"/>
      <c r="L22" s="10"/>
    </row>
    <row r="23" spans="1:12" ht="12.75">
      <c r="A23" s="93"/>
      <c r="B23" s="23"/>
      <c r="C23" s="16"/>
      <c r="D23" s="25"/>
      <c r="E23" s="25"/>
      <c r="F23" s="25"/>
      <c r="G23" s="25"/>
      <c r="H23" s="16"/>
      <c r="I23" s="94"/>
      <c r="J23" s="10"/>
      <c r="K23" s="10"/>
      <c r="L23" s="10"/>
    </row>
    <row r="24" spans="1:12" ht="12.75">
      <c r="A24" s="174" t="s">
        <v>260</v>
      </c>
      <c r="B24" s="175"/>
      <c r="C24" s="122">
        <v>17</v>
      </c>
      <c r="D24" s="180" t="s">
        <v>331</v>
      </c>
      <c r="E24" s="137"/>
      <c r="F24" s="137"/>
      <c r="G24" s="138"/>
      <c r="H24" s="51" t="s">
        <v>261</v>
      </c>
      <c r="I24" s="123">
        <v>553</v>
      </c>
      <c r="J24" s="10"/>
      <c r="K24" s="10"/>
      <c r="L24" s="10"/>
    </row>
    <row r="25" spans="1:12" ht="12.75">
      <c r="A25" s="93"/>
      <c r="B25" s="23"/>
      <c r="C25" s="16"/>
      <c r="D25" s="25"/>
      <c r="E25" s="25"/>
      <c r="F25" s="25"/>
      <c r="G25" s="23"/>
      <c r="H25" s="23" t="s">
        <v>318</v>
      </c>
      <c r="I25" s="97"/>
      <c r="J25" s="10"/>
      <c r="K25" s="10"/>
      <c r="L25" s="10"/>
    </row>
    <row r="26" spans="1:12" ht="12.75">
      <c r="A26" s="174" t="s">
        <v>262</v>
      </c>
      <c r="B26" s="175"/>
      <c r="C26" s="124" t="s">
        <v>332</v>
      </c>
      <c r="D26" s="26"/>
      <c r="E26" s="98"/>
      <c r="F26" s="99"/>
      <c r="G26" s="139" t="s">
        <v>263</v>
      </c>
      <c r="H26" s="175"/>
      <c r="I26" s="125" t="s">
        <v>333</v>
      </c>
      <c r="J26" s="10"/>
      <c r="K26" s="10"/>
      <c r="L26" s="10"/>
    </row>
    <row r="27" spans="1:12" ht="12.75">
      <c r="A27" s="93"/>
      <c r="B27" s="23"/>
      <c r="C27" s="16"/>
      <c r="D27" s="99"/>
      <c r="E27" s="99"/>
      <c r="F27" s="99"/>
      <c r="G27" s="99"/>
      <c r="H27" s="16"/>
      <c r="I27" s="100"/>
      <c r="J27" s="10"/>
      <c r="K27" s="10"/>
      <c r="L27" s="10"/>
    </row>
    <row r="28" spans="1:12" ht="12.75">
      <c r="A28" s="147" t="s">
        <v>264</v>
      </c>
      <c r="B28" s="142"/>
      <c r="C28" s="143"/>
      <c r="D28" s="143"/>
      <c r="E28" s="144" t="s">
        <v>265</v>
      </c>
      <c r="F28" s="145"/>
      <c r="G28" s="145"/>
      <c r="H28" s="135" t="s">
        <v>266</v>
      </c>
      <c r="I28" s="136"/>
      <c r="J28" s="10"/>
      <c r="K28" s="10"/>
      <c r="L28" s="10"/>
    </row>
    <row r="29" spans="1:12" ht="12.75">
      <c r="A29" s="101"/>
      <c r="B29" s="98"/>
      <c r="C29" s="98"/>
      <c r="D29" s="27"/>
      <c r="E29" s="16"/>
      <c r="F29" s="16"/>
      <c r="G29" s="16"/>
      <c r="H29" s="28"/>
      <c r="I29" s="100"/>
      <c r="J29" s="10"/>
      <c r="K29" s="10"/>
      <c r="L29" s="10"/>
    </row>
    <row r="30" spans="1:12" ht="12.75">
      <c r="A30" s="149"/>
      <c r="B30" s="154"/>
      <c r="C30" s="154"/>
      <c r="D30" s="155"/>
      <c r="E30" s="149"/>
      <c r="F30" s="154"/>
      <c r="G30" s="154"/>
      <c r="H30" s="152"/>
      <c r="I30" s="153"/>
      <c r="J30" s="10"/>
      <c r="K30" s="10"/>
      <c r="L30" s="10"/>
    </row>
    <row r="31" spans="1:12" ht="12.75">
      <c r="A31" s="93"/>
      <c r="B31" s="23"/>
      <c r="C31" s="22"/>
      <c r="D31" s="150"/>
      <c r="E31" s="150"/>
      <c r="F31" s="150"/>
      <c r="G31" s="146"/>
      <c r="H31" s="16"/>
      <c r="I31" s="102"/>
      <c r="J31" s="10"/>
      <c r="K31" s="10"/>
      <c r="L31" s="10"/>
    </row>
    <row r="32" spans="1:12" ht="12.75">
      <c r="A32" s="149"/>
      <c r="B32" s="154"/>
      <c r="C32" s="154"/>
      <c r="D32" s="155"/>
      <c r="E32" s="149"/>
      <c r="F32" s="154"/>
      <c r="G32" s="154"/>
      <c r="H32" s="152"/>
      <c r="I32" s="153"/>
      <c r="J32" s="10"/>
      <c r="K32" s="10"/>
      <c r="L32" s="10"/>
    </row>
    <row r="33" spans="1:12" ht="12.75">
      <c r="A33" s="93"/>
      <c r="B33" s="23"/>
      <c r="C33" s="22"/>
      <c r="D33" s="29"/>
      <c r="E33" s="29"/>
      <c r="F33" s="29"/>
      <c r="G33" s="30"/>
      <c r="H33" s="16"/>
      <c r="I33" s="103"/>
      <c r="J33" s="10"/>
      <c r="K33" s="10"/>
      <c r="L33" s="10"/>
    </row>
    <row r="34" spans="1:12" ht="12.75">
      <c r="A34" s="149"/>
      <c r="B34" s="154"/>
      <c r="C34" s="154"/>
      <c r="D34" s="155"/>
      <c r="E34" s="149"/>
      <c r="F34" s="154"/>
      <c r="G34" s="154"/>
      <c r="H34" s="152"/>
      <c r="I34" s="153"/>
      <c r="J34" s="10"/>
      <c r="K34" s="10"/>
      <c r="L34" s="10"/>
    </row>
    <row r="35" spans="1:12" ht="12.75">
      <c r="A35" s="93"/>
      <c r="B35" s="23"/>
      <c r="C35" s="22"/>
      <c r="D35" s="29"/>
      <c r="E35" s="29"/>
      <c r="F35" s="29"/>
      <c r="G35" s="30"/>
      <c r="H35" s="16"/>
      <c r="I35" s="103"/>
      <c r="J35" s="10"/>
      <c r="K35" s="10"/>
      <c r="L35" s="10"/>
    </row>
    <row r="36" spans="1:12" ht="12.75">
      <c r="A36" s="149"/>
      <c r="B36" s="154"/>
      <c r="C36" s="154"/>
      <c r="D36" s="155"/>
      <c r="E36" s="149"/>
      <c r="F36" s="154"/>
      <c r="G36" s="154"/>
      <c r="H36" s="152"/>
      <c r="I36" s="153"/>
      <c r="J36" s="10"/>
      <c r="K36" s="10"/>
      <c r="L36" s="10"/>
    </row>
    <row r="37" spans="1:12" ht="12.75">
      <c r="A37" s="104"/>
      <c r="B37" s="31"/>
      <c r="C37" s="156"/>
      <c r="D37" s="157"/>
      <c r="E37" s="16"/>
      <c r="F37" s="156"/>
      <c r="G37" s="157"/>
      <c r="H37" s="16"/>
      <c r="I37" s="94"/>
      <c r="J37" s="10"/>
      <c r="K37" s="10"/>
      <c r="L37" s="10"/>
    </row>
    <row r="38" spans="1:12" ht="12.75">
      <c r="A38" s="149"/>
      <c r="B38" s="154"/>
      <c r="C38" s="154"/>
      <c r="D38" s="155"/>
      <c r="E38" s="149"/>
      <c r="F38" s="154"/>
      <c r="G38" s="154"/>
      <c r="H38" s="152"/>
      <c r="I38" s="153"/>
      <c r="J38" s="10"/>
      <c r="K38" s="10"/>
      <c r="L38" s="10"/>
    </row>
    <row r="39" spans="1:12" ht="12.75">
      <c r="A39" s="104"/>
      <c r="B39" s="31"/>
      <c r="C39" s="32"/>
      <c r="D39" s="33"/>
      <c r="E39" s="16"/>
      <c r="F39" s="32"/>
      <c r="G39" s="33"/>
      <c r="H39" s="16"/>
      <c r="I39" s="94"/>
      <c r="J39" s="10"/>
      <c r="K39" s="10"/>
      <c r="L39" s="10"/>
    </row>
    <row r="40" spans="1:12" ht="12.75">
      <c r="A40" s="149"/>
      <c r="B40" s="154"/>
      <c r="C40" s="154"/>
      <c r="D40" s="155"/>
      <c r="E40" s="149"/>
      <c r="F40" s="154"/>
      <c r="G40" s="154"/>
      <c r="H40" s="152"/>
      <c r="I40" s="153"/>
      <c r="J40" s="10"/>
      <c r="K40" s="10"/>
      <c r="L40" s="10"/>
    </row>
    <row r="41" spans="1:12" ht="12.75">
      <c r="A41" s="126"/>
      <c r="B41" s="34"/>
      <c r="C41" s="34"/>
      <c r="D41" s="34"/>
      <c r="E41" s="24"/>
      <c r="F41" s="127"/>
      <c r="G41" s="127"/>
      <c r="H41" s="128"/>
      <c r="I41" s="105"/>
      <c r="J41" s="10"/>
      <c r="K41" s="10"/>
      <c r="L41" s="10"/>
    </row>
    <row r="42" spans="1:12" ht="12.75">
      <c r="A42" s="104"/>
      <c r="B42" s="31"/>
      <c r="C42" s="32"/>
      <c r="D42" s="33"/>
      <c r="E42" s="16"/>
      <c r="F42" s="32"/>
      <c r="G42" s="33"/>
      <c r="H42" s="16"/>
      <c r="I42" s="94"/>
      <c r="J42" s="10"/>
      <c r="K42" s="10"/>
      <c r="L42" s="10"/>
    </row>
    <row r="43" spans="1:12" ht="12.75">
      <c r="A43" s="106"/>
      <c r="B43" s="35"/>
      <c r="C43" s="35"/>
      <c r="D43" s="21"/>
      <c r="E43" s="21"/>
      <c r="F43" s="35"/>
      <c r="G43" s="21"/>
      <c r="H43" s="21"/>
      <c r="I43" s="107"/>
      <c r="J43" s="10"/>
      <c r="K43" s="10"/>
      <c r="L43" s="10"/>
    </row>
    <row r="44" spans="1:12" ht="12.75">
      <c r="A44" s="169" t="s">
        <v>267</v>
      </c>
      <c r="B44" s="170"/>
      <c r="C44" s="152"/>
      <c r="D44" s="153"/>
      <c r="E44" s="27"/>
      <c r="F44" s="180"/>
      <c r="G44" s="154"/>
      <c r="H44" s="154"/>
      <c r="I44" s="155"/>
      <c r="J44" s="10"/>
      <c r="K44" s="10"/>
      <c r="L44" s="10"/>
    </row>
    <row r="45" spans="1:12" ht="12.75">
      <c r="A45" s="104"/>
      <c r="B45" s="31"/>
      <c r="C45" s="156"/>
      <c r="D45" s="157"/>
      <c r="E45" s="16"/>
      <c r="F45" s="156"/>
      <c r="G45" s="148"/>
      <c r="H45" s="36"/>
      <c r="I45" s="108"/>
      <c r="J45" s="10"/>
      <c r="K45" s="10"/>
      <c r="L45" s="10"/>
    </row>
    <row r="46" spans="1:12" ht="12.75">
      <c r="A46" s="169" t="s">
        <v>268</v>
      </c>
      <c r="B46" s="170"/>
      <c r="C46" s="180" t="s">
        <v>334</v>
      </c>
      <c r="D46" s="181"/>
      <c r="E46" s="181"/>
      <c r="F46" s="181"/>
      <c r="G46" s="181"/>
      <c r="H46" s="181"/>
      <c r="I46" s="151"/>
      <c r="J46" s="10"/>
      <c r="K46" s="10"/>
      <c r="L46" s="10"/>
    </row>
    <row r="47" spans="1:12" ht="12.75">
      <c r="A47" s="93"/>
      <c r="B47" s="23"/>
      <c r="C47" s="22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69" t="s">
        <v>270</v>
      </c>
      <c r="B48" s="170"/>
      <c r="C48" s="176" t="s">
        <v>335</v>
      </c>
      <c r="D48" s="172"/>
      <c r="E48" s="173"/>
      <c r="F48" s="16"/>
      <c r="G48" s="51" t="s">
        <v>271</v>
      </c>
      <c r="H48" s="176" t="s">
        <v>336</v>
      </c>
      <c r="I48" s="173"/>
      <c r="J48" s="10"/>
      <c r="K48" s="10"/>
      <c r="L48" s="10"/>
    </row>
    <row r="49" spans="1:12" ht="12.75">
      <c r="A49" s="93"/>
      <c r="B49" s="23"/>
      <c r="C49" s="22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69" t="s">
        <v>257</v>
      </c>
      <c r="B50" s="170"/>
      <c r="C50" s="171" t="s">
        <v>329</v>
      </c>
      <c r="D50" s="172"/>
      <c r="E50" s="172"/>
      <c r="F50" s="172"/>
      <c r="G50" s="172"/>
      <c r="H50" s="172"/>
      <c r="I50" s="173"/>
      <c r="J50" s="10"/>
      <c r="K50" s="10"/>
      <c r="L50" s="10"/>
    </row>
    <row r="51" spans="1:12" ht="12.75">
      <c r="A51" s="93"/>
      <c r="B51" s="23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74" t="s">
        <v>272</v>
      </c>
      <c r="B52" s="175"/>
      <c r="C52" s="176" t="s">
        <v>337</v>
      </c>
      <c r="D52" s="172"/>
      <c r="E52" s="172"/>
      <c r="F52" s="172"/>
      <c r="G52" s="172"/>
      <c r="H52" s="172"/>
      <c r="I52" s="177"/>
      <c r="J52" s="10"/>
      <c r="K52" s="10"/>
      <c r="L52" s="10"/>
    </row>
    <row r="53" spans="1:12" ht="12.75">
      <c r="A53" s="109"/>
      <c r="B53" s="21"/>
      <c r="C53" s="163" t="s">
        <v>273</v>
      </c>
      <c r="D53" s="163"/>
      <c r="E53" s="163"/>
      <c r="F53" s="163"/>
      <c r="G53" s="163"/>
      <c r="H53" s="163"/>
      <c r="I53" s="110"/>
      <c r="J53" s="10"/>
      <c r="K53" s="10"/>
      <c r="L53" s="10"/>
    </row>
    <row r="54" spans="1:12" ht="12.75">
      <c r="A54" s="109"/>
      <c r="B54" s="21"/>
      <c r="C54" s="37"/>
      <c r="D54" s="37"/>
      <c r="E54" s="37"/>
      <c r="F54" s="37"/>
      <c r="G54" s="37"/>
      <c r="H54" s="37"/>
      <c r="I54" s="110"/>
      <c r="J54" s="10"/>
      <c r="K54" s="10"/>
      <c r="L54" s="10"/>
    </row>
    <row r="55" spans="1:12" ht="12.75">
      <c r="A55" s="109"/>
      <c r="B55" s="178" t="s">
        <v>274</v>
      </c>
      <c r="C55" s="179"/>
      <c r="D55" s="179"/>
      <c r="E55" s="179"/>
      <c r="F55" s="49"/>
      <c r="G55" s="49"/>
      <c r="H55" s="49"/>
      <c r="I55" s="111"/>
      <c r="J55" s="10"/>
      <c r="K55" s="10"/>
      <c r="L55" s="10"/>
    </row>
    <row r="56" spans="1:12" ht="12.75">
      <c r="A56" s="109"/>
      <c r="B56" s="158" t="s">
        <v>306</v>
      </c>
      <c r="C56" s="159"/>
      <c r="D56" s="159"/>
      <c r="E56" s="159"/>
      <c r="F56" s="159"/>
      <c r="G56" s="159"/>
      <c r="H56" s="159"/>
      <c r="I56" s="160"/>
      <c r="J56" s="10"/>
      <c r="K56" s="10"/>
      <c r="L56" s="10"/>
    </row>
    <row r="57" spans="1:12" ht="12.75">
      <c r="A57" s="109"/>
      <c r="B57" s="158" t="s">
        <v>307</v>
      </c>
      <c r="C57" s="159"/>
      <c r="D57" s="159"/>
      <c r="E57" s="159"/>
      <c r="F57" s="159"/>
      <c r="G57" s="159"/>
      <c r="H57" s="159"/>
      <c r="I57" s="111"/>
      <c r="J57" s="10"/>
      <c r="K57" s="10"/>
      <c r="L57" s="10"/>
    </row>
    <row r="58" spans="1:12" ht="12.75">
      <c r="A58" s="109"/>
      <c r="B58" s="158" t="s">
        <v>308</v>
      </c>
      <c r="C58" s="159"/>
      <c r="D58" s="159"/>
      <c r="E58" s="159"/>
      <c r="F58" s="159"/>
      <c r="G58" s="159"/>
      <c r="H58" s="159"/>
      <c r="I58" s="160"/>
      <c r="J58" s="10"/>
      <c r="K58" s="10"/>
      <c r="L58" s="10"/>
    </row>
    <row r="59" spans="1:12" ht="12.75">
      <c r="A59" s="109"/>
      <c r="B59" s="158" t="s">
        <v>309</v>
      </c>
      <c r="C59" s="159"/>
      <c r="D59" s="159"/>
      <c r="E59" s="159"/>
      <c r="F59" s="159"/>
      <c r="G59" s="159"/>
      <c r="H59" s="159"/>
      <c r="I59" s="160"/>
      <c r="J59" s="10"/>
      <c r="K59" s="10"/>
      <c r="L59" s="10"/>
    </row>
    <row r="60" spans="1:12" ht="12.75">
      <c r="A60" s="109"/>
      <c r="B60" s="112"/>
      <c r="C60" s="113"/>
      <c r="D60" s="113"/>
      <c r="E60" s="113"/>
      <c r="F60" s="113"/>
      <c r="G60" s="113"/>
      <c r="H60" s="113"/>
      <c r="I60" s="114"/>
      <c r="J60" s="10"/>
      <c r="K60" s="10"/>
      <c r="L60" s="10"/>
    </row>
    <row r="61" spans="1:12" ht="13.5" thickBot="1">
      <c r="A61" s="115" t="s">
        <v>275</v>
      </c>
      <c r="B61" s="16"/>
      <c r="C61" s="16"/>
      <c r="D61" s="16"/>
      <c r="E61" s="16"/>
      <c r="F61" s="16"/>
      <c r="G61" s="38"/>
      <c r="H61" s="39"/>
      <c r="I61" s="116"/>
      <c r="J61" s="10"/>
      <c r="K61" s="10"/>
      <c r="L61" s="10"/>
    </row>
    <row r="62" spans="1:12" ht="12.75">
      <c r="A62" s="89"/>
      <c r="B62" s="16"/>
      <c r="C62" s="16"/>
      <c r="D62" s="16"/>
      <c r="E62" s="21" t="s">
        <v>276</v>
      </c>
      <c r="F62" s="98"/>
      <c r="G62" s="164" t="s">
        <v>277</v>
      </c>
      <c r="H62" s="165"/>
      <c r="I62" s="166"/>
      <c r="J62" s="10"/>
      <c r="K62" s="10"/>
      <c r="L62" s="10"/>
    </row>
    <row r="63" spans="1:12" ht="12.75">
      <c r="A63" s="117"/>
      <c r="B63" s="118"/>
      <c r="C63" s="119"/>
      <c r="D63" s="119"/>
      <c r="E63" s="119"/>
      <c r="F63" s="119"/>
      <c r="G63" s="167"/>
      <c r="H63" s="168"/>
      <c r="I63" s="120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21"/>
  <sheetViews>
    <sheetView tabSelected="1" workbookViewId="0" topLeftCell="A77">
      <selection activeCell="K86" sqref="K86"/>
    </sheetView>
  </sheetViews>
  <sheetFormatPr defaultColWidth="9.140625" defaultRowHeight="12.75"/>
  <cols>
    <col min="1" max="4" width="9.140625" style="52" customWidth="1"/>
    <col min="5" max="5" width="5.57421875" style="52" customWidth="1"/>
    <col min="6" max="6" width="9.140625" style="52" hidden="1" customWidth="1"/>
    <col min="7" max="8" width="9.140625" style="52" customWidth="1"/>
    <col min="9" max="9" width="9.28125" style="52" bestFit="1" customWidth="1"/>
    <col min="10" max="10" width="10.00390625" style="52" bestFit="1" customWidth="1"/>
    <col min="11" max="11" width="9.7109375" style="52" bestFit="1" customWidth="1"/>
    <col min="12" max="12" width="12.8515625" style="52" bestFit="1" customWidth="1"/>
    <col min="13" max="16384" width="9.140625" style="52" customWidth="1"/>
  </cols>
  <sheetData>
    <row r="1" spans="1:11" ht="10.5" customHeight="1">
      <c r="A1" s="197" t="s">
        <v>153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0.5" customHeight="1">
      <c r="A2" s="198" t="s">
        <v>343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0.5" customHeight="1">
      <c r="A3" s="199" t="s">
        <v>340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10.5" customHeight="1">
      <c r="A4" s="202" t="s">
        <v>59</v>
      </c>
      <c r="B4" s="203"/>
      <c r="C4" s="203"/>
      <c r="D4" s="203"/>
      <c r="E4" s="203"/>
      <c r="F4" s="203"/>
      <c r="G4" s="203"/>
      <c r="H4" s="204"/>
      <c r="I4" s="58" t="s">
        <v>278</v>
      </c>
      <c r="J4" s="59" t="s">
        <v>319</v>
      </c>
      <c r="K4" s="60" t="s">
        <v>320</v>
      </c>
    </row>
    <row r="5" spans="1:11" ht="10.5" customHeight="1">
      <c r="A5" s="205">
        <v>1</v>
      </c>
      <c r="B5" s="205"/>
      <c r="C5" s="205"/>
      <c r="D5" s="205"/>
      <c r="E5" s="205"/>
      <c r="F5" s="205"/>
      <c r="G5" s="205"/>
      <c r="H5" s="205"/>
      <c r="I5" s="57">
        <v>2</v>
      </c>
      <c r="J5" s="56">
        <v>3</v>
      </c>
      <c r="K5" s="56">
        <v>4</v>
      </c>
    </row>
    <row r="6" spans="1:11" ht="10.5" customHeight="1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0.5" customHeight="1">
      <c r="A7" s="209" t="s">
        <v>60</v>
      </c>
      <c r="B7" s="210"/>
      <c r="C7" s="210"/>
      <c r="D7" s="210"/>
      <c r="E7" s="210"/>
      <c r="F7" s="210"/>
      <c r="G7" s="210"/>
      <c r="H7" s="211"/>
      <c r="I7" s="3">
        <v>1</v>
      </c>
      <c r="J7" s="6"/>
      <c r="K7" s="6"/>
    </row>
    <row r="8" spans="1:11" ht="10.5" customHeight="1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3">
        <f>J9+J16+J26+J35+J39</f>
        <v>263568393</v>
      </c>
      <c r="K8" s="53">
        <f>K9+K16+K26+K35+K39</f>
        <v>261208787</v>
      </c>
    </row>
    <row r="9" spans="1:11" ht="10.5" customHeight="1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3">
        <f>SUM(J10:J15)</f>
        <v>0</v>
      </c>
      <c r="K9" s="53">
        <f>SUM(K10:K15)</f>
        <v>0</v>
      </c>
    </row>
    <row r="10" spans="1:11" ht="10.5" customHeight="1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 ht="10.5" customHeight="1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/>
      <c r="K11" s="7"/>
    </row>
    <row r="12" spans="1:11" ht="10.5" customHeight="1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 ht="10.5" customHeight="1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 ht="10.5" customHeight="1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/>
      <c r="K14" s="7"/>
    </row>
    <row r="15" spans="1:11" ht="10.5" customHeight="1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 ht="10.5" customHeight="1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3">
        <f>SUM(J17:J25)</f>
        <v>200828877</v>
      </c>
      <c r="K16" s="53">
        <f>SUM(K17:K25)</f>
        <v>198517432</v>
      </c>
    </row>
    <row r="17" spans="1:11" ht="10.5" customHeight="1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>
        <v>56087292</v>
      </c>
      <c r="K17" s="7">
        <v>56087292</v>
      </c>
    </row>
    <row r="18" spans="1:11" ht="10.5" customHeight="1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>
        <v>137599019</v>
      </c>
      <c r="K18" s="7">
        <v>135736875</v>
      </c>
    </row>
    <row r="19" spans="1:12" ht="10.5" customHeight="1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>
        <v>3167237</v>
      </c>
      <c r="K19" s="7">
        <v>2847980</v>
      </c>
      <c r="L19" s="129"/>
    </row>
    <row r="20" spans="1:11" ht="10.5" customHeight="1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2062424</v>
      </c>
      <c r="K20" s="7">
        <v>2025090</v>
      </c>
    </row>
    <row r="21" spans="1:11" ht="10.5" customHeight="1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 ht="10.5" customHeight="1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>
        <v>1912905</v>
      </c>
      <c r="K22" s="7">
        <v>1820195</v>
      </c>
    </row>
    <row r="23" spans="1:11" ht="10.5" customHeight="1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/>
      <c r="K23" s="7"/>
    </row>
    <row r="24" spans="1:11" ht="10.5" customHeight="1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/>
      <c r="K24" s="7"/>
    </row>
    <row r="25" spans="1:11" ht="10.5" customHeight="1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/>
      <c r="K25" s="7"/>
    </row>
    <row r="26" spans="1:11" ht="10.5" customHeight="1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3">
        <f>SUM(J27:J34)</f>
        <v>55985411</v>
      </c>
      <c r="K26" s="53">
        <f>SUM(K27:K34)</f>
        <v>55937250</v>
      </c>
    </row>
    <row r="27" spans="1:11" ht="10.5" customHeight="1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40310865</v>
      </c>
      <c r="K27" s="7">
        <v>40310865</v>
      </c>
    </row>
    <row r="28" spans="1:11" ht="10.5" customHeight="1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/>
      <c r="K28" s="7"/>
    </row>
    <row r="29" spans="1:11" ht="10.5" customHeight="1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6183667</v>
      </c>
      <c r="K29" s="7">
        <v>6183667</v>
      </c>
    </row>
    <row r="30" spans="1:11" ht="10.5" customHeight="1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 ht="10.5" customHeight="1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>
        <v>9428789</v>
      </c>
      <c r="K31" s="7">
        <v>9381798</v>
      </c>
    </row>
    <row r="32" spans="1:11" ht="10.5" customHeight="1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62090</v>
      </c>
      <c r="K32" s="7">
        <v>60920</v>
      </c>
    </row>
    <row r="33" spans="1:11" ht="10.5" customHeight="1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/>
      <c r="K33" s="7"/>
    </row>
    <row r="34" spans="1:11" ht="10.5" customHeight="1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 ht="10.5" customHeight="1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3">
        <f>SUM(J36:J38)</f>
        <v>989998</v>
      </c>
      <c r="K35" s="53">
        <f>SUM(K36:K38)</f>
        <v>989998</v>
      </c>
    </row>
    <row r="36" spans="1:11" ht="10.5" customHeight="1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 ht="10.5" customHeight="1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>
        <v>989998</v>
      </c>
      <c r="K37" s="7">
        <v>989998</v>
      </c>
    </row>
    <row r="38" spans="1:11" ht="10.5" customHeight="1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/>
      <c r="K38" s="7"/>
    </row>
    <row r="39" spans="1:11" ht="10.5" customHeight="1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5764107</v>
      </c>
      <c r="K39" s="7">
        <v>5764107</v>
      </c>
    </row>
    <row r="40" spans="1:11" ht="10.5" customHeight="1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3">
        <f>J41+J49+J56+J64</f>
        <v>588975514</v>
      </c>
      <c r="K40" s="53">
        <f>K41+K49+K56+K64</f>
        <v>574505291</v>
      </c>
    </row>
    <row r="41" spans="1:11" ht="10.5" customHeight="1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3">
        <f>SUM(J42:J48)</f>
        <v>93180640</v>
      </c>
      <c r="K41" s="53">
        <f>SUM(K42:K48)</f>
        <v>95404080</v>
      </c>
    </row>
    <row r="42" spans="1:11" ht="10.5" customHeight="1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>
        <v>74809</v>
      </c>
      <c r="K42" s="7">
        <v>81358</v>
      </c>
    </row>
    <row r="43" spans="1:11" ht="10.5" customHeight="1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/>
      <c r="K43" s="7"/>
    </row>
    <row r="44" spans="1:11" ht="10.5" customHeight="1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/>
      <c r="K44" s="7"/>
    </row>
    <row r="45" spans="1:11" ht="10.5" customHeight="1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>
        <v>93105831</v>
      </c>
      <c r="K45" s="7">
        <v>95322722</v>
      </c>
    </row>
    <row r="46" spans="1:11" ht="10.5" customHeight="1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/>
      <c r="K46" s="7"/>
    </row>
    <row r="47" spans="1:11" ht="10.5" customHeight="1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/>
      <c r="K47" s="7"/>
    </row>
    <row r="48" spans="1:11" ht="10.5" customHeight="1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1" ht="10.5" customHeight="1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3">
        <f>SUM(J50:J55)</f>
        <v>470818518</v>
      </c>
      <c r="K49" s="53">
        <f>SUM(K50:K55)</f>
        <v>424478309</v>
      </c>
    </row>
    <row r="50" spans="1:11" ht="10.5" customHeight="1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20751</v>
      </c>
      <c r="K50" s="7">
        <v>31530</v>
      </c>
    </row>
    <row r="51" spans="1:11" ht="10.5" customHeight="1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453811553</v>
      </c>
      <c r="K51" s="7">
        <v>406292221</v>
      </c>
    </row>
    <row r="52" spans="1:11" ht="10.5" customHeight="1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2" ht="10.5" customHeight="1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>
        <v>1333973</v>
      </c>
      <c r="K53" s="7">
        <v>1302897</v>
      </c>
      <c r="L53" s="129"/>
    </row>
    <row r="54" spans="1:11" ht="10.5" customHeight="1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>
        <v>8632730</v>
      </c>
      <c r="K54" s="7">
        <v>8506062</v>
      </c>
    </row>
    <row r="55" spans="1:11" ht="10.5" customHeight="1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7019511</v>
      </c>
      <c r="K55" s="7">
        <v>8345599</v>
      </c>
    </row>
    <row r="56" spans="1:11" ht="10.5" customHeight="1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3">
        <f>SUM(J57:J63)</f>
        <v>21539202</v>
      </c>
      <c r="K56" s="53">
        <f>SUM(K57:K63)</f>
        <v>51886016</v>
      </c>
    </row>
    <row r="57" spans="1:11" ht="10.5" customHeight="1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 ht="10.5" customHeight="1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8028891</v>
      </c>
      <c r="K58" s="7">
        <v>8166323</v>
      </c>
    </row>
    <row r="59" spans="1:11" ht="10.5" customHeight="1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2" ht="10.5" customHeight="1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>
        <v>4893612</v>
      </c>
      <c r="K60" s="7">
        <v>9811630</v>
      </c>
      <c r="L60" s="129"/>
    </row>
    <row r="61" spans="1:11" ht="10.5" customHeight="1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>
        <v>5990959</v>
      </c>
      <c r="K61" s="7">
        <v>3914082</v>
      </c>
    </row>
    <row r="62" spans="1:11" ht="10.5" customHeight="1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>
        <v>2625740</v>
      </c>
      <c r="K62" s="7">
        <v>29993981</v>
      </c>
    </row>
    <row r="63" spans="1:11" ht="10.5" customHeight="1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/>
      <c r="K63" s="7"/>
    </row>
    <row r="64" spans="1:11" ht="10.5" customHeight="1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3437154</v>
      </c>
      <c r="K64" s="7">
        <v>2736886</v>
      </c>
    </row>
    <row r="65" spans="1:11" ht="10.5" customHeight="1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/>
      <c r="K65" s="7">
        <v>1105345</v>
      </c>
    </row>
    <row r="66" spans="1:11" ht="10.5" customHeight="1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3">
        <f>J7+J8+J40+J65</f>
        <v>852543907</v>
      </c>
      <c r="K66" s="53">
        <f>K7+K8+K40+K65</f>
        <v>836819423</v>
      </c>
    </row>
    <row r="67" spans="1:11" ht="10.5" customHeight="1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46086971</v>
      </c>
      <c r="K67" s="8">
        <v>45353035</v>
      </c>
    </row>
    <row r="68" spans="1:11" ht="10.5" customHeight="1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0.5" customHeight="1">
      <c r="A69" s="209" t="s">
        <v>191</v>
      </c>
      <c r="B69" s="210"/>
      <c r="C69" s="210"/>
      <c r="D69" s="210"/>
      <c r="E69" s="210"/>
      <c r="F69" s="210"/>
      <c r="G69" s="210"/>
      <c r="H69" s="211"/>
      <c r="I69" s="3">
        <v>62</v>
      </c>
      <c r="J69" s="54">
        <f>J70+J71+J72+J78+J79+J82+J85</f>
        <v>245496743</v>
      </c>
      <c r="K69" s="54">
        <f>K70+K71+K72+K78+K79+K82+K85</f>
        <v>245748647</v>
      </c>
    </row>
    <row r="70" spans="1:11" ht="10.5" customHeight="1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188728900</v>
      </c>
      <c r="K70" s="7">
        <v>188728900</v>
      </c>
    </row>
    <row r="71" spans="1:11" ht="10.5" customHeight="1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/>
      <c r="K71" s="7"/>
    </row>
    <row r="72" spans="1:11" ht="10.5" customHeight="1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3">
        <f>J73+J74-J75+J76+J77</f>
        <v>70618478</v>
      </c>
      <c r="K72" s="53">
        <f>K73+K74-K75+K76+K77</f>
        <v>72070551</v>
      </c>
    </row>
    <row r="73" spans="1:11" ht="10.5" customHeight="1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9436445</v>
      </c>
      <c r="K73" s="7">
        <v>9436445</v>
      </c>
    </row>
    <row r="74" spans="1:11" ht="10.5" customHeight="1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217824</v>
      </c>
      <c r="K74" s="7">
        <v>217824</v>
      </c>
    </row>
    <row r="75" spans="1:11" ht="10.5" customHeight="1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217824</v>
      </c>
      <c r="K75" s="7">
        <v>217824</v>
      </c>
    </row>
    <row r="76" spans="1:11" ht="10.5" customHeight="1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 ht="10.5" customHeight="1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61182033</v>
      </c>
      <c r="K77" s="7">
        <v>62634106</v>
      </c>
    </row>
    <row r="78" spans="1:12" ht="10.5" customHeight="1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>
        <v>-22235174</v>
      </c>
      <c r="K78" s="7">
        <v>-22282165</v>
      </c>
      <c r="L78" s="129"/>
    </row>
    <row r="79" spans="1:11" ht="10.5" customHeight="1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3">
        <f>J80-J81</f>
        <v>6932466</v>
      </c>
      <c r="K79" s="53">
        <f>K80-K81</f>
        <v>6932466</v>
      </c>
    </row>
    <row r="80" spans="1:11" ht="10.5" customHeight="1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6932466</v>
      </c>
      <c r="K80" s="7">
        <v>6932466</v>
      </c>
    </row>
    <row r="81" spans="1:12" ht="10.5" customHeight="1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/>
      <c r="K81" s="7"/>
      <c r="L81" s="129"/>
    </row>
    <row r="82" spans="1:11" ht="10.5" customHeight="1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3">
        <f>J83-J84</f>
        <v>1452073</v>
      </c>
      <c r="K82" s="53">
        <f>K83-K84</f>
        <v>298895</v>
      </c>
    </row>
    <row r="83" spans="1:11" ht="10.5" customHeight="1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1452073</v>
      </c>
      <c r="K83" s="7">
        <v>298895</v>
      </c>
    </row>
    <row r="84" spans="1:11" ht="10.5" customHeight="1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/>
    </row>
    <row r="85" spans="1:11" ht="10.5" customHeight="1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1" ht="10.5" customHeight="1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3">
        <f>SUM(J87:J89)</f>
        <v>6293226</v>
      </c>
      <c r="K86" s="53">
        <f>SUM(K87:K89)</f>
        <v>6293226</v>
      </c>
    </row>
    <row r="87" spans="1:11" ht="10.5" customHeight="1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/>
      <c r="K87" s="7"/>
    </row>
    <row r="88" spans="1:11" ht="10.5" customHeight="1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 ht="10.5" customHeight="1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>
        <v>6293226</v>
      </c>
      <c r="K89" s="7">
        <v>6293226</v>
      </c>
    </row>
    <row r="90" spans="1:11" ht="10.5" customHeight="1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3">
        <f>SUM(J91:J99)</f>
        <v>58165611</v>
      </c>
      <c r="K90" s="53">
        <f>SUM(K91:K99)</f>
        <v>75998536</v>
      </c>
    </row>
    <row r="91" spans="1:11" ht="10.5" customHeight="1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/>
      <c r="K91" s="7"/>
    </row>
    <row r="92" spans="1:11" ht="10.5" customHeight="1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 ht="10.5" customHeight="1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58165611</v>
      </c>
      <c r="K93" s="7">
        <v>75998536</v>
      </c>
    </row>
    <row r="94" spans="1:11" ht="10.5" customHeight="1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 ht="10.5" customHeight="1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 ht="10.5" customHeight="1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 ht="10.5" customHeight="1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 ht="10.5" customHeight="1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/>
      <c r="K98" s="7"/>
    </row>
    <row r="99" spans="1:11" ht="10.5" customHeight="1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/>
      <c r="K99" s="7"/>
    </row>
    <row r="100" spans="1:11" ht="10.5" customHeight="1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3">
        <f>SUM(J101:J112)</f>
        <v>540569776</v>
      </c>
      <c r="K100" s="53">
        <f>SUM(K101:K112)</f>
        <v>505584761</v>
      </c>
    </row>
    <row r="101" spans="1:11" ht="10.5" customHeight="1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96927</v>
      </c>
      <c r="K101" s="7">
        <v>111677</v>
      </c>
    </row>
    <row r="102" spans="1:11" ht="10.5" customHeight="1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>
        <v>3156968</v>
      </c>
      <c r="K102" s="7">
        <v>3179651</v>
      </c>
    </row>
    <row r="103" spans="1:11" ht="10.5" customHeight="1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186981227</v>
      </c>
      <c r="K103" s="7">
        <v>187814281</v>
      </c>
    </row>
    <row r="104" spans="1:11" ht="10.5" customHeight="1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>
        <v>2364717</v>
      </c>
      <c r="K104" s="7">
        <v>1792144</v>
      </c>
    </row>
    <row r="105" spans="1:11" ht="10.5" customHeight="1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290653094</v>
      </c>
      <c r="K105" s="7">
        <v>260586110</v>
      </c>
    </row>
    <row r="106" spans="1:12" ht="10.5" customHeight="1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17563642</v>
      </c>
      <c r="K106" s="7">
        <v>16156579</v>
      </c>
      <c r="L106" s="129"/>
    </row>
    <row r="107" spans="1:11" ht="10.5" customHeight="1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</row>
    <row r="108" spans="1:11" ht="10.5" customHeight="1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1721292</v>
      </c>
      <c r="K108" s="7">
        <v>1682561</v>
      </c>
    </row>
    <row r="109" spans="1:11" ht="10.5" customHeight="1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2169930</v>
      </c>
      <c r="K109" s="7">
        <v>1751164</v>
      </c>
    </row>
    <row r="110" spans="1:11" ht="10.5" customHeight="1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/>
      <c r="K110" s="7"/>
    </row>
    <row r="111" spans="1:11" ht="10.5" customHeight="1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 ht="10.5" customHeight="1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35861979</v>
      </c>
      <c r="K112" s="7">
        <v>32510594</v>
      </c>
    </row>
    <row r="113" spans="1:11" ht="10.5" customHeight="1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2018551</v>
      </c>
      <c r="K113" s="7">
        <v>3194253</v>
      </c>
    </row>
    <row r="114" spans="1:12" ht="10.5" customHeight="1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3">
        <f>J69+J86+J90+J100+J113</f>
        <v>852543907</v>
      </c>
      <c r="K114" s="53">
        <f>K69+K86+K90+K100+K113</f>
        <v>836819423</v>
      </c>
      <c r="L114" s="129"/>
    </row>
    <row r="115" spans="1:11" ht="10.5" customHeight="1">
      <c r="A115" s="234" t="s">
        <v>57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v>46086971</v>
      </c>
      <c r="K115" s="8">
        <v>45353035</v>
      </c>
    </row>
    <row r="116" spans="1:11" ht="10.5" customHeight="1">
      <c r="A116" s="221" t="s">
        <v>310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0.5" customHeight="1">
      <c r="A117" s="209" t="s">
        <v>186</v>
      </c>
      <c r="B117" s="210"/>
      <c r="C117" s="210"/>
      <c r="D117" s="210"/>
      <c r="E117" s="210"/>
      <c r="F117" s="210"/>
      <c r="G117" s="210"/>
      <c r="H117" s="210"/>
      <c r="I117" s="240"/>
      <c r="J117" s="240"/>
      <c r="K117" s="241"/>
    </row>
    <row r="118" spans="1:11" ht="10.5" customHeight="1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1" ht="10.5" customHeight="1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 ht="10.5" customHeight="1">
      <c r="A120" s="230" t="s">
        <v>311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workbookViewId="0" topLeftCell="A1">
      <selection activeCell="M72" sqref="M72"/>
    </sheetView>
  </sheetViews>
  <sheetFormatPr defaultColWidth="9.140625" defaultRowHeight="12.75"/>
  <cols>
    <col min="1" max="1" width="5.57421875" style="52" customWidth="1"/>
    <col min="2" max="2" width="9.140625" style="52" customWidth="1"/>
    <col min="3" max="3" width="7.57421875" style="52" customWidth="1"/>
    <col min="4" max="4" width="6.28125" style="52" customWidth="1"/>
    <col min="5" max="5" width="9.140625" style="52" hidden="1" customWidth="1"/>
    <col min="6" max="6" width="9.140625" style="52" customWidth="1"/>
    <col min="7" max="7" width="3.8515625" style="52" customWidth="1"/>
    <col min="8" max="8" width="9.140625" style="52" customWidth="1"/>
    <col min="9" max="9" width="5.7109375" style="52" customWidth="1"/>
    <col min="10" max="13" width="9.57421875" style="52" customWidth="1"/>
    <col min="14" max="16384" width="9.140625" style="52" customWidth="1"/>
  </cols>
  <sheetData>
    <row r="1" spans="1:13" ht="10.5" customHeight="1">
      <c r="A1" s="197" t="s">
        <v>154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0.5" customHeight="1">
      <c r="A2" s="251" t="s">
        <v>342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0.5" customHeight="1">
      <c r="A3" s="244" t="s">
        <v>339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16.5" customHeight="1">
      <c r="A4" s="243" t="s">
        <v>59</v>
      </c>
      <c r="B4" s="243"/>
      <c r="C4" s="243"/>
      <c r="D4" s="243"/>
      <c r="E4" s="243"/>
      <c r="F4" s="243"/>
      <c r="G4" s="243"/>
      <c r="H4" s="243"/>
      <c r="I4" s="58" t="s">
        <v>279</v>
      </c>
      <c r="J4" s="242" t="s">
        <v>319</v>
      </c>
      <c r="K4" s="242"/>
      <c r="L4" s="242" t="s">
        <v>320</v>
      </c>
      <c r="M4" s="242"/>
    </row>
    <row r="5" spans="1:13" ht="16.5" customHeight="1">
      <c r="A5" s="243"/>
      <c r="B5" s="243"/>
      <c r="C5" s="243"/>
      <c r="D5" s="243"/>
      <c r="E5" s="243"/>
      <c r="F5" s="243"/>
      <c r="G5" s="243"/>
      <c r="H5" s="24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0.5" customHeight="1">
      <c r="A7" s="209" t="s">
        <v>26</v>
      </c>
      <c r="B7" s="210"/>
      <c r="C7" s="210"/>
      <c r="D7" s="210"/>
      <c r="E7" s="210"/>
      <c r="F7" s="210"/>
      <c r="G7" s="210"/>
      <c r="H7" s="211"/>
      <c r="I7" s="3">
        <v>111</v>
      </c>
      <c r="J7" s="54">
        <f>SUM(J8:J9)</f>
        <v>223697432</v>
      </c>
      <c r="K7" s="54">
        <f>SUM(K8:K9)</f>
        <v>223697432</v>
      </c>
      <c r="L7" s="54">
        <f>SUM(L8:L9)</f>
        <v>202369581</v>
      </c>
      <c r="M7" s="54">
        <f>SUM(M8:M9)</f>
        <v>202369581</v>
      </c>
    </row>
    <row r="8" spans="1:13" ht="10.5" customHeight="1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223143705</v>
      </c>
      <c r="K8" s="7">
        <v>223143705</v>
      </c>
      <c r="L8" s="54">
        <v>200663032</v>
      </c>
      <c r="M8" s="54">
        <v>200663032</v>
      </c>
    </row>
    <row r="9" spans="1:13" ht="10.5" customHeight="1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553727</v>
      </c>
      <c r="K9" s="7">
        <v>553727</v>
      </c>
      <c r="L9" s="7">
        <v>1706549</v>
      </c>
      <c r="M9" s="7">
        <v>1706549</v>
      </c>
    </row>
    <row r="10" spans="1:13" ht="10.5" customHeight="1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3">
        <f>J11+J12+J16+J20+J21+J22+J25+J26</f>
        <v>222189121</v>
      </c>
      <c r="K10" s="53">
        <f>K11+K12+K16+K20+K21+K22+K25+K26</f>
        <v>222189121</v>
      </c>
      <c r="L10" s="53">
        <f>L11+L12+L16+L20+L21+L22+L25+L26</f>
        <v>201576581</v>
      </c>
      <c r="M10" s="53">
        <f>M11+M12+M16+M20+M21+M22+M25+M26</f>
        <v>201576581</v>
      </c>
    </row>
    <row r="11" spans="1:13" ht="10.5" customHeight="1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/>
      <c r="K11" s="7"/>
      <c r="L11" s="7"/>
      <c r="M11" s="7"/>
    </row>
    <row r="12" spans="1:13" ht="10.5" customHeight="1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3">
        <f>SUM(J13:J15)</f>
        <v>203089525</v>
      </c>
      <c r="K12" s="53">
        <f>SUM(K13:K15)</f>
        <v>203089525</v>
      </c>
      <c r="L12" s="53">
        <f>SUM(L13:L15)</f>
        <v>183083485</v>
      </c>
      <c r="M12" s="53">
        <f>SUM(M13:M15)</f>
        <v>183083485</v>
      </c>
    </row>
    <row r="13" spans="1:13" ht="10.5" customHeight="1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1792399</v>
      </c>
      <c r="K13" s="7">
        <v>1792399</v>
      </c>
      <c r="L13" s="7">
        <v>1618857</v>
      </c>
      <c r="M13" s="7">
        <v>1618857</v>
      </c>
    </row>
    <row r="14" spans="1:13" ht="10.5" customHeight="1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>
        <v>197638133</v>
      </c>
      <c r="K14" s="7">
        <v>197638133</v>
      </c>
      <c r="L14" s="7">
        <v>177497318</v>
      </c>
      <c r="M14" s="7">
        <v>177497318</v>
      </c>
    </row>
    <row r="15" spans="1:13" ht="10.5" customHeight="1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>
        <v>3658993</v>
      </c>
      <c r="K15" s="7">
        <v>3658993</v>
      </c>
      <c r="L15" s="7">
        <v>3967310</v>
      </c>
      <c r="M15" s="7">
        <v>3967310</v>
      </c>
    </row>
    <row r="16" spans="1:13" ht="10.5" customHeight="1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3">
        <f>SUM(J17:J19)</f>
        <v>11817266</v>
      </c>
      <c r="K16" s="53">
        <f>SUM(K17:K19)</f>
        <v>11817266</v>
      </c>
      <c r="L16" s="53">
        <f>SUM(L17:L19)</f>
        <v>11529816</v>
      </c>
      <c r="M16" s="53">
        <f>SUM(M17:M19)</f>
        <v>11529816</v>
      </c>
    </row>
    <row r="17" spans="1:13" ht="10.5" customHeight="1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7340406</v>
      </c>
      <c r="K17" s="7">
        <v>7340406</v>
      </c>
      <c r="L17" s="130">
        <v>7158190</v>
      </c>
      <c r="M17" s="130">
        <v>7158190</v>
      </c>
    </row>
    <row r="18" spans="1:13" ht="10.5" customHeight="1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2742448</v>
      </c>
      <c r="K18" s="7">
        <v>2742448</v>
      </c>
      <c r="L18" s="130">
        <v>2679325</v>
      </c>
      <c r="M18" s="130">
        <v>2679325</v>
      </c>
    </row>
    <row r="19" spans="1:13" ht="10.5" customHeight="1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1734412</v>
      </c>
      <c r="K19" s="7">
        <v>1734412</v>
      </c>
      <c r="L19" s="7">
        <v>1692301</v>
      </c>
      <c r="M19" s="7">
        <v>1692301</v>
      </c>
    </row>
    <row r="20" spans="1:13" ht="10.5" customHeight="1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2622000</v>
      </c>
      <c r="K20" s="7">
        <v>2622000</v>
      </c>
      <c r="L20" s="7">
        <v>2435130</v>
      </c>
      <c r="M20" s="7">
        <v>2435130</v>
      </c>
    </row>
    <row r="21" spans="1:13" ht="10.5" customHeight="1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3960400</v>
      </c>
      <c r="K21" s="7">
        <v>3960400</v>
      </c>
      <c r="L21" s="7">
        <v>3957429</v>
      </c>
      <c r="M21" s="7">
        <v>3957429</v>
      </c>
    </row>
    <row r="22" spans="1:13" ht="10.5" customHeight="1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3">
        <f>SUM(J23:J24)</f>
        <v>6417</v>
      </c>
      <c r="K22" s="53">
        <f>SUM(K23:K24)</f>
        <v>6417</v>
      </c>
      <c r="L22" s="53">
        <f>SUM(L23:L24)</f>
        <v>159</v>
      </c>
      <c r="M22" s="53">
        <f>SUM(M23:M24)</f>
        <v>159</v>
      </c>
    </row>
    <row r="23" spans="1:13" ht="10.5" customHeight="1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3" ht="10.5" customHeight="1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>
        <v>6417</v>
      </c>
      <c r="K24" s="7">
        <v>6417</v>
      </c>
      <c r="L24" s="7">
        <v>159</v>
      </c>
      <c r="M24" s="7">
        <v>159</v>
      </c>
    </row>
    <row r="25" spans="1:13" ht="10.5" customHeight="1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/>
      <c r="K25" s="7"/>
      <c r="L25" s="7"/>
      <c r="M25" s="7"/>
    </row>
    <row r="26" spans="1:13" ht="10.5" customHeight="1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693513</v>
      </c>
      <c r="K26" s="7">
        <v>693513</v>
      </c>
      <c r="L26" s="7">
        <v>570562</v>
      </c>
      <c r="M26" s="7">
        <v>570562</v>
      </c>
    </row>
    <row r="27" spans="1:13" ht="10.5" customHeight="1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3">
        <f>SUM(J28:J32)</f>
        <v>1833624</v>
      </c>
      <c r="K27" s="53">
        <f>SUM(K28:K32)</f>
        <v>1833624</v>
      </c>
      <c r="L27" s="53">
        <f>SUM(L28:L32)</f>
        <v>2597417</v>
      </c>
      <c r="M27" s="53">
        <f>SUM(M28:M32)</f>
        <v>2597417</v>
      </c>
    </row>
    <row r="28" spans="1:13" ht="10.5" customHeight="1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80343</v>
      </c>
      <c r="K28" s="7">
        <v>80343</v>
      </c>
      <c r="L28" s="7">
        <v>137433</v>
      </c>
      <c r="M28" s="7">
        <v>137433</v>
      </c>
    </row>
    <row r="29" spans="1:13" ht="10.5" customHeight="1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1511286</v>
      </c>
      <c r="K29" s="7">
        <v>1511286</v>
      </c>
      <c r="L29" s="7">
        <v>1933555</v>
      </c>
      <c r="M29" s="7">
        <v>1933555</v>
      </c>
    </row>
    <row r="30" spans="1:13" ht="10.5" customHeight="1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>
        <v>241995</v>
      </c>
      <c r="K30" s="7">
        <v>241995</v>
      </c>
      <c r="L30" s="7">
        <v>526429</v>
      </c>
      <c r="M30" s="7">
        <v>526429</v>
      </c>
    </row>
    <row r="31" spans="1:13" ht="10.5" customHeight="1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/>
      <c r="K31" s="7"/>
      <c r="L31" s="7"/>
      <c r="M31" s="7"/>
    </row>
    <row r="32" spans="1:13" ht="10.5" customHeight="1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/>
      <c r="K32" s="7"/>
      <c r="L32" s="7"/>
      <c r="M32" s="7"/>
    </row>
    <row r="33" spans="1:13" ht="10.5" customHeight="1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3">
        <f>SUM(J34:J37)</f>
        <v>2641495</v>
      </c>
      <c r="K33" s="53">
        <f>SUM(K34:K37)</f>
        <v>2641495</v>
      </c>
      <c r="L33" s="53">
        <f>SUM(L34:L37)</f>
        <v>2919732</v>
      </c>
      <c r="M33" s="53">
        <f>SUM(M34:M37)</f>
        <v>2919732</v>
      </c>
    </row>
    <row r="34" spans="1:13" ht="10.5" customHeight="1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/>
      <c r="K34" s="7"/>
      <c r="L34" s="7"/>
      <c r="M34" s="7"/>
    </row>
    <row r="35" spans="1:13" ht="10.5" customHeight="1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2247062</v>
      </c>
      <c r="K35" s="7">
        <v>2247062</v>
      </c>
      <c r="L35" s="7">
        <v>2489464</v>
      </c>
      <c r="M35" s="7">
        <v>2489464</v>
      </c>
    </row>
    <row r="36" spans="1:13" ht="10.5" customHeight="1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/>
      <c r="K36" s="7"/>
      <c r="L36" s="7"/>
      <c r="M36" s="7"/>
    </row>
    <row r="37" spans="1:13" ht="10.5" customHeight="1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>
        <v>394433</v>
      </c>
      <c r="K37" s="7">
        <v>394433</v>
      </c>
      <c r="L37" s="7">
        <v>430268</v>
      </c>
      <c r="M37" s="7">
        <v>430268</v>
      </c>
    </row>
    <row r="38" spans="1:13" ht="10.5" customHeight="1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/>
      <c r="K38" s="7"/>
      <c r="L38" s="7"/>
      <c r="M38" s="7"/>
    </row>
    <row r="39" spans="1:13" ht="10.5" customHeight="1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/>
      <c r="K39" s="7"/>
      <c r="L39" s="7"/>
      <c r="M39" s="7"/>
    </row>
    <row r="40" spans="1:13" ht="10.5" customHeight="1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/>
      <c r="K40" s="7"/>
      <c r="L40" s="7"/>
      <c r="M40" s="7"/>
    </row>
    <row r="41" spans="1:13" ht="10.5" customHeight="1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/>
      <c r="K41" s="7"/>
      <c r="L41" s="7"/>
      <c r="M41" s="7"/>
    </row>
    <row r="42" spans="1:13" ht="10.5" customHeight="1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3">
        <f>J7+J27+J38+J40</f>
        <v>225531056</v>
      </c>
      <c r="K42" s="53">
        <f>K7+K27+K38+K40</f>
        <v>225531056</v>
      </c>
      <c r="L42" s="53">
        <f>L7+L27+L38+L40</f>
        <v>204966998</v>
      </c>
      <c r="M42" s="53">
        <f>M7+M27+M38+M40</f>
        <v>204966998</v>
      </c>
    </row>
    <row r="43" spans="1:13" ht="10.5" customHeight="1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3">
        <f>J10+J33+J39+J41</f>
        <v>224830616</v>
      </c>
      <c r="K43" s="53">
        <f>K10+K33+K39+K41</f>
        <v>224830616</v>
      </c>
      <c r="L43" s="53">
        <f>L10+L33+L39+L41</f>
        <v>204496313</v>
      </c>
      <c r="M43" s="53">
        <f>M10+M33+M39+M41</f>
        <v>204496313</v>
      </c>
    </row>
    <row r="44" spans="1:13" ht="10.5" customHeight="1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3">
        <f>J42-J43</f>
        <v>700440</v>
      </c>
      <c r="K44" s="53">
        <f>K42-K43</f>
        <v>700440</v>
      </c>
      <c r="L44" s="53">
        <f>L42-L43</f>
        <v>470685</v>
      </c>
      <c r="M44" s="53">
        <f>M42-M43</f>
        <v>470685</v>
      </c>
    </row>
    <row r="45" spans="1:13" ht="10.5" customHeight="1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3">
        <f>IF(J42&gt;J43,J42-J43,0)</f>
        <v>700440</v>
      </c>
      <c r="K45" s="53">
        <f>IF(K42&gt;K43,K42-K43,0)</f>
        <v>700440</v>
      </c>
      <c r="L45" s="53">
        <f>IF(L42&gt;L43,L42-L43,0)</f>
        <v>470685</v>
      </c>
      <c r="M45" s="53">
        <f>IF(M42&gt;M43,M42-M43,0)</f>
        <v>470685</v>
      </c>
    </row>
    <row r="46" spans="1:13" ht="10.5" customHeight="1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0.5" customHeight="1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>
        <v>236186</v>
      </c>
      <c r="K47" s="7">
        <v>236186</v>
      </c>
      <c r="L47" s="7">
        <v>171790</v>
      </c>
      <c r="M47" s="7">
        <v>171790</v>
      </c>
    </row>
    <row r="48" spans="1:13" ht="10.5" customHeight="1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3">
        <f>J44-J47</f>
        <v>464254</v>
      </c>
      <c r="K48" s="53">
        <f>K44-K47</f>
        <v>464254</v>
      </c>
      <c r="L48" s="53">
        <f>L44-L47</f>
        <v>298895</v>
      </c>
      <c r="M48" s="53">
        <f>M44-M47</f>
        <v>298895</v>
      </c>
    </row>
    <row r="49" spans="1:13" ht="10.5" customHeight="1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3">
        <f>IF(J48&gt;0,J48,0)</f>
        <v>464254</v>
      </c>
      <c r="K49" s="53">
        <f>IF(K48&gt;0,K48,0)</f>
        <v>464254</v>
      </c>
      <c r="L49" s="53">
        <f>IF(L48&gt;0,L48,0)</f>
        <v>298895</v>
      </c>
      <c r="M49" s="53">
        <f>IF(M48&gt;0,M48,0)</f>
        <v>298895</v>
      </c>
    </row>
    <row r="50" spans="1:13" ht="10.5" customHeight="1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0.5" customHeight="1">
      <c r="A51" s="221" t="s">
        <v>312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0.5" customHeight="1">
      <c r="A52" s="209" t="s">
        <v>187</v>
      </c>
      <c r="B52" s="210"/>
      <c r="C52" s="210"/>
      <c r="D52" s="210"/>
      <c r="E52" s="210"/>
      <c r="F52" s="210"/>
      <c r="G52" s="210"/>
      <c r="H52" s="210"/>
      <c r="I52" s="55"/>
      <c r="J52" s="55"/>
      <c r="K52" s="55"/>
      <c r="L52" s="55"/>
      <c r="M52" s="62"/>
    </row>
    <row r="53" spans="1:13" ht="10.5" customHeight="1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/>
      <c r="K53" s="7"/>
      <c r="L53" s="7"/>
      <c r="M53" s="7"/>
    </row>
    <row r="54" spans="1:13" ht="10.5" customHeight="1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/>
      <c r="K54" s="8"/>
      <c r="L54" s="8"/>
      <c r="M54" s="8"/>
    </row>
    <row r="55" spans="1:13" ht="10.5" customHeight="1">
      <c r="A55" s="221" t="s">
        <v>189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0.5" customHeight="1">
      <c r="A56" s="209" t="s">
        <v>204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>
        <f>J48</f>
        <v>464254</v>
      </c>
      <c r="K56" s="6">
        <f>K48</f>
        <v>464254</v>
      </c>
      <c r="L56" s="6">
        <f>L48</f>
        <v>298895</v>
      </c>
      <c r="M56" s="6">
        <f>M48</f>
        <v>298895</v>
      </c>
    </row>
    <row r="57" spans="1:13" ht="10.5" customHeight="1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3">
        <f>SUM(J58:J64)</f>
        <v>785402</v>
      </c>
      <c r="K57" s="53">
        <f>SUM(K58:K64)</f>
        <v>785402</v>
      </c>
      <c r="L57" s="53">
        <f>SUM(L58:L64)</f>
        <v>-46991</v>
      </c>
      <c r="M57" s="53">
        <f>SUM(M58:M64)</f>
        <v>-46991</v>
      </c>
    </row>
    <row r="58" spans="1:13" ht="10.5" customHeight="1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/>
      <c r="K58" s="7"/>
      <c r="L58" s="7"/>
      <c r="M58" s="7"/>
    </row>
    <row r="59" spans="1:13" ht="10.5" customHeight="1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/>
      <c r="K59" s="7"/>
      <c r="L59" s="7"/>
      <c r="M59" s="7"/>
    </row>
    <row r="60" spans="1:13" ht="10.5" customHeight="1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>
        <v>785402</v>
      </c>
      <c r="K60" s="7">
        <v>785402</v>
      </c>
      <c r="L60" s="7">
        <v>-46991</v>
      </c>
      <c r="M60" s="7">
        <v>-46991</v>
      </c>
    </row>
    <row r="61" spans="1:13" ht="10.5" customHeight="1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/>
      <c r="K61" s="7"/>
      <c r="L61" s="7"/>
      <c r="M61" s="7"/>
    </row>
    <row r="62" spans="1:13" ht="10.5" customHeight="1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/>
      <c r="K62" s="7"/>
      <c r="L62" s="7"/>
      <c r="M62" s="7"/>
    </row>
    <row r="63" spans="1:13" ht="10.5" customHeight="1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/>
      <c r="K63" s="7"/>
      <c r="L63" s="7"/>
      <c r="M63" s="7"/>
    </row>
    <row r="64" spans="1:13" ht="10.5" customHeight="1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/>
      <c r="K64" s="7"/>
      <c r="L64" s="7"/>
      <c r="M64" s="7"/>
    </row>
    <row r="65" spans="1:13" ht="10.5" customHeight="1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 ht="10.5" customHeight="1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3">
        <f>J57-J65</f>
        <v>785402</v>
      </c>
      <c r="K66" s="53">
        <f>K57-K65</f>
        <v>785402</v>
      </c>
      <c r="L66" s="53">
        <f>L57-L65</f>
        <v>-46991</v>
      </c>
      <c r="M66" s="53">
        <f>M57-M65</f>
        <v>-46991</v>
      </c>
    </row>
    <row r="67" spans="1:13" ht="10.5" customHeight="1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1">
        <f>J56+J66</f>
        <v>1249656</v>
      </c>
      <c r="K67" s="61">
        <f>K56+K66</f>
        <v>1249656</v>
      </c>
      <c r="L67" s="61">
        <f>L56+L66</f>
        <v>251904</v>
      </c>
      <c r="M67" s="61">
        <f>M56+M66</f>
        <v>251904</v>
      </c>
    </row>
    <row r="68" spans="1:13" ht="10.5" customHeight="1">
      <c r="A68" s="255" t="s">
        <v>313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0.5" customHeight="1">
      <c r="A69" s="257" t="s">
        <v>188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0.5" customHeight="1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/>
      <c r="K70" s="7"/>
      <c r="L70" s="7"/>
      <c r="M70" s="7"/>
    </row>
    <row r="71" spans="1:13" ht="10.5" customHeight="1">
      <c r="A71" s="252" t="s">
        <v>235</v>
      </c>
      <c r="B71" s="253"/>
      <c r="C71" s="253"/>
      <c r="D71" s="253"/>
      <c r="E71" s="253"/>
      <c r="F71" s="253"/>
      <c r="G71" s="253"/>
      <c r="H71" s="254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4">
    <dataValidation type="whole" operator="notEqual" allowBlank="1" showInputMessage="1" showErrorMessage="1" errorTitle="Pogrešan unos" error="Mogu se unijeti samo cjelobrojne vrijednosti." sqref="J47:M47 M60 K56:M57 J53:L54 J56:J67 J70:L71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L19:M21 M26 M24 M35:M37 K12:M16 M28:M30 J48:M50 J12:J46 K34:L41 K22:M22 J7:M10 K27:M27 K23:L26 K33:M33 K17:K21 K28:L32">
      <formula1>0</formula1>
    </dataValidation>
    <dataValidation type="whole" operator="greaterThanOrEqual" allowBlank="1" showErrorMessage="1" errorTitle="Nedozvoljen unos" error="U ova polja dozvoljen je unos samo cjelobrojnih vrijednosti većih ili jednakih nuli" sqref="L17:M18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="110" zoomScaleNormal="110" workbookViewId="0" topLeftCell="A1">
      <selection activeCell="K52" sqref="K52"/>
    </sheetView>
  </sheetViews>
  <sheetFormatPr defaultColWidth="9.140625" defaultRowHeight="12.75"/>
  <cols>
    <col min="1" max="1" width="7.140625" style="52" customWidth="1"/>
    <col min="2" max="3" width="9.140625" style="52" customWidth="1"/>
    <col min="4" max="4" width="3.140625" style="52" customWidth="1"/>
    <col min="5" max="6" width="9.140625" style="52" customWidth="1"/>
    <col min="7" max="7" width="8.140625" style="52" customWidth="1"/>
    <col min="8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338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8">
        <v>2</v>
      </c>
      <c r="J5" s="69" t="s">
        <v>283</v>
      </c>
      <c r="K5" s="69" t="s">
        <v>284</v>
      </c>
    </row>
    <row r="6" spans="1:11" ht="12.75">
      <c r="A6" s="221" t="s">
        <v>156</v>
      </c>
      <c r="B6" s="237"/>
      <c r="C6" s="237"/>
      <c r="D6" s="237"/>
      <c r="E6" s="237"/>
      <c r="F6" s="237"/>
      <c r="G6" s="237"/>
      <c r="H6" s="237"/>
      <c r="I6" s="266"/>
      <c r="J6" s="266"/>
      <c r="K6" s="267"/>
    </row>
    <row r="7" spans="1:11" ht="12.75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7">
        <v>700440</v>
      </c>
      <c r="K7" s="7">
        <v>470685</v>
      </c>
    </row>
    <row r="8" spans="1:11" ht="12.75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7">
        <v>2622000</v>
      </c>
      <c r="K8" s="7">
        <v>2435130</v>
      </c>
    </row>
    <row r="9" spans="1:11" ht="12.75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7"/>
      <c r="K9" s="7"/>
    </row>
    <row r="10" spans="1:11" ht="12.75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7">
        <v>94638959</v>
      </c>
      <c r="K10" s="7">
        <v>46363442</v>
      </c>
    </row>
    <row r="11" spans="1:11" ht="12.75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7"/>
      <c r="K11" s="7"/>
    </row>
    <row r="12" spans="1:11" ht="12.75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7"/>
      <c r="K12" s="7">
        <v>70357</v>
      </c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64">
        <f>SUM(J7:J12)</f>
        <v>97961399</v>
      </c>
      <c r="K13" s="53">
        <f>SUM(K7:K12)</f>
        <v>49339614</v>
      </c>
    </row>
    <row r="14" spans="1:11" ht="12.75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7">
        <v>12445105</v>
      </c>
      <c r="K14" s="7">
        <v>35668962</v>
      </c>
    </row>
    <row r="15" spans="1:11" ht="12.75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7"/>
      <c r="K15" s="7"/>
    </row>
    <row r="16" spans="1:11" ht="12.75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7">
        <v>3401682</v>
      </c>
      <c r="K16" s="7">
        <v>2223439</v>
      </c>
    </row>
    <row r="17" spans="1:11" ht="12.75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7">
        <v>2373015</v>
      </c>
      <c r="K17" s="7"/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64">
        <f>SUM(J14:J17)</f>
        <v>18219802</v>
      </c>
      <c r="K18" s="53">
        <f>SUM(K14:K17)</f>
        <v>37892401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IF(J13&gt;J18,J13-J18,0)</f>
        <v>79741597</v>
      </c>
      <c r="K19" s="53">
        <f>IF(K13&gt;K18,K13-K18,0)</f>
        <v>11447213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1" t="s">
        <v>159</v>
      </c>
      <c r="B21" s="237"/>
      <c r="C21" s="237"/>
      <c r="D21" s="237"/>
      <c r="E21" s="237"/>
      <c r="F21" s="237"/>
      <c r="G21" s="237"/>
      <c r="H21" s="237"/>
      <c r="I21" s="266"/>
      <c r="J21" s="266"/>
      <c r="K21" s="267"/>
    </row>
    <row r="22" spans="1:11" ht="12.75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/>
      <c r="K22" s="7"/>
    </row>
    <row r="23" spans="1:11" ht="12.75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7">
        <v>1170</v>
      </c>
      <c r="K23" s="7">
        <v>1170</v>
      </c>
    </row>
    <row r="24" spans="1:11" ht="12.75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7">
        <v>1805753</v>
      </c>
      <c r="K24" s="7">
        <v>1777050</v>
      </c>
    </row>
    <row r="25" spans="1:11" ht="12.75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7"/>
      <c r="K25" s="7">
        <v>39003</v>
      </c>
    </row>
    <row r="26" spans="1:11" ht="12.75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7"/>
      <c r="K26" s="7"/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64">
        <f>SUM(J22:J26)</f>
        <v>1806923</v>
      </c>
      <c r="K27" s="53">
        <f>SUM(K22:K26)</f>
        <v>1817223</v>
      </c>
    </row>
    <row r="28" spans="1:11" ht="12.75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7">
        <v>342255</v>
      </c>
      <c r="K28" s="7">
        <v>123686</v>
      </c>
    </row>
    <row r="29" spans="1:11" ht="12.75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7"/>
      <c r="K29" s="7"/>
    </row>
    <row r="30" spans="1:11" ht="12.75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7"/>
      <c r="K30" s="7"/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4">
        <f>SUM(J28:J30)</f>
        <v>342255</v>
      </c>
      <c r="K31" s="53">
        <f>SUM(K28:K30)</f>
        <v>123686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IF(J27&gt;J31,J27-J31,0)</f>
        <v>1464668</v>
      </c>
      <c r="K32" s="53">
        <f>IF(K27&gt;K31,K27-K31,0)</f>
        <v>1693537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21" t="s">
        <v>160</v>
      </c>
      <c r="B34" s="237"/>
      <c r="C34" s="237"/>
      <c r="D34" s="237"/>
      <c r="E34" s="237"/>
      <c r="F34" s="237"/>
      <c r="G34" s="237"/>
      <c r="H34" s="237"/>
      <c r="I34" s="266"/>
      <c r="J34" s="266"/>
      <c r="K34" s="267"/>
    </row>
    <row r="35" spans="1:11" ht="12.75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/>
      <c r="K35" s="7"/>
    </row>
    <row r="36" spans="1:11" ht="12.75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>
        <v>28854695</v>
      </c>
    </row>
    <row r="37" spans="1:11" ht="12.75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4">
        <f>SUM(J35:J37)</f>
        <v>0</v>
      </c>
      <c r="K38" s="53">
        <f>SUM(K35:K37)</f>
        <v>28854695</v>
      </c>
    </row>
    <row r="39" spans="1:11" ht="12.75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7">
        <v>61233201</v>
      </c>
      <c r="K39" s="7">
        <v>12158593</v>
      </c>
    </row>
    <row r="40" spans="1:11" ht="12.75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7"/>
      <c r="K40" s="7"/>
    </row>
    <row r="41" spans="1:11" ht="12.75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7">
        <v>151751</v>
      </c>
      <c r="K41" s="7">
        <v>167075</v>
      </c>
    </row>
    <row r="42" spans="1:11" ht="12.75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7"/>
      <c r="K42" s="7"/>
    </row>
    <row r="43" spans="1:11" ht="12.75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7">
        <v>27748646</v>
      </c>
      <c r="K43" s="7">
        <v>30346813</v>
      </c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4">
        <f>SUM(J39:J43)</f>
        <v>89133598</v>
      </c>
      <c r="K44" s="53">
        <f>SUM(K39:K43)</f>
        <v>42672481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IF(J44&gt;J38,J44-J38,0)</f>
        <v>89133598</v>
      </c>
      <c r="K46" s="53">
        <f>IF(K44&gt;K38,K44-K38,0)</f>
        <v>13817786</v>
      </c>
    </row>
    <row r="47" spans="1:11" ht="12.75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64">
        <f>IF(J20-J19+J33-J32+J46-J45&gt;0,J20-J19+J33-J32+J46-J45,0)</f>
        <v>7927333</v>
      </c>
      <c r="K48" s="53">
        <f>IF(K20-K19+K33-K32+K46-K45&gt;0,K20-K19+K33-K32+K46-K45,0)</f>
        <v>677036</v>
      </c>
    </row>
    <row r="49" spans="1:11" ht="12.75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7">
        <v>9052627</v>
      </c>
      <c r="K49" s="7">
        <v>3327095</v>
      </c>
    </row>
    <row r="50" spans="1:11" ht="12.75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7"/>
      <c r="K50" s="7"/>
    </row>
    <row r="51" spans="1:11" ht="12.75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7">
        <v>7927334</v>
      </c>
      <c r="K51" s="7">
        <v>677036</v>
      </c>
    </row>
    <row r="52" spans="1:11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65">
        <f>J49+J50-J51</f>
        <v>1125293</v>
      </c>
      <c r="K52" s="61">
        <f>K49+K50-K51</f>
        <v>2650059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39:K43 J28:K30 J35:K37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zoomScale="110" zoomScaleNormal="11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319</v>
      </c>
      <c r="K4" s="67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72">
        <v>2</v>
      </c>
      <c r="J5" s="73" t="s">
        <v>283</v>
      </c>
      <c r="K5" s="73" t="s">
        <v>284</v>
      </c>
    </row>
    <row r="6" spans="1:11" ht="12.75">
      <c r="A6" s="221" t="s">
        <v>156</v>
      </c>
      <c r="B6" s="237"/>
      <c r="C6" s="237"/>
      <c r="D6" s="237"/>
      <c r="E6" s="237"/>
      <c r="F6" s="237"/>
      <c r="G6" s="237"/>
      <c r="H6" s="237"/>
      <c r="I6" s="266"/>
      <c r="J6" s="266"/>
      <c r="K6" s="267"/>
    </row>
    <row r="7" spans="1:11" ht="12.75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 ht="12.75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 ht="12.75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 ht="12.75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 ht="12.75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 ht="12.75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 ht="12.75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 ht="12.75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 ht="12.75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 ht="12.75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2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1" t="s">
        <v>159</v>
      </c>
      <c r="B22" s="237"/>
      <c r="C22" s="237"/>
      <c r="D22" s="237"/>
      <c r="E22" s="237"/>
      <c r="F22" s="237"/>
      <c r="G22" s="237"/>
      <c r="H22" s="237"/>
      <c r="I22" s="266"/>
      <c r="J22" s="266"/>
      <c r="K22" s="267"/>
    </row>
    <row r="23" spans="1:11" ht="12.75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 ht="12.75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 ht="12.75">
      <c r="A25" s="215" t="s">
        <v>321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 ht="12.75">
      <c r="A26" s="215" t="s">
        <v>322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 ht="12.75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 ht="12.75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 ht="12.75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1" t="s">
        <v>160</v>
      </c>
      <c r="B35" s="237"/>
      <c r="C35" s="237"/>
      <c r="D35" s="237"/>
      <c r="E35" s="237"/>
      <c r="F35" s="237"/>
      <c r="G35" s="237"/>
      <c r="H35" s="237"/>
      <c r="I35" s="266">
        <v>0</v>
      </c>
      <c r="J35" s="266"/>
      <c r="K35" s="267"/>
    </row>
    <row r="36" spans="1:11" ht="12.75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 ht="12.75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 ht="12.75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 ht="12.75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 ht="12.75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 ht="12.75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="125" zoomScaleNormal="125" workbookViewId="0" topLeftCell="A1">
      <selection activeCell="K13" sqref="K13"/>
    </sheetView>
  </sheetViews>
  <sheetFormatPr defaultColWidth="9.140625" defaultRowHeight="12.75"/>
  <cols>
    <col min="1" max="1" width="5.28125" style="76" customWidth="1"/>
    <col min="2" max="2" width="5.421875" style="76" customWidth="1"/>
    <col min="3" max="3" width="9.140625" style="76" customWidth="1"/>
    <col min="4" max="4" width="5.7109375" style="76" customWidth="1"/>
    <col min="5" max="5" width="10.140625" style="76" bestFit="1" customWidth="1"/>
    <col min="6" max="6" width="3.28125" style="76" customWidth="1"/>
    <col min="7" max="7" width="6.140625" style="76" customWidth="1"/>
    <col min="8" max="8" width="7.140625" style="76" customWidth="1"/>
    <col min="9" max="9" width="7.28125" style="76" customWidth="1"/>
    <col min="10" max="11" width="9.00390625" style="76" customWidth="1"/>
    <col min="12" max="16384" width="9.140625" style="76" customWidth="1"/>
  </cols>
  <sheetData>
    <row r="1" spans="1:12" ht="24.75" customHeight="1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3"/>
      <c r="L1" s="75"/>
    </row>
    <row r="2" spans="1:12" ht="24.75" customHeight="1">
      <c r="A2" s="43"/>
      <c r="B2" s="74"/>
      <c r="C2" s="292" t="s">
        <v>282</v>
      </c>
      <c r="D2" s="292"/>
      <c r="E2" s="77">
        <v>40909</v>
      </c>
      <c r="F2" s="44" t="s">
        <v>250</v>
      </c>
      <c r="G2" s="293">
        <v>40999</v>
      </c>
      <c r="H2" s="294"/>
      <c r="I2" s="74"/>
      <c r="J2" s="74"/>
      <c r="K2" s="74"/>
      <c r="L2" s="78"/>
    </row>
    <row r="3" spans="1:11" ht="23.25">
      <c r="A3" s="295" t="s">
        <v>59</v>
      </c>
      <c r="B3" s="295"/>
      <c r="C3" s="295"/>
      <c r="D3" s="295"/>
      <c r="E3" s="295"/>
      <c r="F3" s="295"/>
      <c r="G3" s="295"/>
      <c r="H3" s="295"/>
      <c r="I3" s="80" t="s">
        <v>305</v>
      </c>
      <c r="J3" s="81" t="s">
        <v>150</v>
      </c>
      <c r="K3" s="81" t="s">
        <v>151</v>
      </c>
    </row>
    <row r="4" spans="1:11" ht="12.75">
      <c r="A4" s="296">
        <v>1</v>
      </c>
      <c r="B4" s="296"/>
      <c r="C4" s="296"/>
      <c r="D4" s="296"/>
      <c r="E4" s="296"/>
      <c r="F4" s="296"/>
      <c r="G4" s="296"/>
      <c r="H4" s="296"/>
      <c r="I4" s="83">
        <v>2</v>
      </c>
      <c r="J4" s="82" t="s">
        <v>283</v>
      </c>
      <c r="K4" s="82" t="s">
        <v>284</v>
      </c>
    </row>
    <row r="5" spans="1:11" ht="12.75">
      <c r="A5" s="284" t="s">
        <v>285</v>
      </c>
      <c r="B5" s="285"/>
      <c r="C5" s="285"/>
      <c r="D5" s="285"/>
      <c r="E5" s="285"/>
      <c r="F5" s="285"/>
      <c r="G5" s="285"/>
      <c r="H5" s="285"/>
      <c r="I5" s="45">
        <v>1</v>
      </c>
      <c r="J5" s="131">
        <v>188728900</v>
      </c>
      <c r="K5" s="131">
        <v>188728900</v>
      </c>
    </row>
    <row r="6" spans="1:11" ht="12.75">
      <c r="A6" s="284" t="s">
        <v>286</v>
      </c>
      <c r="B6" s="285"/>
      <c r="C6" s="285"/>
      <c r="D6" s="285"/>
      <c r="E6" s="285"/>
      <c r="F6" s="285"/>
      <c r="G6" s="285"/>
      <c r="H6" s="285"/>
      <c r="I6" s="45">
        <v>2</v>
      </c>
      <c r="J6" s="132"/>
      <c r="K6" s="132"/>
    </row>
    <row r="7" spans="1:11" ht="12.75">
      <c r="A7" s="284" t="s">
        <v>287</v>
      </c>
      <c r="B7" s="285"/>
      <c r="C7" s="285"/>
      <c r="D7" s="285"/>
      <c r="E7" s="285"/>
      <c r="F7" s="285"/>
      <c r="G7" s="285"/>
      <c r="H7" s="285"/>
      <c r="I7" s="45">
        <v>3</v>
      </c>
      <c r="J7" s="132">
        <v>70618478</v>
      </c>
      <c r="K7" s="132">
        <v>72070551</v>
      </c>
    </row>
    <row r="8" spans="1:11" ht="12.75">
      <c r="A8" s="284" t="s">
        <v>288</v>
      </c>
      <c r="B8" s="285"/>
      <c r="C8" s="285"/>
      <c r="D8" s="285"/>
      <c r="E8" s="285"/>
      <c r="F8" s="285"/>
      <c r="G8" s="285"/>
      <c r="H8" s="285"/>
      <c r="I8" s="45">
        <v>4</v>
      </c>
      <c r="J8" s="132">
        <v>6932466</v>
      </c>
      <c r="K8" s="132">
        <v>6932466</v>
      </c>
    </row>
    <row r="9" spans="1:11" ht="12.75">
      <c r="A9" s="284" t="s">
        <v>289</v>
      </c>
      <c r="B9" s="285"/>
      <c r="C9" s="285"/>
      <c r="D9" s="285"/>
      <c r="E9" s="285"/>
      <c r="F9" s="285"/>
      <c r="G9" s="285"/>
      <c r="H9" s="285"/>
      <c r="I9" s="45">
        <v>5</v>
      </c>
      <c r="J9" s="132">
        <v>1452073</v>
      </c>
      <c r="K9" s="132">
        <v>298895</v>
      </c>
    </row>
    <row r="10" spans="1:11" ht="12.75">
      <c r="A10" s="284" t="s">
        <v>290</v>
      </c>
      <c r="B10" s="285"/>
      <c r="C10" s="285"/>
      <c r="D10" s="285"/>
      <c r="E10" s="285"/>
      <c r="F10" s="285"/>
      <c r="G10" s="285"/>
      <c r="H10" s="285"/>
      <c r="I10" s="45">
        <v>6</v>
      </c>
      <c r="J10" s="132"/>
      <c r="K10" s="132"/>
    </row>
    <row r="11" spans="1:11" ht="12.75">
      <c r="A11" s="284" t="s">
        <v>291</v>
      </c>
      <c r="B11" s="285"/>
      <c r="C11" s="285"/>
      <c r="D11" s="285"/>
      <c r="E11" s="285"/>
      <c r="F11" s="285"/>
      <c r="G11" s="285"/>
      <c r="H11" s="285"/>
      <c r="I11" s="45">
        <v>7</v>
      </c>
      <c r="J11" s="132"/>
      <c r="K11" s="132"/>
    </row>
    <row r="12" spans="1:11" ht="12.75">
      <c r="A12" s="284" t="s">
        <v>292</v>
      </c>
      <c r="B12" s="285"/>
      <c r="C12" s="285"/>
      <c r="D12" s="285"/>
      <c r="E12" s="285"/>
      <c r="F12" s="285"/>
      <c r="G12" s="285"/>
      <c r="H12" s="285"/>
      <c r="I12" s="45">
        <v>8</v>
      </c>
      <c r="J12" s="132">
        <v>-22235174</v>
      </c>
      <c r="K12" s="132">
        <v>-22282165</v>
      </c>
    </row>
    <row r="13" spans="1:11" ht="12.75">
      <c r="A13" s="284" t="s">
        <v>293</v>
      </c>
      <c r="B13" s="285"/>
      <c r="C13" s="285"/>
      <c r="D13" s="285"/>
      <c r="E13" s="285"/>
      <c r="F13" s="285"/>
      <c r="G13" s="285"/>
      <c r="H13" s="285"/>
      <c r="I13" s="45">
        <v>9</v>
      </c>
      <c r="J13" s="132"/>
      <c r="K13" s="132"/>
    </row>
    <row r="14" spans="1:11" ht="12.75">
      <c r="A14" s="286" t="s">
        <v>294</v>
      </c>
      <c r="B14" s="287"/>
      <c r="C14" s="287"/>
      <c r="D14" s="287"/>
      <c r="E14" s="287"/>
      <c r="F14" s="287"/>
      <c r="G14" s="287"/>
      <c r="H14" s="287"/>
      <c r="I14" s="45">
        <v>10</v>
      </c>
      <c r="J14" s="133">
        <f>SUM(J5:J13)</f>
        <v>245496743</v>
      </c>
      <c r="K14" s="133">
        <f>SUM(K5:K13)</f>
        <v>245748647</v>
      </c>
    </row>
    <row r="15" spans="1:11" ht="12.75">
      <c r="A15" s="284" t="s">
        <v>295</v>
      </c>
      <c r="B15" s="285"/>
      <c r="C15" s="285"/>
      <c r="D15" s="285"/>
      <c r="E15" s="285"/>
      <c r="F15" s="285"/>
      <c r="G15" s="285"/>
      <c r="H15" s="285"/>
      <c r="I15" s="45">
        <v>11</v>
      </c>
      <c r="J15" s="132"/>
      <c r="K15" s="132"/>
    </row>
    <row r="16" spans="1:11" ht="12.75">
      <c r="A16" s="284" t="s">
        <v>296</v>
      </c>
      <c r="B16" s="285"/>
      <c r="C16" s="285"/>
      <c r="D16" s="285"/>
      <c r="E16" s="285"/>
      <c r="F16" s="285"/>
      <c r="G16" s="285"/>
      <c r="H16" s="285"/>
      <c r="I16" s="45">
        <v>12</v>
      </c>
      <c r="J16" s="132"/>
      <c r="K16" s="132"/>
    </row>
    <row r="17" spans="1:11" ht="12.75">
      <c r="A17" s="284" t="s">
        <v>297</v>
      </c>
      <c r="B17" s="285"/>
      <c r="C17" s="285"/>
      <c r="D17" s="285"/>
      <c r="E17" s="285"/>
      <c r="F17" s="285"/>
      <c r="G17" s="285"/>
      <c r="H17" s="285"/>
      <c r="I17" s="45">
        <v>13</v>
      </c>
      <c r="J17" s="132"/>
      <c r="K17" s="132"/>
    </row>
    <row r="18" spans="1:11" ht="12.75">
      <c r="A18" s="284" t="s">
        <v>298</v>
      </c>
      <c r="B18" s="285"/>
      <c r="C18" s="285"/>
      <c r="D18" s="285"/>
      <c r="E18" s="285"/>
      <c r="F18" s="285"/>
      <c r="G18" s="285"/>
      <c r="H18" s="285"/>
      <c r="I18" s="45">
        <v>14</v>
      </c>
      <c r="J18" s="132"/>
      <c r="K18" s="132"/>
    </row>
    <row r="19" spans="1:11" ht="12.75">
      <c r="A19" s="284" t="s">
        <v>299</v>
      </c>
      <c r="B19" s="285"/>
      <c r="C19" s="285"/>
      <c r="D19" s="285"/>
      <c r="E19" s="285"/>
      <c r="F19" s="285"/>
      <c r="G19" s="285"/>
      <c r="H19" s="285"/>
      <c r="I19" s="45">
        <v>15</v>
      </c>
      <c r="J19" s="132"/>
      <c r="K19" s="132"/>
    </row>
    <row r="20" spans="1:11" ht="12.75">
      <c r="A20" s="284" t="s">
        <v>300</v>
      </c>
      <c r="B20" s="285"/>
      <c r="C20" s="285"/>
      <c r="D20" s="285"/>
      <c r="E20" s="285"/>
      <c r="F20" s="285"/>
      <c r="G20" s="285"/>
      <c r="H20" s="285"/>
      <c r="I20" s="45">
        <v>16</v>
      </c>
      <c r="J20" s="132"/>
      <c r="K20" s="132"/>
    </row>
    <row r="21" spans="1:11" ht="12.75">
      <c r="A21" s="286" t="s">
        <v>301</v>
      </c>
      <c r="B21" s="287"/>
      <c r="C21" s="287"/>
      <c r="D21" s="287"/>
      <c r="E21" s="287"/>
      <c r="F21" s="287"/>
      <c r="G21" s="287"/>
      <c r="H21" s="287"/>
      <c r="I21" s="45">
        <v>17</v>
      </c>
      <c r="J21" s="134">
        <f>SUM(J15:J20)</f>
        <v>0</v>
      </c>
      <c r="K21" s="134">
        <f>SUM(K15:K20)</f>
        <v>0</v>
      </c>
    </row>
    <row r="22" spans="1:11" ht="12.75">
      <c r="A22" s="288"/>
      <c r="B22" s="289"/>
      <c r="C22" s="289"/>
      <c r="D22" s="289"/>
      <c r="E22" s="289"/>
      <c r="F22" s="289"/>
      <c r="G22" s="289"/>
      <c r="H22" s="289"/>
      <c r="I22" s="290"/>
      <c r="J22" s="290"/>
      <c r="K22" s="291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6"/>
      <c r="K23" s="46"/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79"/>
      <c r="K24" s="79"/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="110" zoomScaleNormal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7" t="s">
        <v>280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8" t="s">
        <v>316</v>
      </c>
      <c r="B4" s="299"/>
      <c r="C4" s="299"/>
      <c r="D4" s="299"/>
      <c r="E4" s="299"/>
      <c r="F4" s="299"/>
      <c r="G4" s="299"/>
      <c r="H4" s="299"/>
      <c r="I4" s="299"/>
      <c r="J4" s="300"/>
    </row>
    <row r="5" spans="1:10" ht="12.75" customHeight="1">
      <c r="A5" s="301"/>
      <c r="B5" s="302"/>
      <c r="C5" s="302"/>
      <c r="D5" s="302"/>
      <c r="E5" s="302"/>
      <c r="F5" s="302"/>
      <c r="G5" s="302"/>
      <c r="H5" s="302"/>
      <c r="I5" s="302"/>
      <c r="J5" s="303"/>
    </row>
    <row r="6" spans="1:10" ht="12.75" customHeight="1">
      <c r="A6" s="301"/>
      <c r="B6" s="302"/>
      <c r="C6" s="302"/>
      <c r="D6" s="302"/>
      <c r="E6" s="302"/>
      <c r="F6" s="302"/>
      <c r="G6" s="302"/>
      <c r="H6" s="302"/>
      <c r="I6" s="302"/>
      <c r="J6" s="303"/>
    </row>
    <row r="7" spans="1:10" ht="12.75" customHeight="1">
      <c r="A7" s="301"/>
      <c r="B7" s="302"/>
      <c r="C7" s="302"/>
      <c r="D7" s="302"/>
      <c r="E7" s="302"/>
      <c r="F7" s="302"/>
      <c r="G7" s="302"/>
      <c r="H7" s="302"/>
      <c r="I7" s="302"/>
      <c r="J7" s="303"/>
    </row>
    <row r="8" spans="1:10" ht="12.75" customHeight="1">
      <c r="A8" s="301"/>
      <c r="B8" s="302"/>
      <c r="C8" s="302"/>
      <c r="D8" s="302"/>
      <c r="E8" s="302"/>
      <c r="F8" s="302"/>
      <c r="G8" s="302"/>
      <c r="H8" s="302"/>
      <c r="I8" s="302"/>
      <c r="J8" s="303"/>
    </row>
    <row r="9" spans="1:10" ht="12.75" customHeight="1">
      <c r="A9" s="301"/>
      <c r="B9" s="302"/>
      <c r="C9" s="302"/>
      <c r="D9" s="302"/>
      <c r="E9" s="302"/>
      <c r="F9" s="302"/>
      <c r="G9" s="302"/>
      <c r="H9" s="302"/>
      <c r="I9" s="302"/>
      <c r="J9" s="303"/>
    </row>
    <row r="10" spans="1:10" ht="12.75" customHeight="1">
      <c r="A10" s="301"/>
      <c r="B10" s="302"/>
      <c r="C10" s="302"/>
      <c r="D10" s="302"/>
      <c r="E10" s="302"/>
      <c r="F10" s="302"/>
      <c r="G10" s="302"/>
      <c r="H10" s="302"/>
      <c r="I10" s="302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PCotic</cp:lastModifiedBy>
  <cp:lastPrinted>2012-04-17T11:27:58Z</cp:lastPrinted>
  <dcterms:created xsi:type="dcterms:W3CDTF">2008-10-17T11:51:54Z</dcterms:created>
  <dcterms:modified xsi:type="dcterms:W3CDTF">2012-04-22T11:32:29Z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