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2"/>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'Bilješke'!$A$1:$J$41</definedName>
    <definedName name="_xlnm.Print_Area" localSheetId="0">'OPĆI PODACI'!$A$1:$I$63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22"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4"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6"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8"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4"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6"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8"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40"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<sst xmlns="http://schemas.openxmlformats.org/spreadsheetml/2006/main" count="429" uniqueCount="374">
  <si>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</si>
  <si>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</si>
  <si>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</si>
  <si>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</si>
  <si>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</si>
  <si>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</si>
  <si>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</si>
  <si>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</si>
  <si>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</si>
  <si>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</si>
  <si>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</si>
  <si>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</si>
  <si>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</si>
  <si>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</si>
  <si>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</si>
  <si>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</si>
  <si>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</si>
  <si>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</si>
  <si>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</si>
  <si>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</si>
  <si>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</si>
  <si>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F) UKUPNO – PASIVA </t>
    </r>
    <r>
      <rPr>
        <sz val="9"/>
        <rFont val="Arial"/>
        <family val="2"/>
      </rPr>
      <t>(062+079+083+093+106)</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</si>
  <si>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</si>
  <si>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</si>
  <si>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</si>
  <si>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</si>
  <si>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</si>
  <si>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</si>
  <si>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</si>
  <si>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</si>
  <si>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</si>
  <si>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</si>
  <si>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</si>
  <si>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</si>
  <si>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</si>
  <si>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</si>
  <si>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</si>
  <si>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</si>
  <si>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</si>
  <si>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</si>
  <si>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</si>
  <si>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</si>
  <si>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</si>
  <si>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</si>
  <si>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</si>
  <si>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</si>
  <si>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</si>
  <si>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</si>
  <si>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</si>
  <si>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</si>
  <si>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</si>
  <si>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</si>
  <si>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</si>
  <si>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</si>
  <si>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</si>
  <si>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</si>
  <si>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</si>
  <si>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</si>
  <si>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</si>
  <si>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</si>
  <si>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</si>
  <si>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</si>
  <si>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</si>
  <si>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</si>
  <si>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</si>
  <si>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</si>
  <si>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</si>
  <si>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</si>
  <si>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</si>
  <si>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</si>
  <si>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</si>
  <si>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</si>
  <si>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</si>
  <si>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</si>
  <si>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</si>
  <si>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</si>
  <si>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</si>
  <si>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</si>
  <si>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</si>
  <si>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</si>
  <si>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</si>
  <si>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</si>
  <si>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</si>
  <si>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</si>
  <si>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</si>
  <si>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</si>
  <si>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</si>
  <si>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</si>
  <si>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</si>
  <si>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</si>
  <si>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</si>
  <si>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</si>
  <si>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</si>
  <si>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</si>
  <si>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</si>
  <si>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</si>
  <si>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</si>
  <si>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</si>
  <si>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</si>
  <si>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</si>
  <si>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</si>
  <si>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</si>
  <si>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</si>
  <si>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</si>
  <si>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</si>
  <si>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</si>
  <si>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</si>
  <si>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</si>
  <si>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</si>
  <si>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</si>
  <si>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</si>
  <si>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</si>
  <si>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</si>
  <si>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</si>
  <si>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</si>
  <si>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</si>
  <si>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</si>
  <si>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</si>
  <si>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</si>
  <si>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</si>
  <si>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</si>
  <si>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</si>
  <si>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</si>
  <si>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</si>
  <si>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</si>
  <si>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</si>
  <si>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</si>
  <si>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</si>
  <si>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</si>
  <si>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</si>
  <si>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</si>
  <si>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</si>
  <si>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</si>
  <si>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</si>
  <si>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</si>
  <si>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</si>
  <si>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</si>
  <si>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</si>
  <si>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</si>
  <si>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</si>
  <si>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</si>
  <si>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</si>
  <si>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</si>
  <si>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</si>
  <si>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</si>
  <si>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</si>
  <si>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</si>
  <si>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</si>
  <si>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</si>
  <si>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</si>
  <si>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</si>
  <si>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</si>
  <si>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</si>
  <si>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</si>
  <si>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</si>
  <si>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</si>
  <si>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</si>
  <si>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</si>
  <si>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</si>
  <si>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</si>
  <si>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</si>
  <si>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</si>
  <si>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</si>
  <si>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</si>
  <si>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</si>
  <si>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</si>
  <si>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</si>
  <si>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</si>
  <si>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</si>
  <si>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</si>
  <si>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</si>
  <si>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</si>
  <si>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</si>
  <si>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</si>
  <si>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</si>
  <si>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</si>
  <si>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</si>
  <si>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</si>
  <si>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</si>
  <si>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</si>
  <si>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</si>
  <si>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</si>
  <si>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</si>
  <si>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</si>
  <si>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</si>
  <si>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</si>
  <si>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</si>
  <si>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</si>
  <si>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</si>
  <si>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</si>
  <si>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</si>
  <si>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</si>
  <si>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</si>
  <si>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</si>
  <si>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</si>
  <si>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</si>
  <si>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</si>
  <si>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</si>
  <si>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</si>
  <si>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</si>
  <si>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</si>
  <si>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</si>
  <si>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</si>
  <si>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</si>
  <si>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</si>
  <si>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</si>
  <si>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</si>
  <si>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XII.  POREZ NA DOBIT</t>
  </si>
  <si>
    <t xml:space="preserve">  1. Dobit prije oporezivanja (146-147)</t>
  </si>
  <si>
    <t xml:space="preserve">  2. Gubitak prije oporezivanja (147-146)</t>
  </si>
  <si>
    <t xml:space="preserve">  2. Gubitak razdoblja (151-148)</t>
  </si>
  <si>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</si>
  <si>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</si>
  <si>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</si>
  <si>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</si>
  <si>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</si>
  <si>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</si>
  <si>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</si>
  <si>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</si>
  <si>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</si>
  <si>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</si>
  <si>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</si>
  <si>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</si>
  <si>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</si>
  <si>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</si>
  <si>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</si>
  <si>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</si>
  <si>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</si>
  <si>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</si>
  <si>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</si>
  <si>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</si>
  <si>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</si>
  <si>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</si>
  <si>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</si>
  <si>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</si>
  <si>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</si>
  <si>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</si>
  <si>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</si>
  <si>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</si>
  <si>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</si>
  <si>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</si>
  <si>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</si>
  <si>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</si>
  <si>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</si>
  <si>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</si>
  <si>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</si>
  <si>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</si>
  <si>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</si>
  <si>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</si>
  <si>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</si>
  <si>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</si>
  <si>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</si>
  <si>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</si>
  <si>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</si>
  <si>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</si>
  <si>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</si>
  <si>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</si>
  <si>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</si>
  <si>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</si>
  <si>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</si>
  <si>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</si>
  <si>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</si>
  <si>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</si>
  <si>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</si>
  <si>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</si>
  <si>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</si>
  <si>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</si>
  <si>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</si>
  <si>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</si>
  <si>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</si>
  <si>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</si>
  <si>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</si>
  <si>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</si>
  <si>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</si>
  <si>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</si>
  <si>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</si>
  <si>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</si>
  <si>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</si>
  <si>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</si>
  <si>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</si>
  <si>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</si>
  <si>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</si>
  <si>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</si>
  <si>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</si>
  <si>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</si>
  <si>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</si>
  <si>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</si>
  <si>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</si>
  <si>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</si>
  <si>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</si>
  <si>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</si>
  <si>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</si>
  <si>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</si>
  <si>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</si>
  <si>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</si>
  <si>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</si>
  <si>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</si>
  <si>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</si>
  <si>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</si>
  <si>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</si>
  <si>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</si>
  <si>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</si>
  <si>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</si>
  <si>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</si>
  <si>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</si>
  <si>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</si>
  <si>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</si>
  <si>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</si>
  <si>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</si>
  <si>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</si>
  <si>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01.01.2014.</t>
  </si>
  <si>
    <t>31.03.2014.</t>
  </si>
  <si>
    <t>03275841</t>
  </si>
  <si>
    <t>080008303</t>
  </si>
  <si>
    <t>42523247815</t>
  </si>
  <si>
    <t>AUTO HRVATSKA D.D.</t>
  </si>
  <si>
    <t>ZAGREB</t>
  </si>
  <si>
    <t>Heinzelova 70</t>
  </si>
  <si>
    <t>ah@autohrvatska.hr</t>
  </si>
  <si>
    <t>www.autohrvatska.hr</t>
  </si>
  <si>
    <t>Zagreb</t>
  </si>
  <si>
    <t>4511</t>
  </si>
  <si>
    <t>Ne</t>
  </si>
  <si>
    <t>Radan Nebojša, Tisanić Ivanka</t>
  </si>
  <si>
    <t>016167514 i 016167640</t>
  </si>
  <si>
    <t>016167564</t>
  </si>
  <si>
    <t>nradan@autohrvatska.hr / itisanic@autohrvatska.hr</t>
  </si>
  <si>
    <t>Merkaš Zvonko, Srebrenović Robert</t>
  </si>
  <si>
    <t>stanje na dan 31.03.2014.</t>
  </si>
  <si>
    <t>Obveznik:    AUTO HRVATSKA D.D.</t>
  </si>
  <si>
    <t>Obveznik:  AUTO HRVATSKA D.D.</t>
  </si>
  <si>
    <t>u razdoblju 01.01.2014. do 31.03.2014.</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</si>
  <si>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</si>
  <si>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</si>
  <si>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</si>
  <si>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</si>
  <si>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</si>
  <si>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</si>
  <si>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</si>
  <si>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</si>
  <si>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</si>
  <si>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</si>
  <si>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</si>
  <si>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</si>
  <si>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</si>
  <si>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</si>
  <si>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</si>
  <si>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11. Likvidnost</t>
  </si>
  <si>
    <t>Likvidnost Tvrtke je zadovoljavajuća, a posljedica je dosljednje primjene financijske i komercijalne politike.</t>
  </si>
  <si>
    <t>12. Promjene računovodstvenih politika</t>
  </si>
  <si>
    <t>13. Pravna pitanja</t>
  </si>
  <si>
    <t>Sva pravna pitanja u kojem je društvo u položaju tuženika ili tužitelje nisu od  većeg značaja za utjecaj na poslovni rezultat.</t>
  </si>
  <si>
    <t>14. Ostale napomene</t>
  </si>
  <si>
    <t>Financijski izvještaji izrađeni su prema MSFI-a.</t>
  </si>
  <si>
    <t>AOP
oznaka</t>
  </si>
  <si>
    <r>
      <t xml:space="preserve">I. POSLOVNI PRIHODI </t>
    </r>
    <r>
      <rPr>
        <sz val="8"/>
        <rFont val="Arial"/>
        <family val="2"/>
      </rPr>
      <t>(112+113)</t>
    </r>
  </si>
  <si>
    <r>
      <t xml:space="preserve">II. POSLOVNI RASHODI </t>
    </r>
    <r>
      <rPr>
        <sz val="8"/>
        <rFont val="Arial"/>
        <family val="2"/>
      </rPr>
      <t>(115+116+120+124+125+126+129+130)</t>
    </r>
  </si>
  <si>
    <r>
      <t xml:space="preserve">    2. Materijalni troškovi </t>
    </r>
    <r>
      <rPr>
        <sz val="8"/>
        <rFont val="Arial"/>
        <family val="2"/>
      </rPr>
      <t>(117 do 119)</t>
    </r>
  </si>
  <si>
    <r>
      <t xml:space="preserve">   3. Troškovi osoblja </t>
    </r>
    <r>
      <rPr>
        <sz val="8"/>
        <rFont val="Arial"/>
        <family val="2"/>
      </rPr>
      <t>(121 do 123)</t>
    </r>
  </si>
  <si>
    <r>
      <t xml:space="preserve">   6. Vrijednosno usklađivanje </t>
    </r>
    <r>
      <rPr>
        <sz val="8"/>
        <rFont val="Arial"/>
        <family val="2"/>
      </rPr>
      <t>(127+128)</t>
    </r>
  </si>
  <si>
    <r>
      <t xml:space="preserve">III. FINANCIJSKI PRIHODI </t>
    </r>
    <r>
      <rPr>
        <sz val="8"/>
        <rFont val="Arial"/>
        <family val="2"/>
      </rPr>
      <t>(132 do 136)</t>
    </r>
  </si>
  <si>
    <r>
      <t xml:space="preserve">IV. FINANCIJSKI RASHODI </t>
    </r>
    <r>
      <rPr>
        <sz val="8"/>
        <rFont val="Arial"/>
        <family val="2"/>
      </rPr>
      <t>(138 do 141)</t>
    </r>
  </si>
  <si>
    <r>
      <t xml:space="preserve">IX.  UKUPNI PRIHODI </t>
    </r>
    <r>
      <rPr>
        <sz val="8"/>
        <rFont val="Arial"/>
        <family val="2"/>
      </rPr>
      <t>(111+131+142 + 144)</t>
    </r>
  </si>
  <si>
    <r>
      <t xml:space="preserve">X.   UKUPNI RASHODI </t>
    </r>
    <r>
      <rPr>
        <sz val="8"/>
        <rFont val="Arial"/>
        <family val="2"/>
      </rPr>
      <t>(114+137+143 + 145)</t>
    </r>
  </si>
  <si>
    <r>
      <t xml:space="preserve">XI.  DOBIT ILI GUBITAK PRIJE OPOREZIVANJA </t>
    </r>
    <r>
      <rPr>
        <sz val="8"/>
        <rFont val="Arial"/>
        <family val="2"/>
      </rPr>
      <t>(146-147)</t>
    </r>
  </si>
  <si>
    <r>
      <t xml:space="preserve">XIII. DOBIT ILI GUBITAK RAZDOBLJA </t>
    </r>
    <r>
      <rPr>
        <sz val="8"/>
        <rFont val="Arial"/>
        <family val="2"/>
      </rPr>
      <t>(148-151)</t>
    </r>
  </si>
  <si>
    <r>
      <t xml:space="preserve">II. OSTALA SVEOBUHVATNA DOBIT/GUBITAK PRIJE POREZA </t>
    </r>
    <r>
      <rPr>
        <sz val="8"/>
        <rFont val="Arial"/>
        <family val="2"/>
      </rPr>
      <t>(159 do 165)</t>
    </r>
  </si>
  <si>
    <r>
      <t>IV. NETO OSTALA SVEOBUHVATNA DOBIT ILI GUBITAK
      RAZDOBLJA</t>
    </r>
    <r>
      <rPr>
        <sz val="8"/>
        <rFont val="Arial"/>
        <family val="2"/>
      </rPr>
      <t xml:space="preserve"> (158-166)</t>
    </r>
  </si>
  <si>
    <t>Ukupni rashodi ostvareni u razdoblju 01.01.2014.-31.03.2014. manji su za 24,22 % u odnosu na isto razdoblje prethodne godine.</t>
  </si>
  <si>
    <t>9. Ukupni rashodi</t>
  </si>
  <si>
    <t>10. Ukupni prihodi</t>
  </si>
  <si>
    <t>Ukupno ostvareni prihodi u  razdoblju 01.01.2014.-31.03.2014. iznose 13.196.682  Kn što je 9,45 % manje nego u istom razdoblju protekle godine.</t>
  </si>
  <si>
    <t xml:space="preserve">U promatranom  razdoblju nije bilo promjene računovodstvenih politika. </t>
  </si>
  <si>
    <t>Ostvareni  gubitak  za  razdoblje 1.1.2014.-31.03.2014.  iznosi 2.601.175 kuna.</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</si>
</sst>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000\ _k_n_-;\-* #,##0.000\ _k_n_-;_-* &quot;-&quot;??\ _k_n_-;_-@_-"/>
    <numFmt numFmtId="195" formatCode="_-* #,##0.0000\ _k_n_-;\-* #,##0.0000\ _k_n_-;_-* &quot;-&quot;??\ _k_n_-;_-@_-"/>
    <numFmt numFmtId="196" formatCode="_-* #,##0.00000\ _k_n_-;\-* #,##0.00000\ _k_n_-;_-* &quot;-&quot;??\ _k_n_-;_-@_-"/>
    <numFmt numFmtId="197" formatCode="_-* #,##0.000000\ _k_n_-;\-* #,##0.000000\ _k_n_-;_-* &quot;-&quot;??\ _k_n_-;_-@_-"/>
    <numFmt numFmtId="198" formatCode="_-* #,##0.0000000\ _k_n_-;\-* #,##0.0000000\ _k_n_-;_-* &quot;-&quot;??\ _k_n_-;_-@_-"/>
    <numFmt numFmtId="199" formatCode="_-* #,##0.000000\ _k_n_-;\-* #,##0.000000\ _k_n_-;_-* &quot;-&quot;??????\ _k_n_-;_-@_-"/>
    <numFmt numFmtId="200" formatCode="_-* #,##0.0\ _k_n_-;\-* #,##0.0\ _k_n_-;_-* &quot;-&quot;??\ _k_n_-;_-@_-"/>
    <numFmt numFmtId="201" formatCode="_-* #,##0\ _k_n_-;\-* #,##0\ _k_n_-;_-* &quot;-&quot;??\ _k_n_-;_-@_-"/>
  </numFmts>
  <fonts count="5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b/>
      <sz val="9"/>
      <color indexed="8"/>
      <name val="Arial"/>
      <family val="2"/>
    </font>
    <font>
      <b/>
      <sz val="10"/>
      <color indexed="8"/>
      <name val="Arial"/>
      <family val="2"/>
    </font>
    <font>
      <sz val="8"/>
      <color indexed="8"/>
      <name val="Arial"/>
      <family val="2"/>
    </font>
    <font>
      <sz val="10"/>
      <color indexed="8"/>
      <name val="Arial"/>
      <family val="2"/>
    </font>
    <font>
      <u val="single"/>
      <sz val="9"/>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lightGray">
        <fgColor indexed="22"/>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3" fillId="27" borderId="8" applyNumberFormat="0" applyAlignment="0" applyProtection="0"/>
    <xf numFmtId="9" fontId="0" fillId="0" borderId="0" applyFont="0" applyFill="0" applyBorder="0" applyAlignment="0" applyProtection="0"/>
    <xf numFmtId="0" fontId="9" fillId="0" borderId="0">
      <alignment vertical="top"/>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7" xfId="58" applyFont="1" applyBorder="1" applyAlignment="1">
      <alignment/>
      <protection/>
    </xf>
    <xf numFmtId="0" fontId="3" fillId="0" borderId="22" xfId="58" applyFont="1" applyBorder="1" applyAlignment="1">
      <alignment/>
      <protection/>
    </xf>
    <xf numFmtId="0" fontId="3" fillId="0" borderId="23"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3"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3" xfId="58" applyFont="1" applyFill="1" applyBorder="1" applyAlignment="1" applyProtection="1">
      <alignment/>
      <protection hidden="1"/>
    </xf>
    <xf numFmtId="0" fontId="3" fillId="0" borderId="23"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3"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3" xfId="58" applyFont="1" applyFill="1" applyBorder="1" applyAlignment="1" applyProtection="1">
      <alignment horizontal="right" vertical="center"/>
      <protection hidden="1" locked="0"/>
    </xf>
    <xf numFmtId="0" fontId="3" fillId="0" borderId="23" xfId="58" applyFont="1" applyBorder="1" applyAlignment="1" applyProtection="1">
      <alignment vertical="top"/>
      <protection hidden="1"/>
    </xf>
    <xf numFmtId="0" fontId="3" fillId="0" borderId="23"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3" xfId="58" applyFont="1" applyBorder="1" applyAlignment="1" applyProtection="1">
      <alignment horizontal="left" vertical="top" indent="2"/>
      <protection hidden="1"/>
    </xf>
    <xf numFmtId="0" fontId="3" fillId="0" borderId="23"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3"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3" xfId="58" applyFont="1" applyBorder="1" applyAlignment="1" applyProtection="1">
      <alignment horizontal="left"/>
      <protection hidden="1"/>
    </xf>
    <xf numFmtId="0" fontId="3" fillId="0" borderId="22"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2" fillId="0" borderId="16" xfId="58" applyFont="1" applyBorder="1" applyAlignment="1" applyProtection="1">
      <alignment vertical="center"/>
      <protection hidden="1"/>
    </xf>
    <xf numFmtId="0" fontId="3" fillId="0" borderId="24" xfId="58" applyFont="1" applyFill="1" applyBorder="1" applyAlignment="1" applyProtection="1">
      <alignment horizontal="right" vertical="top" wrapText="1"/>
      <protection hidden="1"/>
    </xf>
    <xf numFmtId="0" fontId="3" fillId="0" borderId="25" xfId="58" applyFont="1" applyFill="1" applyBorder="1" applyAlignment="1" applyProtection="1">
      <alignment horizontal="right" vertical="top" wrapText="1"/>
      <protection hidden="1"/>
    </xf>
    <xf numFmtId="0" fontId="3" fillId="0" borderId="25" xfId="58" applyFont="1" applyFill="1" applyBorder="1" applyAlignment="1" applyProtection="1">
      <alignment/>
      <protection hidden="1"/>
    </xf>
    <xf numFmtId="0" fontId="3" fillId="0" borderId="26" xfId="58" applyFont="1" applyFill="1" applyBorder="1" applyAlignment="1" applyProtection="1">
      <alignment/>
      <protection hidden="1"/>
    </xf>
    <xf numFmtId="14" fontId="2" fillId="0" borderId="19" xfId="58" applyNumberFormat="1" applyFont="1" applyFill="1" applyBorder="1" applyAlignment="1" applyProtection="1">
      <alignment horizontal="center" vertical="center"/>
      <protection hidden="1" locked="0"/>
    </xf>
    <xf numFmtId="1" fontId="2" fillId="0" borderId="18" xfId="58" applyNumberFormat="1" applyFont="1" applyFill="1" applyBorder="1" applyAlignment="1" applyProtection="1">
      <alignment horizontal="center" vertical="center"/>
      <protection hidden="1" locked="0"/>
    </xf>
    <xf numFmtId="3" fontId="2" fillId="0" borderId="18" xfId="58" applyNumberFormat="1" applyFont="1" applyFill="1" applyBorder="1" applyAlignment="1" applyProtection="1">
      <alignment horizontal="right" vertical="center"/>
      <protection hidden="1" locked="0"/>
    </xf>
    <xf numFmtId="0" fontId="2" fillId="0" borderId="18" xfId="58" applyFont="1" applyFill="1" applyBorder="1" applyAlignment="1" applyProtection="1">
      <alignment horizontal="center" vertical="center"/>
      <protection hidden="1" locked="0"/>
    </xf>
    <xf numFmtId="49" fontId="2" fillId="0" borderId="18"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3" fontId="1" fillId="0" borderId="19" xfId="0" applyNumberFormat="1" applyFont="1" applyFill="1" applyBorder="1" applyAlignment="1" applyProtection="1">
      <alignment vertical="center"/>
      <protection locked="0"/>
    </xf>
    <xf numFmtId="3" fontId="0" fillId="0" borderId="0" xfId="0" applyNumberFormat="1" applyFill="1" applyAlignment="1">
      <alignment/>
    </xf>
    <xf numFmtId="0" fontId="19" fillId="33" borderId="0" xfId="0" applyFont="1" applyFill="1" applyBorder="1" applyAlignment="1">
      <alignment/>
    </xf>
    <xf numFmtId="0" fontId="0" fillId="34" borderId="0" xfId="0" applyFont="1" applyFill="1" applyBorder="1" applyAlignment="1">
      <alignment/>
    </xf>
    <xf numFmtId="0" fontId="0" fillId="0" borderId="0" xfId="0" applyFont="1" applyAlignment="1">
      <alignment/>
    </xf>
    <xf numFmtId="0" fontId="7" fillId="34" borderId="0" xfId="57" applyFont="1" applyFill="1" applyBorder="1" applyAlignment="1">
      <alignment horizontal="left" vertical="top"/>
      <protection/>
    </xf>
    <xf numFmtId="0" fontId="0" fillId="34" borderId="0" xfId="57" applyFont="1" applyFill="1" applyBorder="1" applyAlignment="1">
      <alignment horizontal="left" vertical="center"/>
      <protection/>
    </xf>
    <xf numFmtId="0" fontId="7" fillId="34" borderId="0" xfId="57" applyFont="1" applyFill="1" applyBorder="1" applyAlignment="1">
      <alignment horizontal="left" vertical="center"/>
      <protection/>
    </xf>
    <xf numFmtId="0" fontId="0" fillId="34" borderId="0" xfId="0" applyFont="1" applyFill="1" applyBorder="1" applyAlignment="1" applyProtection="1">
      <alignment vertical="center"/>
      <protection/>
    </xf>
    <xf numFmtId="0" fontId="0" fillId="34" borderId="0" xfId="57" applyFont="1" applyFill="1" applyBorder="1" applyAlignment="1">
      <alignment horizontal="left" vertical="top"/>
      <protection/>
    </xf>
    <xf numFmtId="3" fontId="6" fillId="0" borderId="19" xfId="0" applyNumberFormat="1" applyFont="1" applyBorder="1" applyAlignment="1">
      <alignment/>
    </xf>
    <xf numFmtId="3" fontId="1" fillId="0" borderId="19" xfId="0" applyNumberFormat="1" applyFont="1" applyBorder="1" applyAlignment="1">
      <alignment/>
    </xf>
    <xf numFmtId="3" fontId="1" fillId="0" borderId="19" xfId="0" applyNumberFormat="1" applyFont="1" applyFill="1" applyBorder="1" applyAlignment="1" applyProtection="1">
      <alignment vertical="center"/>
      <protection hidden="1"/>
    </xf>
    <xf numFmtId="167" fontId="6" fillId="0" borderId="12" xfId="0" applyNumberFormat="1" applyFont="1" applyFill="1" applyBorder="1" applyAlignment="1">
      <alignment horizontal="center" vertical="center"/>
    </xf>
    <xf numFmtId="167" fontId="6" fillId="0" borderId="10" xfId="0" applyNumberFormat="1" applyFont="1" applyFill="1" applyBorder="1" applyAlignment="1">
      <alignment horizontal="center" vertical="center"/>
    </xf>
    <xf numFmtId="167" fontId="6" fillId="0" borderId="11" xfId="0" applyNumberFormat="1" applyFont="1" applyFill="1" applyBorder="1" applyAlignment="1">
      <alignment horizontal="center" vertical="center"/>
    </xf>
    <xf numFmtId="167" fontId="6" fillId="0" borderId="19" xfId="0" applyNumberFormat="1" applyFont="1" applyFill="1" applyBorder="1" applyAlignment="1">
      <alignment horizontal="center" vertical="center"/>
    </xf>
    <xf numFmtId="0" fontId="1" fillId="0" borderId="27" xfId="0" applyFont="1" applyFill="1" applyBorder="1" applyAlignment="1">
      <alignment vertical="center"/>
    </xf>
    <xf numFmtId="167" fontId="6" fillId="0" borderId="15" xfId="0" applyNumberFormat="1" applyFont="1" applyFill="1" applyBorder="1" applyAlignment="1">
      <alignment horizontal="center" vertical="center"/>
    </xf>
    <xf numFmtId="167" fontId="6" fillId="0" borderId="13" xfId="0" applyNumberFormat="1" applyFont="1" applyFill="1" applyBorder="1" applyAlignment="1">
      <alignment horizontal="center" vertical="center"/>
    </xf>
    <xf numFmtId="0" fontId="1" fillId="0" borderId="0" xfId="0" applyFont="1" applyFill="1" applyAlignment="1">
      <alignment/>
    </xf>
    <xf numFmtId="0" fontId="1" fillId="0" borderId="27" xfId="0" applyFont="1" applyFill="1" applyBorder="1" applyAlignment="1">
      <alignment/>
    </xf>
    <xf numFmtId="49" fontId="2" fillId="35" borderId="28" xfId="0" applyNumberFormat="1" applyFont="1" applyFill="1" applyBorder="1" applyAlignment="1" applyProtection="1">
      <alignment horizontal="center" vertical="center"/>
      <protection hidden="1" locked="0"/>
    </xf>
    <xf numFmtId="49" fontId="2" fillId="0" borderId="29" xfId="0" applyNumberFormat="1" applyFont="1" applyBorder="1" applyAlignment="1" applyProtection="1">
      <alignment horizontal="center" vertical="center"/>
      <protection hidden="1" locked="0"/>
    </xf>
    <xf numFmtId="0" fontId="3" fillId="0" borderId="16"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49" fontId="2" fillId="0" borderId="24" xfId="58" applyNumberFormat="1" applyFont="1" applyFill="1" applyBorder="1" applyAlignment="1" applyProtection="1">
      <alignment horizontal="center" vertical="center"/>
      <protection hidden="1" locked="0"/>
    </xf>
    <xf numFmtId="49" fontId="2" fillId="0" borderId="26" xfId="58" applyNumberFormat="1" applyFont="1" applyFill="1" applyBorder="1" applyAlignment="1" applyProtection="1">
      <alignment horizontal="center" vertical="center"/>
      <protection hidden="1" locked="0"/>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3"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3" fillId="0" borderId="16" xfId="58" applyFont="1" applyBorder="1" applyAlignment="1" applyProtection="1">
      <alignment horizontal="right" vertical="center"/>
      <protection hidden="1"/>
    </xf>
    <xf numFmtId="0" fontId="3" fillId="0" borderId="23" xfId="58" applyFont="1" applyBorder="1" applyAlignment="1" applyProtection="1">
      <alignment horizontal="right"/>
      <protection hidden="1"/>
    </xf>
    <xf numFmtId="0" fontId="1" fillId="0" borderId="16" xfId="58" applyFont="1" applyBorder="1" applyAlignment="1" applyProtection="1">
      <alignment horizontal="right" vertical="center" wrapText="1"/>
      <protection hidden="1"/>
    </xf>
    <xf numFmtId="0" fontId="1" fillId="0" borderId="23" xfId="58" applyFont="1" applyBorder="1" applyAlignment="1" applyProtection="1">
      <alignment horizontal="right" wrapText="1"/>
      <protection hidden="1"/>
    </xf>
    <xf numFmtId="0" fontId="2" fillId="35" borderId="24" xfId="0" applyFont="1" applyFill="1" applyBorder="1" applyAlignment="1" applyProtection="1">
      <alignment horizontal="left" vertical="center"/>
      <protection hidden="1" locked="0"/>
    </xf>
    <xf numFmtId="0" fontId="3" fillId="0" borderId="25" xfId="0" applyFont="1" applyBorder="1" applyAlignment="1">
      <alignment horizontal="left" vertical="center"/>
    </xf>
    <xf numFmtId="0" fontId="3" fillId="0" borderId="26" xfId="0" applyFont="1" applyBorder="1" applyAlignment="1">
      <alignment horizontal="left" vertical="center"/>
    </xf>
    <xf numFmtId="1" fontId="2" fillId="0" borderId="24" xfId="58" applyNumberFormat="1" applyFont="1" applyFill="1" applyBorder="1" applyAlignment="1" applyProtection="1">
      <alignment horizontal="center" vertical="center"/>
      <protection hidden="1" locked="0"/>
    </xf>
    <xf numFmtId="1" fontId="2" fillId="0" borderId="26" xfId="58" applyNumberFormat="1" applyFont="1" applyFill="1" applyBorder="1" applyAlignment="1" applyProtection="1">
      <alignment horizontal="center" vertical="center"/>
      <protection hidden="1" locked="0"/>
    </xf>
    <xf numFmtId="0" fontId="2" fillId="0" borderId="24" xfId="58" applyFont="1" applyFill="1" applyBorder="1" applyAlignment="1" applyProtection="1">
      <alignment horizontal="left" vertical="center"/>
      <protection hidden="1" locked="0"/>
    </xf>
    <xf numFmtId="0" fontId="3" fillId="0" borderId="25" xfId="58" applyFont="1" applyFill="1" applyBorder="1" applyAlignment="1">
      <alignment horizontal="left" vertical="center"/>
      <protection/>
    </xf>
    <xf numFmtId="0" fontId="3" fillId="0" borderId="26" xfId="58" applyFont="1" applyFill="1" applyBorder="1" applyAlignment="1">
      <alignment horizontal="left" vertical="center"/>
      <protection/>
    </xf>
    <xf numFmtId="0" fontId="4" fillId="35" borderId="24" xfId="53" applyFont="1" applyFill="1" applyBorder="1" applyAlignment="1" applyProtection="1">
      <alignment/>
      <protection hidden="1" locked="0"/>
    </xf>
    <xf numFmtId="0" fontId="2" fillId="0" borderId="25" xfId="0" applyFont="1" applyBorder="1" applyAlignment="1" applyProtection="1">
      <alignment/>
      <protection hidden="1" locked="0"/>
    </xf>
    <xf numFmtId="0" fontId="2" fillId="0" borderId="26" xfId="0" applyFont="1" applyBorder="1" applyAlignment="1" applyProtection="1">
      <alignment/>
      <protection hidden="1" locked="0"/>
    </xf>
    <xf numFmtId="0" fontId="3" fillId="0" borderId="25" xfId="58" applyFont="1" applyFill="1" applyBorder="1" applyAlignment="1">
      <alignment horizontal="left"/>
      <protection/>
    </xf>
    <xf numFmtId="0" fontId="3" fillId="0" borderId="26"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3" xfId="58" applyFont="1" applyBorder="1" applyAlignment="1">
      <alignment horizontal="center"/>
      <protection/>
    </xf>
    <xf numFmtId="0" fontId="2" fillId="0" borderId="24" xfId="58" applyFont="1" applyFill="1" applyBorder="1" applyAlignment="1" applyProtection="1">
      <alignment horizontal="right" vertical="center"/>
      <protection hidden="1" locked="0"/>
    </xf>
    <xf numFmtId="0" fontId="3" fillId="0" borderId="25" xfId="58" applyFont="1" applyFill="1" applyBorder="1" applyAlignment="1">
      <alignment/>
      <protection/>
    </xf>
    <xf numFmtId="0" fontId="3" fillId="0" borderId="26" xfId="58" applyFont="1" applyFill="1" applyBorder="1" applyAlignment="1">
      <alignment/>
      <protection/>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5" xfId="0" applyFont="1" applyBorder="1" applyAlignment="1" applyProtection="1">
      <alignment horizontal="left" vertical="center"/>
      <protection hidden="1" locked="0"/>
    </xf>
    <xf numFmtId="0" fontId="3" fillId="0" borderId="23" xfId="58" applyFont="1" applyBorder="1" applyAlignment="1" applyProtection="1">
      <alignment horizontal="right" wrapText="1"/>
      <protection hidden="1"/>
    </xf>
    <xf numFmtId="49" fontId="2" fillId="35" borderId="24" xfId="0" applyNumberFormat="1" applyFont="1" applyFill="1" applyBorder="1" applyAlignment="1" applyProtection="1">
      <alignment horizontal="left" vertical="center"/>
      <protection hidden="1" locked="0"/>
    </xf>
    <xf numFmtId="49" fontId="2" fillId="0" borderId="25" xfId="0" applyNumberFormat="1" applyFont="1" applyBorder="1" applyAlignment="1" applyProtection="1">
      <alignment horizontal="left" vertical="center"/>
      <protection hidden="1" locked="0"/>
    </xf>
    <xf numFmtId="49" fontId="2" fillId="0" borderId="26" xfId="0" applyNumberFormat="1" applyFont="1" applyBorder="1" applyAlignment="1" applyProtection="1">
      <alignment horizontal="left" vertical="center"/>
      <protection hidden="1" locked="0"/>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5" xfId="58" applyFont="1" applyFill="1" applyBorder="1" applyAlignment="1" applyProtection="1">
      <alignment horizontal="center" vertical="top"/>
      <protection hidden="1"/>
    </xf>
    <xf numFmtId="0" fontId="3" fillId="0" borderId="25" xfId="58" applyFont="1" applyFill="1" applyBorder="1" applyAlignment="1" applyProtection="1">
      <alignment horizontal="center"/>
      <protection hidden="1"/>
    </xf>
    <xf numFmtId="49" fontId="20" fillId="35" borderId="24" xfId="53" applyNumberFormat="1" applyFont="1" applyFill="1" applyBorder="1" applyAlignment="1" applyProtection="1">
      <alignment horizontal="left" vertical="center"/>
      <protection hidden="1" locked="0"/>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27"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18" xfId="0" applyFont="1" applyFill="1" applyBorder="1" applyAlignment="1" applyProtection="1">
      <alignment horizontal="center" vertical="center" wrapText="1"/>
      <protection hidden="1"/>
    </xf>
    <xf numFmtId="0" fontId="2"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0"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6" fillId="0" borderId="21" xfId="0" applyFont="1" applyFill="1" applyBorder="1" applyAlignment="1">
      <alignment horizontal="left" vertical="center" wrapText="1" indent="1"/>
    </xf>
    <xf numFmtId="0" fontId="6" fillId="0" borderId="4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1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14" xfId="0" applyFont="1" applyFill="1" applyBorder="1" applyAlignment="1">
      <alignment horizontal="left" vertical="center" wrapText="1" indent="1"/>
    </xf>
    <xf numFmtId="0" fontId="6" fillId="0" borderId="40"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 fillId="0" borderId="3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 fillId="0" borderId="20" xfId="0" applyFont="1" applyFill="1" applyBorder="1" applyAlignment="1">
      <alignment horizontal="left" vertical="center" wrapText="1" indent="1"/>
    </xf>
    <xf numFmtId="0" fontId="1" fillId="0" borderId="3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14" xfId="0" applyFont="1" applyFill="1" applyBorder="1" applyAlignment="1">
      <alignment horizontal="left" vertical="center" wrapText="1" indent="1"/>
    </xf>
    <xf numFmtId="0" fontId="1" fillId="0" borderId="40" xfId="0" applyFont="1" applyFill="1" applyBorder="1" applyAlignment="1">
      <alignment horizontal="left" vertical="center" wrapText="1" indent="1"/>
    </xf>
    <xf numFmtId="0" fontId="1" fillId="0" borderId="41" xfId="0" applyFont="1" applyFill="1" applyBorder="1" applyAlignment="1">
      <alignment horizontal="left" vertical="center" wrapText="1" indent="1"/>
    </xf>
    <xf numFmtId="0" fontId="1" fillId="0" borderId="33" xfId="0" applyFont="1" applyFill="1" applyBorder="1" applyAlignment="1">
      <alignment horizontal="left" vertical="center" wrapText="1" indent="1"/>
    </xf>
    <xf numFmtId="0" fontId="1" fillId="0" borderId="34" xfId="0" applyFont="1" applyFill="1" applyBorder="1" applyAlignment="1">
      <alignment horizontal="left" vertical="center" wrapText="1" indent="1"/>
    </xf>
    <xf numFmtId="0" fontId="1" fillId="0" borderId="35" xfId="0" applyFont="1" applyFill="1" applyBorder="1" applyAlignment="1">
      <alignment horizontal="left" vertical="center" wrapText="1" indent="1"/>
    </xf>
    <xf numFmtId="0" fontId="1" fillId="0" borderId="14"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2" fillId="0" borderId="25"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5"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4" borderId="0" xfId="57" applyFont="1" applyFill="1" applyBorder="1" applyAlignment="1" applyProtection="1">
      <alignment horizontal="left" vertical="top" wrapText="1"/>
      <protection locked="0"/>
    </xf>
    <xf numFmtId="0" fontId="0" fillId="34" borderId="0" xfId="0" applyFont="1" applyFill="1" applyBorder="1" applyAlignment="1" applyProtection="1">
      <alignment wrapText="1"/>
      <protection locked="0"/>
    </xf>
    <xf numFmtId="0" fontId="10" fillId="0" borderId="0" xfId="63" applyFont="1" applyAlignment="1">
      <alignment/>
      <protection/>
    </xf>
    <xf numFmtId="0" fontId="15" fillId="0" borderId="0" xfId="63" applyFont="1" applyBorder="1" applyAlignment="1">
      <alignment horizontal="justify" vertical="top" wrapText="1"/>
      <protection/>
    </xf>
    <xf numFmtId="0" fontId="9" fillId="0" borderId="0" xfId="63" applyAlignme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46">
      <selection activeCell="P47" sqref="P4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94" t="s">
        <v>235</v>
      </c>
      <c r="B1" s="195"/>
      <c r="C1" s="195"/>
      <c r="D1" s="78"/>
      <c r="E1" s="78"/>
      <c r="F1" s="78"/>
      <c r="G1" s="78"/>
      <c r="H1" s="78"/>
      <c r="I1" s="79"/>
      <c r="J1" s="9"/>
      <c r="K1" s="9"/>
      <c r="L1" s="9"/>
    </row>
    <row r="2" spans="1:12" ht="12.75">
      <c r="A2" s="149" t="s">
        <v>236</v>
      </c>
      <c r="B2" s="150"/>
      <c r="C2" s="150"/>
      <c r="D2" s="151"/>
      <c r="E2" s="112" t="s">
        <v>310</v>
      </c>
      <c r="F2" s="11"/>
      <c r="G2" s="12" t="s">
        <v>237</v>
      </c>
      <c r="H2" s="112" t="s">
        <v>311</v>
      </c>
      <c r="I2" s="80"/>
      <c r="J2" s="9"/>
      <c r="K2" s="9"/>
      <c r="L2" s="9"/>
    </row>
    <row r="3" spans="1:12" ht="12.75">
      <c r="A3" s="81"/>
      <c r="B3" s="13"/>
      <c r="C3" s="13"/>
      <c r="D3" s="13"/>
      <c r="E3" s="14"/>
      <c r="F3" s="14"/>
      <c r="G3" s="13"/>
      <c r="H3" s="13"/>
      <c r="I3" s="82"/>
      <c r="J3" s="9"/>
      <c r="K3" s="9"/>
      <c r="L3" s="9"/>
    </row>
    <row r="4" spans="1:12" ht="15">
      <c r="A4" s="152" t="s">
        <v>304</v>
      </c>
      <c r="B4" s="153"/>
      <c r="C4" s="153"/>
      <c r="D4" s="153"/>
      <c r="E4" s="153"/>
      <c r="F4" s="153"/>
      <c r="G4" s="153"/>
      <c r="H4" s="153"/>
      <c r="I4" s="154"/>
      <c r="J4" s="9"/>
      <c r="K4" s="9"/>
      <c r="L4" s="9"/>
    </row>
    <row r="5" spans="1:12" ht="12.75">
      <c r="A5" s="83"/>
      <c r="B5" s="15"/>
      <c r="C5" s="15"/>
      <c r="D5" s="15"/>
      <c r="E5" s="16"/>
      <c r="F5" s="84"/>
      <c r="G5" s="17"/>
      <c r="H5" s="18"/>
      <c r="I5" s="85"/>
      <c r="J5" s="9"/>
      <c r="K5" s="9"/>
      <c r="L5" s="9"/>
    </row>
    <row r="6" spans="1:12" ht="12.75">
      <c r="A6" s="155" t="s">
        <v>238</v>
      </c>
      <c r="B6" s="156"/>
      <c r="C6" s="147" t="s">
        <v>312</v>
      </c>
      <c r="D6" s="148"/>
      <c r="E6" s="28"/>
      <c r="F6" s="28"/>
      <c r="G6" s="28"/>
      <c r="H6" s="28"/>
      <c r="I6" s="86"/>
      <c r="J6" s="9"/>
      <c r="K6" s="9"/>
      <c r="L6" s="9"/>
    </row>
    <row r="7" spans="1:12" ht="12.75">
      <c r="A7" s="87"/>
      <c r="B7" s="21"/>
      <c r="C7" s="15"/>
      <c r="D7" s="15"/>
      <c r="E7" s="28"/>
      <c r="F7" s="28"/>
      <c r="G7" s="28"/>
      <c r="H7" s="28"/>
      <c r="I7" s="86"/>
      <c r="J7" s="9"/>
      <c r="K7" s="9"/>
      <c r="L7" s="9"/>
    </row>
    <row r="8" spans="1:12" ht="12.75">
      <c r="A8" s="157" t="s">
        <v>239</v>
      </c>
      <c r="B8" s="158"/>
      <c r="C8" s="147" t="s">
        <v>313</v>
      </c>
      <c r="D8" s="148"/>
      <c r="E8" s="28"/>
      <c r="F8" s="28"/>
      <c r="G8" s="28"/>
      <c r="H8" s="28"/>
      <c r="I8" s="88"/>
      <c r="J8" s="9"/>
      <c r="K8" s="9"/>
      <c r="L8" s="9"/>
    </row>
    <row r="9" spans="1:12" ht="12.75">
      <c r="A9" s="89"/>
      <c r="B9" s="45"/>
      <c r="C9" s="19"/>
      <c r="D9" s="25"/>
      <c r="E9" s="15"/>
      <c r="F9" s="15"/>
      <c r="G9" s="15"/>
      <c r="H9" s="15"/>
      <c r="I9" s="88"/>
      <c r="J9" s="9"/>
      <c r="K9" s="9"/>
      <c r="L9" s="9"/>
    </row>
    <row r="10" spans="1:12" ht="12.75">
      <c r="A10" s="144" t="s">
        <v>240</v>
      </c>
      <c r="B10" s="145"/>
      <c r="C10" s="147" t="s">
        <v>314</v>
      </c>
      <c r="D10" s="148"/>
      <c r="E10" s="15"/>
      <c r="F10" s="15"/>
      <c r="G10" s="15"/>
      <c r="H10" s="15"/>
      <c r="I10" s="88"/>
      <c r="J10" s="9"/>
      <c r="K10" s="9"/>
      <c r="L10" s="9"/>
    </row>
    <row r="11" spans="1:12" ht="12.75">
      <c r="A11" s="146"/>
      <c r="B11" s="145"/>
      <c r="C11" s="15"/>
      <c r="D11" s="15"/>
      <c r="E11" s="15"/>
      <c r="F11" s="15"/>
      <c r="G11" s="15"/>
      <c r="H11" s="15"/>
      <c r="I11" s="88"/>
      <c r="J11" s="9"/>
      <c r="K11" s="9"/>
      <c r="L11" s="9"/>
    </row>
    <row r="12" spans="1:12" ht="12.75">
      <c r="A12" s="155" t="s">
        <v>241</v>
      </c>
      <c r="B12" s="156"/>
      <c r="C12" s="159" t="s">
        <v>315</v>
      </c>
      <c r="D12" s="160"/>
      <c r="E12" s="160"/>
      <c r="F12" s="160"/>
      <c r="G12" s="160"/>
      <c r="H12" s="160"/>
      <c r="I12" s="161"/>
      <c r="J12" s="9"/>
      <c r="K12" s="9"/>
      <c r="L12" s="9"/>
    </row>
    <row r="13" spans="1:12" ht="12.75">
      <c r="A13" s="87"/>
      <c r="B13" s="21"/>
      <c r="C13" s="20"/>
      <c r="D13" s="15"/>
      <c r="E13" s="15"/>
      <c r="F13" s="15"/>
      <c r="G13" s="15"/>
      <c r="H13" s="15"/>
      <c r="I13" s="88"/>
      <c r="J13" s="9"/>
      <c r="K13" s="9"/>
      <c r="L13" s="9"/>
    </row>
    <row r="14" spans="1:12" ht="12.75">
      <c r="A14" s="155" t="s">
        <v>242</v>
      </c>
      <c r="B14" s="156"/>
      <c r="C14" s="162">
        <v>10000</v>
      </c>
      <c r="D14" s="163"/>
      <c r="E14" s="15"/>
      <c r="F14" s="164" t="s">
        <v>316</v>
      </c>
      <c r="G14" s="165"/>
      <c r="H14" s="165"/>
      <c r="I14" s="166"/>
      <c r="J14" s="9"/>
      <c r="K14" s="9"/>
      <c r="L14" s="9"/>
    </row>
    <row r="15" spans="1:12" ht="12.75">
      <c r="A15" s="87"/>
      <c r="B15" s="21"/>
      <c r="C15" s="15"/>
      <c r="D15" s="15"/>
      <c r="E15" s="15"/>
      <c r="F15" s="15"/>
      <c r="G15" s="15"/>
      <c r="H15" s="15"/>
      <c r="I15" s="88"/>
      <c r="J15" s="9"/>
      <c r="K15" s="9"/>
      <c r="L15" s="9"/>
    </row>
    <row r="16" spans="1:12" ht="12.75">
      <c r="A16" s="155" t="s">
        <v>243</v>
      </c>
      <c r="B16" s="156"/>
      <c r="C16" s="159" t="s">
        <v>317</v>
      </c>
      <c r="D16" s="160"/>
      <c r="E16" s="160"/>
      <c r="F16" s="160"/>
      <c r="G16" s="160"/>
      <c r="H16" s="160"/>
      <c r="I16" s="161"/>
      <c r="J16" s="9"/>
      <c r="K16" s="9"/>
      <c r="L16" s="9"/>
    </row>
    <row r="17" spans="1:12" ht="12.75">
      <c r="A17" s="87"/>
      <c r="B17" s="21"/>
      <c r="C17" s="15"/>
      <c r="D17" s="15"/>
      <c r="E17" s="15"/>
      <c r="F17" s="15"/>
      <c r="G17" s="15"/>
      <c r="H17" s="15"/>
      <c r="I17" s="88"/>
      <c r="J17" s="9"/>
      <c r="K17" s="9"/>
      <c r="L17" s="9"/>
    </row>
    <row r="18" spans="1:12" ht="12.75">
      <c r="A18" s="155" t="s">
        <v>244</v>
      </c>
      <c r="B18" s="156"/>
      <c r="C18" s="167" t="s">
        <v>318</v>
      </c>
      <c r="D18" s="168"/>
      <c r="E18" s="168"/>
      <c r="F18" s="168"/>
      <c r="G18" s="168"/>
      <c r="H18" s="168"/>
      <c r="I18" s="169"/>
      <c r="J18" s="9"/>
      <c r="K18" s="9"/>
      <c r="L18" s="9"/>
    </row>
    <row r="19" spans="1:12" ht="12.75">
      <c r="A19" s="87"/>
      <c r="B19" s="21"/>
      <c r="C19" s="20"/>
      <c r="D19" s="15"/>
      <c r="E19" s="15"/>
      <c r="F19" s="15"/>
      <c r="G19" s="15"/>
      <c r="H19" s="15"/>
      <c r="I19" s="88"/>
      <c r="J19" s="9"/>
      <c r="K19" s="9"/>
      <c r="L19" s="9"/>
    </row>
    <row r="20" spans="1:12" ht="12.75">
      <c r="A20" s="155" t="s">
        <v>245</v>
      </c>
      <c r="B20" s="156"/>
      <c r="C20" s="167" t="s">
        <v>319</v>
      </c>
      <c r="D20" s="168"/>
      <c r="E20" s="168"/>
      <c r="F20" s="168"/>
      <c r="G20" s="168"/>
      <c r="H20" s="168"/>
      <c r="I20" s="169"/>
      <c r="J20" s="9"/>
      <c r="K20" s="9"/>
      <c r="L20" s="9"/>
    </row>
    <row r="21" spans="1:12" ht="12.75">
      <c r="A21" s="87"/>
      <c r="B21" s="21"/>
      <c r="C21" s="20"/>
      <c r="D21" s="15"/>
      <c r="E21" s="15"/>
      <c r="F21" s="15"/>
      <c r="G21" s="15"/>
      <c r="H21" s="15"/>
      <c r="I21" s="88"/>
      <c r="J21" s="9"/>
      <c r="K21" s="9"/>
      <c r="L21" s="9"/>
    </row>
    <row r="22" spans="1:12" ht="12.75">
      <c r="A22" s="155" t="s">
        <v>246</v>
      </c>
      <c r="B22" s="156"/>
      <c r="C22" s="113">
        <v>133</v>
      </c>
      <c r="D22" s="164" t="s">
        <v>320</v>
      </c>
      <c r="E22" s="170"/>
      <c r="F22" s="171"/>
      <c r="G22" s="155"/>
      <c r="H22" s="172"/>
      <c r="I22" s="90"/>
      <c r="J22" s="9"/>
      <c r="K22" s="9"/>
      <c r="L22" s="9"/>
    </row>
    <row r="23" spans="1:12" ht="12.75">
      <c r="A23" s="87"/>
      <c r="B23" s="21"/>
      <c r="C23" s="15"/>
      <c r="D23" s="23"/>
      <c r="E23" s="23"/>
      <c r="F23" s="23"/>
      <c r="G23" s="23"/>
      <c r="H23" s="15"/>
      <c r="I23" s="88"/>
      <c r="J23" s="9"/>
      <c r="K23" s="9"/>
      <c r="L23" s="9"/>
    </row>
    <row r="24" spans="1:12" ht="12.75">
      <c r="A24" s="155" t="s">
        <v>247</v>
      </c>
      <c r="B24" s="156"/>
      <c r="C24" s="113">
        <v>21</v>
      </c>
      <c r="D24" s="164" t="s">
        <v>320</v>
      </c>
      <c r="E24" s="170"/>
      <c r="F24" s="170"/>
      <c r="G24" s="171"/>
      <c r="H24" s="46" t="s">
        <v>248</v>
      </c>
      <c r="I24" s="114">
        <v>87</v>
      </c>
      <c r="J24" s="9"/>
      <c r="K24" s="9"/>
      <c r="L24" s="9"/>
    </row>
    <row r="25" spans="1:12" ht="12.75">
      <c r="A25" s="87"/>
      <c r="B25" s="21"/>
      <c r="C25" s="15"/>
      <c r="D25" s="23"/>
      <c r="E25" s="23"/>
      <c r="F25" s="23"/>
      <c r="G25" s="21"/>
      <c r="H25" s="21" t="s">
        <v>305</v>
      </c>
      <c r="I25" s="91"/>
      <c r="J25" s="9"/>
      <c r="K25" s="9"/>
      <c r="L25" s="9"/>
    </row>
    <row r="26" spans="1:12" ht="12.75">
      <c r="A26" s="155" t="s">
        <v>249</v>
      </c>
      <c r="B26" s="156"/>
      <c r="C26" s="115" t="s">
        <v>322</v>
      </c>
      <c r="D26" s="24"/>
      <c r="E26" s="32"/>
      <c r="F26" s="23"/>
      <c r="G26" s="173" t="s">
        <v>250</v>
      </c>
      <c r="H26" s="156"/>
      <c r="I26" s="116" t="s">
        <v>321</v>
      </c>
      <c r="J26" s="9"/>
      <c r="K26" s="9"/>
      <c r="L26" s="9"/>
    </row>
    <row r="27" spans="1:12" ht="12.75">
      <c r="A27" s="87"/>
      <c r="B27" s="21"/>
      <c r="C27" s="15"/>
      <c r="D27" s="23"/>
      <c r="E27" s="23"/>
      <c r="F27" s="23"/>
      <c r="G27" s="23"/>
      <c r="H27" s="15"/>
      <c r="I27" s="92"/>
      <c r="J27" s="9"/>
      <c r="K27" s="9"/>
      <c r="L27" s="9"/>
    </row>
    <row r="28" spans="1:12" ht="12.75">
      <c r="A28" s="174" t="s">
        <v>251</v>
      </c>
      <c r="B28" s="175"/>
      <c r="C28" s="176"/>
      <c r="D28" s="176"/>
      <c r="E28" s="177" t="s">
        <v>252</v>
      </c>
      <c r="F28" s="178"/>
      <c r="G28" s="178"/>
      <c r="H28" s="179" t="s">
        <v>253</v>
      </c>
      <c r="I28" s="180"/>
      <c r="J28" s="9"/>
      <c r="K28" s="9"/>
      <c r="L28" s="9"/>
    </row>
    <row r="29" spans="1:12" ht="12.75">
      <c r="A29" s="93"/>
      <c r="B29" s="32"/>
      <c r="C29" s="32"/>
      <c r="D29" s="25"/>
      <c r="E29" s="15"/>
      <c r="F29" s="15"/>
      <c r="G29" s="15"/>
      <c r="H29" s="26"/>
      <c r="I29" s="92"/>
      <c r="J29" s="9"/>
      <c r="K29" s="9"/>
      <c r="L29" s="9"/>
    </row>
    <row r="30" spans="1:12" ht="12.75">
      <c r="A30" s="181"/>
      <c r="B30" s="182"/>
      <c r="C30" s="182"/>
      <c r="D30" s="183"/>
      <c r="E30" s="181"/>
      <c r="F30" s="182"/>
      <c r="G30" s="182"/>
      <c r="H30" s="147"/>
      <c r="I30" s="148"/>
      <c r="J30" s="9"/>
      <c r="K30" s="9"/>
      <c r="L30" s="9"/>
    </row>
    <row r="31" spans="1:12" ht="12.75">
      <c r="A31" s="87"/>
      <c r="B31" s="21"/>
      <c r="C31" s="20"/>
      <c r="D31" s="184"/>
      <c r="E31" s="184"/>
      <c r="F31" s="184"/>
      <c r="G31" s="185"/>
      <c r="H31" s="15"/>
      <c r="I31" s="94"/>
      <c r="J31" s="9"/>
      <c r="K31" s="9"/>
      <c r="L31" s="9"/>
    </row>
    <row r="32" spans="1:12" ht="12.75">
      <c r="A32" s="181"/>
      <c r="B32" s="182"/>
      <c r="C32" s="182"/>
      <c r="D32" s="183"/>
      <c r="E32" s="181"/>
      <c r="F32" s="182"/>
      <c r="G32" s="182"/>
      <c r="H32" s="147"/>
      <c r="I32" s="148"/>
      <c r="J32" s="9"/>
      <c r="K32" s="9"/>
      <c r="L32" s="9"/>
    </row>
    <row r="33" spans="1:12" ht="12.75">
      <c r="A33" s="87"/>
      <c r="B33" s="21"/>
      <c r="C33" s="20"/>
      <c r="D33" s="27"/>
      <c r="E33" s="27"/>
      <c r="F33" s="27"/>
      <c r="G33" s="28"/>
      <c r="H33" s="15"/>
      <c r="I33" s="95"/>
      <c r="J33" s="9"/>
      <c r="K33" s="9"/>
      <c r="L33" s="9"/>
    </row>
    <row r="34" spans="1:12" ht="12.75">
      <c r="A34" s="181"/>
      <c r="B34" s="182"/>
      <c r="C34" s="182"/>
      <c r="D34" s="183"/>
      <c r="E34" s="181"/>
      <c r="F34" s="182"/>
      <c r="G34" s="182"/>
      <c r="H34" s="147"/>
      <c r="I34" s="148"/>
      <c r="J34" s="9"/>
      <c r="K34" s="9"/>
      <c r="L34" s="9"/>
    </row>
    <row r="35" spans="1:12" ht="12.75">
      <c r="A35" s="87"/>
      <c r="B35" s="21"/>
      <c r="C35" s="20"/>
      <c r="D35" s="27"/>
      <c r="E35" s="27"/>
      <c r="F35" s="27"/>
      <c r="G35" s="28"/>
      <c r="H35" s="15"/>
      <c r="I35" s="95"/>
      <c r="J35" s="9"/>
      <c r="K35" s="9"/>
      <c r="L35" s="9"/>
    </row>
    <row r="36" spans="1:12" ht="12.75">
      <c r="A36" s="181"/>
      <c r="B36" s="182"/>
      <c r="C36" s="182"/>
      <c r="D36" s="183"/>
      <c r="E36" s="181"/>
      <c r="F36" s="182"/>
      <c r="G36" s="182"/>
      <c r="H36" s="147"/>
      <c r="I36" s="148"/>
      <c r="J36" s="9"/>
      <c r="K36" s="9"/>
      <c r="L36" s="9"/>
    </row>
    <row r="37" spans="1:12" ht="12.75">
      <c r="A37" s="96"/>
      <c r="B37" s="29"/>
      <c r="C37" s="186"/>
      <c r="D37" s="187"/>
      <c r="E37" s="15"/>
      <c r="F37" s="186"/>
      <c r="G37" s="187"/>
      <c r="H37" s="15"/>
      <c r="I37" s="88"/>
      <c r="J37" s="9"/>
      <c r="K37" s="9"/>
      <c r="L37" s="9"/>
    </row>
    <row r="38" spans="1:12" ht="12.75">
      <c r="A38" s="181"/>
      <c r="B38" s="182"/>
      <c r="C38" s="182"/>
      <c r="D38" s="183"/>
      <c r="E38" s="181"/>
      <c r="F38" s="182"/>
      <c r="G38" s="182"/>
      <c r="H38" s="147"/>
      <c r="I38" s="148"/>
      <c r="J38" s="9"/>
      <c r="K38" s="9"/>
      <c r="L38" s="9"/>
    </row>
    <row r="39" spans="1:12" ht="12.75">
      <c r="A39" s="96"/>
      <c r="B39" s="29"/>
      <c r="C39" s="30"/>
      <c r="D39" s="31"/>
      <c r="E39" s="15"/>
      <c r="F39" s="30"/>
      <c r="G39" s="31"/>
      <c r="H39" s="15"/>
      <c r="I39" s="88"/>
      <c r="J39" s="9"/>
      <c r="K39" s="9"/>
      <c r="L39" s="9"/>
    </row>
    <row r="40" spans="1:12" ht="12.75">
      <c r="A40" s="181"/>
      <c r="B40" s="182"/>
      <c r="C40" s="182"/>
      <c r="D40" s="183"/>
      <c r="E40" s="181"/>
      <c r="F40" s="182"/>
      <c r="G40" s="182"/>
      <c r="H40" s="147"/>
      <c r="I40" s="148"/>
      <c r="J40" s="9"/>
      <c r="K40" s="9"/>
      <c r="L40" s="9"/>
    </row>
    <row r="41" spans="1:12" ht="12.75">
      <c r="A41" s="117"/>
      <c r="B41" s="32"/>
      <c r="C41" s="32"/>
      <c r="D41" s="32"/>
      <c r="E41" s="22"/>
      <c r="F41" s="118"/>
      <c r="G41" s="118"/>
      <c r="H41" s="119"/>
      <c r="I41" s="97"/>
      <c r="J41" s="9"/>
      <c r="K41" s="9"/>
      <c r="L41" s="9"/>
    </row>
    <row r="42" spans="1:12" ht="12.75">
      <c r="A42" s="96"/>
      <c r="B42" s="29"/>
      <c r="C42" s="30"/>
      <c r="D42" s="31"/>
      <c r="E42" s="15"/>
      <c r="F42" s="30"/>
      <c r="G42" s="31"/>
      <c r="H42" s="15"/>
      <c r="I42" s="88"/>
      <c r="J42" s="9"/>
      <c r="K42" s="9"/>
      <c r="L42" s="9"/>
    </row>
    <row r="43" spans="1:12" ht="12.75">
      <c r="A43" s="98"/>
      <c r="B43" s="33"/>
      <c r="C43" s="33"/>
      <c r="D43" s="19"/>
      <c r="E43" s="19"/>
      <c r="F43" s="33"/>
      <c r="G43" s="19"/>
      <c r="H43" s="19"/>
      <c r="I43" s="99"/>
      <c r="J43" s="9"/>
      <c r="K43" s="9"/>
      <c r="L43" s="9"/>
    </row>
    <row r="44" spans="1:12" ht="12.75">
      <c r="A44" s="144" t="s">
        <v>254</v>
      </c>
      <c r="B44" s="190"/>
      <c r="C44" s="147"/>
      <c r="D44" s="148"/>
      <c r="E44" s="25"/>
      <c r="F44" s="164"/>
      <c r="G44" s="182"/>
      <c r="H44" s="182"/>
      <c r="I44" s="183"/>
      <c r="J44" s="9"/>
      <c r="K44" s="9"/>
      <c r="L44" s="9"/>
    </row>
    <row r="45" spans="1:12" ht="12.75">
      <c r="A45" s="96"/>
      <c r="B45" s="29"/>
      <c r="C45" s="186"/>
      <c r="D45" s="187"/>
      <c r="E45" s="15"/>
      <c r="F45" s="186"/>
      <c r="G45" s="188"/>
      <c r="H45" s="34"/>
      <c r="I45" s="100"/>
      <c r="J45" s="9"/>
      <c r="K45" s="9"/>
      <c r="L45" s="9"/>
    </row>
    <row r="46" spans="1:12" ht="12.75">
      <c r="A46" s="144" t="s">
        <v>255</v>
      </c>
      <c r="B46" s="190"/>
      <c r="C46" s="159" t="s">
        <v>323</v>
      </c>
      <c r="D46" s="189"/>
      <c r="E46" s="189"/>
      <c r="F46" s="189"/>
      <c r="G46" s="189"/>
      <c r="H46" s="189"/>
      <c r="I46" s="189"/>
      <c r="J46" s="9"/>
      <c r="K46" s="9"/>
      <c r="L46" s="9"/>
    </row>
    <row r="47" spans="1:12" ht="12.75">
      <c r="A47" s="87"/>
      <c r="B47" s="21"/>
      <c r="C47" s="20" t="s">
        <v>256</v>
      </c>
      <c r="D47" s="15"/>
      <c r="E47" s="15"/>
      <c r="F47" s="15"/>
      <c r="G47" s="15"/>
      <c r="H47" s="15"/>
      <c r="I47" s="88"/>
      <c r="J47" s="9"/>
      <c r="K47" s="9"/>
      <c r="L47" s="9"/>
    </row>
    <row r="48" spans="1:12" ht="12.75">
      <c r="A48" s="144" t="s">
        <v>257</v>
      </c>
      <c r="B48" s="190"/>
      <c r="C48" s="191" t="s">
        <v>324</v>
      </c>
      <c r="D48" s="192"/>
      <c r="E48" s="193"/>
      <c r="F48" s="15"/>
      <c r="G48" s="46" t="s">
        <v>258</v>
      </c>
      <c r="H48" s="191" t="s">
        <v>325</v>
      </c>
      <c r="I48" s="193"/>
      <c r="J48" s="9"/>
      <c r="K48" s="9"/>
      <c r="L48" s="9"/>
    </row>
    <row r="49" spans="1:12" ht="12.75">
      <c r="A49" s="87"/>
      <c r="B49" s="21"/>
      <c r="C49" s="20"/>
      <c r="D49" s="15"/>
      <c r="E49" s="15"/>
      <c r="F49" s="15"/>
      <c r="G49" s="15"/>
      <c r="H49" s="15"/>
      <c r="I49" s="88"/>
      <c r="J49" s="9"/>
      <c r="K49" s="9"/>
      <c r="L49" s="9"/>
    </row>
    <row r="50" spans="1:12" ht="12.75">
      <c r="A50" s="144" t="s">
        <v>244</v>
      </c>
      <c r="B50" s="190"/>
      <c r="C50" s="202" t="s">
        <v>326</v>
      </c>
      <c r="D50" s="192"/>
      <c r="E50" s="192"/>
      <c r="F50" s="192"/>
      <c r="G50" s="192"/>
      <c r="H50" s="192"/>
      <c r="I50" s="193"/>
      <c r="J50" s="9"/>
      <c r="K50" s="9"/>
      <c r="L50" s="9"/>
    </row>
    <row r="51" spans="1:12" ht="12.75">
      <c r="A51" s="87"/>
      <c r="B51" s="21"/>
      <c r="C51" s="15"/>
      <c r="D51" s="15"/>
      <c r="E51" s="15"/>
      <c r="F51" s="15"/>
      <c r="G51" s="15"/>
      <c r="H51" s="15"/>
      <c r="I51" s="88"/>
      <c r="J51" s="9"/>
      <c r="K51" s="9"/>
      <c r="L51" s="9"/>
    </row>
    <row r="52" spans="1:12" ht="12.75">
      <c r="A52" s="155" t="s">
        <v>259</v>
      </c>
      <c r="B52" s="156"/>
      <c r="C52" s="191" t="s">
        <v>327</v>
      </c>
      <c r="D52" s="192"/>
      <c r="E52" s="192"/>
      <c r="F52" s="192"/>
      <c r="G52" s="192"/>
      <c r="H52" s="192"/>
      <c r="I52" s="161"/>
      <c r="J52" s="9"/>
      <c r="K52" s="9"/>
      <c r="L52" s="9"/>
    </row>
    <row r="53" spans="1:12" ht="12.75">
      <c r="A53" s="101"/>
      <c r="B53" s="19"/>
      <c r="C53" s="196" t="s">
        <v>260</v>
      </c>
      <c r="D53" s="196"/>
      <c r="E53" s="196"/>
      <c r="F53" s="196"/>
      <c r="G53" s="196"/>
      <c r="H53" s="196"/>
      <c r="I53" s="102"/>
      <c r="J53" s="9"/>
      <c r="K53" s="9"/>
      <c r="L53" s="9"/>
    </row>
    <row r="54" spans="1:12" ht="12.75">
      <c r="A54" s="101"/>
      <c r="B54" s="19"/>
      <c r="C54" s="35"/>
      <c r="D54" s="35"/>
      <c r="E54" s="35"/>
      <c r="F54" s="35"/>
      <c r="G54" s="35"/>
      <c r="H54" s="35"/>
      <c r="I54" s="102"/>
      <c r="J54" s="9"/>
      <c r="K54" s="9"/>
      <c r="L54" s="9"/>
    </row>
    <row r="55" spans="1:12" ht="12.75">
      <c r="A55" s="101"/>
      <c r="B55" s="203" t="s">
        <v>261</v>
      </c>
      <c r="C55" s="204"/>
      <c r="D55" s="204"/>
      <c r="E55" s="204"/>
      <c r="F55" s="44"/>
      <c r="G55" s="44"/>
      <c r="H55" s="44"/>
      <c r="I55" s="103"/>
      <c r="J55" s="9"/>
      <c r="K55" s="9"/>
      <c r="L55" s="9"/>
    </row>
    <row r="56" spans="1:12" ht="12.75">
      <c r="A56" s="101"/>
      <c r="B56" s="205" t="s">
        <v>293</v>
      </c>
      <c r="C56" s="206"/>
      <c r="D56" s="206"/>
      <c r="E56" s="206"/>
      <c r="F56" s="206"/>
      <c r="G56" s="206"/>
      <c r="H56" s="206"/>
      <c r="I56" s="207"/>
      <c r="J56" s="9"/>
      <c r="K56" s="9"/>
      <c r="L56" s="9"/>
    </row>
    <row r="57" spans="1:12" ht="12.75">
      <c r="A57" s="101"/>
      <c r="B57" s="205" t="s">
        <v>294</v>
      </c>
      <c r="C57" s="206"/>
      <c r="D57" s="206"/>
      <c r="E57" s="206"/>
      <c r="F57" s="206"/>
      <c r="G57" s="206"/>
      <c r="H57" s="206"/>
      <c r="I57" s="103"/>
      <c r="J57" s="9"/>
      <c r="K57" s="9"/>
      <c r="L57" s="9"/>
    </row>
    <row r="58" spans="1:12" ht="12.75">
      <c r="A58" s="101"/>
      <c r="B58" s="205" t="s">
        <v>295</v>
      </c>
      <c r="C58" s="206"/>
      <c r="D58" s="206"/>
      <c r="E58" s="206"/>
      <c r="F58" s="206"/>
      <c r="G58" s="206"/>
      <c r="H58" s="206"/>
      <c r="I58" s="207"/>
      <c r="J58" s="9"/>
      <c r="K58" s="9"/>
      <c r="L58" s="9"/>
    </row>
    <row r="59" spans="1:12" ht="12.75">
      <c r="A59" s="101"/>
      <c r="B59" s="205" t="s">
        <v>296</v>
      </c>
      <c r="C59" s="206"/>
      <c r="D59" s="206"/>
      <c r="E59" s="206"/>
      <c r="F59" s="206"/>
      <c r="G59" s="206"/>
      <c r="H59" s="206"/>
      <c r="I59" s="207"/>
      <c r="J59" s="9"/>
      <c r="K59" s="9"/>
      <c r="L59" s="9"/>
    </row>
    <row r="60" spans="1:12" ht="12.75">
      <c r="A60" s="101"/>
      <c r="B60" s="104"/>
      <c r="C60" s="105"/>
      <c r="D60" s="105"/>
      <c r="E60" s="105"/>
      <c r="F60" s="105"/>
      <c r="G60" s="105"/>
      <c r="H60" s="105"/>
      <c r="I60" s="106"/>
      <c r="J60" s="9"/>
      <c r="K60" s="9"/>
      <c r="L60" s="9"/>
    </row>
    <row r="61" spans="1:12" ht="13.5" thickBot="1">
      <c r="A61" s="107" t="s">
        <v>262</v>
      </c>
      <c r="B61" s="15"/>
      <c r="C61" s="15"/>
      <c r="D61" s="15"/>
      <c r="E61" s="15"/>
      <c r="F61" s="15"/>
      <c r="G61" s="142" t="s">
        <v>327</v>
      </c>
      <c r="H61" s="143"/>
      <c r="I61" s="143"/>
      <c r="J61" s="9"/>
      <c r="K61" s="9"/>
      <c r="L61" s="9"/>
    </row>
    <row r="62" spans="1:12" ht="12.75">
      <c r="A62" s="83"/>
      <c r="B62" s="15"/>
      <c r="C62" s="15"/>
      <c r="D62" s="15"/>
      <c r="E62" s="19" t="s">
        <v>263</v>
      </c>
      <c r="F62" s="32"/>
      <c r="G62" s="197" t="s">
        <v>264</v>
      </c>
      <c r="H62" s="198"/>
      <c r="I62" s="199"/>
      <c r="J62" s="9"/>
      <c r="K62" s="9"/>
      <c r="L62" s="9"/>
    </row>
    <row r="63" spans="1:12" ht="12.75">
      <c r="A63" s="108"/>
      <c r="B63" s="109"/>
      <c r="C63" s="110"/>
      <c r="D63" s="110"/>
      <c r="E63" s="110"/>
      <c r="F63" s="110"/>
      <c r="G63" s="200"/>
      <c r="H63" s="201"/>
      <c r="I63" s="111"/>
      <c r="J63" s="9"/>
      <c r="K63" s="9"/>
      <c r="L63" s="9"/>
    </row>
  </sheetData>
  <sheetProtection/>
  <protectedRanges>
    <protectedRange sqref="E2 H2 C14:D14 F14:I14 C24:G24 C22:F22 C26 I26 I24 A30:I30 A32:I32 A34:D34" name="Range1"/>
    <protectedRange sqref="C6:D6" name="Range1_1"/>
    <protectedRange sqref="C8:D8" name="Range1_2"/>
    <protectedRange sqref="C10:D10" name="Range1_3"/>
    <protectedRange sqref="C12:I12" name="Range1_4"/>
    <protectedRange sqref="C16:I16" name="Range1_5"/>
    <protectedRange sqref="C18:I18" name="Range1_6"/>
    <protectedRange sqref="C20:I20" name="Range1_7"/>
  </protectedRanges>
  <mergeCells count="74">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C12:I12"/>
    <mergeCell ref="A14:B14"/>
    <mergeCell ref="C14:D14"/>
    <mergeCell ref="F14:I14"/>
    <mergeCell ref="A16:B16"/>
    <mergeCell ref="C16:I16"/>
    <mergeCell ref="G61:I61"/>
    <mergeCell ref="A10:B11"/>
    <mergeCell ref="C10:D10"/>
    <mergeCell ref="A2:D2"/>
    <mergeCell ref="A4:I4"/>
    <mergeCell ref="A6:B6"/>
    <mergeCell ref="C6:D6"/>
    <mergeCell ref="A8:B8"/>
    <mergeCell ref="C8:D8"/>
    <mergeCell ref="A12:B12"/>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s>
  <printOptions/>
  <pageMargins left="0.75" right="0.75" top="1" bottom="1" header="0.5" footer="0.5"/>
  <pageSetup horizontalDpi="600" verticalDpi="600" orientation="portrait" paperSize="9" scale="77" r:id="rId3"/>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90">
      <selection activeCell="K106" sqref="K106"/>
    </sheetView>
  </sheetViews>
  <sheetFormatPr defaultColWidth="9.140625" defaultRowHeight="12.75"/>
  <cols>
    <col min="1" max="9" width="9.140625" style="47" customWidth="1"/>
    <col min="10" max="10" width="11.28125" style="47" customWidth="1"/>
    <col min="11" max="11" width="9.8515625" style="47" bestFit="1" customWidth="1"/>
    <col min="12" max="16384" width="9.140625" style="47" customWidth="1"/>
  </cols>
  <sheetData>
    <row r="1" spans="1:11" ht="12.75" customHeight="1">
      <c r="A1" s="245" t="s">
        <v>148</v>
      </c>
      <c r="B1" s="245"/>
      <c r="C1" s="245"/>
      <c r="D1" s="245"/>
      <c r="E1" s="245"/>
      <c r="F1" s="245"/>
      <c r="G1" s="245"/>
      <c r="H1" s="245"/>
      <c r="I1" s="245"/>
      <c r="J1" s="245"/>
      <c r="K1" s="245"/>
    </row>
    <row r="2" spans="1:11" ht="12.75" customHeight="1">
      <c r="A2" s="246" t="s">
        <v>328</v>
      </c>
      <c r="B2" s="246"/>
      <c r="C2" s="246"/>
      <c r="D2" s="246"/>
      <c r="E2" s="246"/>
      <c r="F2" s="246"/>
      <c r="G2" s="246"/>
      <c r="H2" s="246"/>
      <c r="I2" s="246"/>
      <c r="J2" s="246"/>
      <c r="K2" s="246"/>
    </row>
    <row r="3" spans="1:11" ht="12.75" customHeight="1">
      <c r="A3" s="247" t="s">
        <v>329</v>
      </c>
      <c r="B3" s="248"/>
      <c r="C3" s="248"/>
      <c r="D3" s="248"/>
      <c r="E3" s="248"/>
      <c r="F3" s="248"/>
      <c r="G3" s="248"/>
      <c r="H3" s="248"/>
      <c r="I3" s="248"/>
      <c r="J3" s="248"/>
      <c r="K3" s="249"/>
    </row>
    <row r="4" spans="1:11" ht="22.5">
      <c r="A4" s="250" t="s">
        <v>54</v>
      </c>
      <c r="B4" s="251"/>
      <c r="C4" s="251"/>
      <c r="D4" s="251"/>
      <c r="E4" s="251"/>
      <c r="F4" s="251"/>
      <c r="G4" s="251"/>
      <c r="H4" s="252"/>
      <c r="I4" s="52" t="s">
        <v>265</v>
      </c>
      <c r="J4" s="53" t="s">
        <v>306</v>
      </c>
      <c r="K4" s="54" t="s">
        <v>307</v>
      </c>
    </row>
    <row r="5" spans="1:11" ht="12.75">
      <c r="A5" s="241">
        <v>1</v>
      </c>
      <c r="B5" s="241"/>
      <c r="C5" s="241"/>
      <c r="D5" s="241"/>
      <c r="E5" s="241"/>
      <c r="F5" s="241"/>
      <c r="G5" s="241"/>
      <c r="H5" s="241"/>
      <c r="I5" s="51">
        <v>2</v>
      </c>
      <c r="J5" s="50">
        <v>3</v>
      </c>
      <c r="K5" s="50">
        <v>4</v>
      </c>
    </row>
    <row r="6" spans="1:11" ht="12.75">
      <c r="A6" s="242"/>
      <c r="B6" s="243"/>
      <c r="C6" s="243"/>
      <c r="D6" s="243"/>
      <c r="E6" s="243"/>
      <c r="F6" s="243"/>
      <c r="G6" s="243"/>
      <c r="H6" s="243"/>
      <c r="I6" s="243"/>
      <c r="J6" s="243"/>
      <c r="K6" s="244"/>
    </row>
    <row r="7" spans="1:11" ht="12.75">
      <c r="A7" s="217" t="s">
        <v>55</v>
      </c>
      <c r="B7" s="218"/>
      <c r="C7" s="218"/>
      <c r="D7" s="218"/>
      <c r="E7" s="218"/>
      <c r="F7" s="218"/>
      <c r="G7" s="218"/>
      <c r="H7" s="235"/>
      <c r="I7" s="3">
        <v>1</v>
      </c>
      <c r="J7" s="6"/>
      <c r="K7" s="6"/>
    </row>
    <row r="8" spans="1:11" ht="12.75">
      <c r="A8" s="224" t="s">
        <v>12</v>
      </c>
      <c r="B8" s="225"/>
      <c r="C8" s="225"/>
      <c r="D8" s="225"/>
      <c r="E8" s="225"/>
      <c r="F8" s="225"/>
      <c r="G8" s="225"/>
      <c r="H8" s="226"/>
      <c r="I8" s="1">
        <v>2</v>
      </c>
      <c r="J8" s="48">
        <v>377677496</v>
      </c>
      <c r="K8" s="48">
        <f>K9+K16+K26+K35+K39</f>
        <v>373791015</v>
      </c>
    </row>
    <row r="9" spans="1:11" ht="12.75">
      <c r="A9" s="221" t="s">
        <v>199</v>
      </c>
      <c r="B9" s="222"/>
      <c r="C9" s="222"/>
      <c r="D9" s="222"/>
      <c r="E9" s="222"/>
      <c r="F9" s="222"/>
      <c r="G9" s="222"/>
      <c r="H9" s="223"/>
      <c r="I9" s="1">
        <v>3</v>
      </c>
      <c r="J9" s="48">
        <v>78030</v>
      </c>
      <c r="K9" s="48">
        <f>SUM(K10:K15)</f>
        <v>70683</v>
      </c>
    </row>
    <row r="10" spans="1:11" ht="12.75">
      <c r="A10" s="221" t="s">
        <v>107</v>
      </c>
      <c r="B10" s="222"/>
      <c r="C10" s="222"/>
      <c r="D10" s="222"/>
      <c r="E10" s="222"/>
      <c r="F10" s="222"/>
      <c r="G10" s="222"/>
      <c r="H10" s="223"/>
      <c r="I10" s="1">
        <v>4</v>
      </c>
      <c r="J10" s="7"/>
      <c r="K10" s="7"/>
    </row>
    <row r="11" spans="1:11" ht="12.75">
      <c r="A11" s="221" t="s">
        <v>13</v>
      </c>
      <c r="B11" s="222"/>
      <c r="C11" s="222"/>
      <c r="D11" s="222"/>
      <c r="E11" s="222"/>
      <c r="F11" s="222"/>
      <c r="G11" s="222"/>
      <c r="H11" s="223"/>
      <c r="I11" s="1">
        <v>5</v>
      </c>
      <c r="J11" s="7">
        <v>78030</v>
      </c>
      <c r="K11" s="7">
        <v>70683</v>
      </c>
    </row>
    <row r="12" spans="1:11" ht="12.75">
      <c r="A12" s="221" t="s">
        <v>108</v>
      </c>
      <c r="B12" s="222"/>
      <c r="C12" s="222"/>
      <c r="D12" s="222"/>
      <c r="E12" s="222"/>
      <c r="F12" s="222"/>
      <c r="G12" s="222"/>
      <c r="H12" s="223"/>
      <c r="I12" s="1">
        <v>6</v>
      </c>
      <c r="J12" s="7"/>
      <c r="K12" s="7"/>
    </row>
    <row r="13" spans="1:11" ht="12.75">
      <c r="A13" s="221" t="s">
        <v>202</v>
      </c>
      <c r="B13" s="222"/>
      <c r="C13" s="222"/>
      <c r="D13" s="222"/>
      <c r="E13" s="222"/>
      <c r="F13" s="222"/>
      <c r="G13" s="222"/>
      <c r="H13" s="223"/>
      <c r="I13" s="1">
        <v>7</v>
      </c>
      <c r="J13" s="7"/>
      <c r="K13" s="7"/>
    </row>
    <row r="14" spans="1:11" ht="12.75">
      <c r="A14" s="221" t="s">
        <v>203</v>
      </c>
      <c r="B14" s="222"/>
      <c r="C14" s="222"/>
      <c r="D14" s="222"/>
      <c r="E14" s="222"/>
      <c r="F14" s="222"/>
      <c r="G14" s="222"/>
      <c r="H14" s="223"/>
      <c r="I14" s="1">
        <v>8</v>
      </c>
      <c r="J14" s="7"/>
      <c r="K14" s="7"/>
    </row>
    <row r="15" spans="1:11" ht="12.75">
      <c r="A15" s="221" t="s">
        <v>204</v>
      </c>
      <c r="B15" s="222"/>
      <c r="C15" s="222"/>
      <c r="D15" s="222"/>
      <c r="E15" s="222"/>
      <c r="F15" s="222"/>
      <c r="G15" s="222"/>
      <c r="H15" s="223"/>
      <c r="I15" s="1">
        <v>9</v>
      </c>
      <c r="J15" s="7"/>
      <c r="K15" s="7"/>
    </row>
    <row r="16" spans="1:11" ht="12.75">
      <c r="A16" s="221" t="s">
        <v>200</v>
      </c>
      <c r="B16" s="222"/>
      <c r="C16" s="222"/>
      <c r="D16" s="222"/>
      <c r="E16" s="222"/>
      <c r="F16" s="222"/>
      <c r="G16" s="222"/>
      <c r="H16" s="223"/>
      <c r="I16" s="1">
        <v>10</v>
      </c>
      <c r="J16" s="48">
        <v>234260722</v>
      </c>
      <c r="K16" s="48">
        <f>SUM(K17:K25)</f>
        <v>230174211</v>
      </c>
    </row>
    <row r="17" spans="1:11" ht="12.75">
      <c r="A17" s="221" t="s">
        <v>205</v>
      </c>
      <c r="B17" s="222"/>
      <c r="C17" s="222"/>
      <c r="D17" s="222"/>
      <c r="E17" s="222"/>
      <c r="F17" s="222"/>
      <c r="G17" s="222"/>
      <c r="H17" s="223"/>
      <c r="I17" s="1">
        <v>11</v>
      </c>
      <c r="J17" s="7">
        <v>48115539</v>
      </c>
      <c r="K17" s="7">
        <v>48115539</v>
      </c>
    </row>
    <row r="18" spans="1:11" ht="12.75">
      <c r="A18" s="221" t="s">
        <v>234</v>
      </c>
      <c r="B18" s="222"/>
      <c r="C18" s="222"/>
      <c r="D18" s="222"/>
      <c r="E18" s="222"/>
      <c r="F18" s="222"/>
      <c r="G18" s="222"/>
      <c r="H18" s="223"/>
      <c r="I18" s="1">
        <v>12</v>
      </c>
      <c r="J18" s="7">
        <v>18475774</v>
      </c>
      <c r="K18" s="7">
        <v>17661546</v>
      </c>
    </row>
    <row r="19" spans="1:11" ht="12.75">
      <c r="A19" s="221" t="s">
        <v>206</v>
      </c>
      <c r="B19" s="222"/>
      <c r="C19" s="222"/>
      <c r="D19" s="222"/>
      <c r="E19" s="222"/>
      <c r="F19" s="222"/>
      <c r="G19" s="222"/>
      <c r="H19" s="223"/>
      <c r="I19" s="1">
        <v>13</v>
      </c>
      <c r="J19" s="7">
        <v>945919</v>
      </c>
      <c r="K19" s="7">
        <v>873423</v>
      </c>
    </row>
    <row r="20" spans="1:11" ht="12.75">
      <c r="A20" s="221" t="s">
        <v>22</v>
      </c>
      <c r="B20" s="222"/>
      <c r="C20" s="222"/>
      <c r="D20" s="222"/>
      <c r="E20" s="222"/>
      <c r="F20" s="222"/>
      <c r="G20" s="222"/>
      <c r="H20" s="223"/>
      <c r="I20" s="1">
        <v>14</v>
      </c>
      <c r="J20" s="7">
        <v>274565</v>
      </c>
      <c r="K20" s="7">
        <v>242831</v>
      </c>
    </row>
    <row r="21" spans="1:11" ht="12.75">
      <c r="A21" s="221" t="s">
        <v>23</v>
      </c>
      <c r="B21" s="222"/>
      <c r="C21" s="222"/>
      <c r="D21" s="222"/>
      <c r="E21" s="222"/>
      <c r="F21" s="222"/>
      <c r="G21" s="222"/>
      <c r="H21" s="223"/>
      <c r="I21" s="1">
        <v>15</v>
      </c>
      <c r="J21" s="7"/>
      <c r="K21" s="7"/>
    </row>
    <row r="22" spans="1:11" ht="12.75">
      <c r="A22" s="221" t="s">
        <v>67</v>
      </c>
      <c r="B22" s="222"/>
      <c r="C22" s="222"/>
      <c r="D22" s="222"/>
      <c r="E22" s="222"/>
      <c r="F22" s="222"/>
      <c r="G22" s="222"/>
      <c r="H22" s="223"/>
      <c r="I22" s="1">
        <v>16</v>
      </c>
      <c r="J22" s="7"/>
      <c r="K22" s="7"/>
    </row>
    <row r="23" spans="1:11" ht="12.75">
      <c r="A23" s="221" t="s">
        <v>68</v>
      </c>
      <c r="B23" s="222"/>
      <c r="C23" s="222"/>
      <c r="D23" s="222"/>
      <c r="E23" s="222"/>
      <c r="F23" s="222"/>
      <c r="G23" s="222"/>
      <c r="H23" s="223"/>
      <c r="I23" s="1">
        <v>17</v>
      </c>
      <c r="J23" s="7">
        <v>796792</v>
      </c>
      <c r="K23" s="7">
        <v>914742</v>
      </c>
    </row>
    <row r="24" spans="1:11" ht="12.75">
      <c r="A24" s="221" t="s">
        <v>69</v>
      </c>
      <c r="B24" s="222"/>
      <c r="C24" s="222"/>
      <c r="D24" s="222"/>
      <c r="E24" s="222"/>
      <c r="F24" s="222"/>
      <c r="G24" s="222"/>
      <c r="H24" s="223"/>
      <c r="I24" s="1">
        <v>18</v>
      </c>
      <c r="J24" s="7">
        <v>18760451</v>
      </c>
      <c r="K24" s="7">
        <v>18120743</v>
      </c>
    </row>
    <row r="25" spans="1:11" ht="12.75">
      <c r="A25" s="221" t="s">
        <v>70</v>
      </c>
      <c r="B25" s="222"/>
      <c r="C25" s="222"/>
      <c r="D25" s="222"/>
      <c r="E25" s="222"/>
      <c r="F25" s="222"/>
      <c r="G25" s="222"/>
      <c r="H25" s="223"/>
      <c r="I25" s="1">
        <v>19</v>
      </c>
      <c r="J25" s="7">
        <v>146891682</v>
      </c>
      <c r="K25" s="7">
        <v>144245387</v>
      </c>
    </row>
    <row r="26" spans="1:11" ht="12.75">
      <c r="A26" s="221" t="s">
        <v>185</v>
      </c>
      <c r="B26" s="222"/>
      <c r="C26" s="222"/>
      <c r="D26" s="222"/>
      <c r="E26" s="222"/>
      <c r="F26" s="222"/>
      <c r="G26" s="222"/>
      <c r="H26" s="223"/>
      <c r="I26" s="1">
        <v>20</v>
      </c>
      <c r="J26" s="48">
        <v>141709319</v>
      </c>
      <c r="K26" s="48">
        <f>SUM(K27:K34)</f>
        <v>141709319</v>
      </c>
    </row>
    <row r="27" spans="1:11" ht="12.75">
      <c r="A27" s="221" t="s">
        <v>71</v>
      </c>
      <c r="B27" s="222"/>
      <c r="C27" s="222"/>
      <c r="D27" s="222"/>
      <c r="E27" s="222"/>
      <c r="F27" s="222"/>
      <c r="G27" s="222"/>
      <c r="H27" s="223"/>
      <c r="I27" s="1">
        <v>21</v>
      </c>
      <c r="J27" s="7">
        <v>134580909</v>
      </c>
      <c r="K27" s="7">
        <v>134580909</v>
      </c>
    </row>
    <row r="28" spans="1:11" ht="12.75">
      <c r="A28" s="221" t="s">
        <v>72</v>
      </c>
      <c r="B28" s="222"/>
      <c r="C28" s="222"/>
      <c r="D28" s="222"/>
      <c r="E28" s="222"/>
      <c r="F28" s="222"/>
      <c r="G28" s="222"/>
      <c r="H28" s="223"/>
      <c r="I28" s="1">
        <v>22</v>
      </c>
      <c r="J28" s="7"/>
      <c r="K28" s="7"/>
    </row>
    <row r="29" spans="1:11" ht="12.75">
      <c r="A29" s="221" t="s">
        <v>73</v>
      </c>
      <c r="B29" s="222"/>
      <c r="C29" s="222"/>
      <c r="D29" s="222"/>
      <c r="E29" s="222"/>
      <c r="F29" s="222"/>
      <c r="G29" s="222"/>
      <c r="H29" s="223"/>
      <c r="I29" s="1">
        <v>23</v>
      </c>
      <c r="J29" s="7"/>
      <c r="K29" s="7"/>
    </row>
    <row r="30" spans="1:11" ht="12.75">
      <c r="A30" s="221" t="s">
        <v>78</v>
      </c>
      <c r="B30" s="222"/>
      <c r="C30" s="222"/>
      <c r="D30" s="222"/>
      <c r="E30" s="222"/>
      <c r="F30" s="222"/>
      <c r="G30" s="222"/>
      <c r="H30" s="223"/>
      <c r="I30" s="1">
        <v>24</v>
      </c>
      <c r="J30" s="7"/>
      <c r="K30" s="7"/>
    </row>
    <row r="31" spans="1:11" ht="12.75">
      <c r="A31" s="221" t="s">
        <v>79</v>
      </c>
      <c r="B31" s="222"/>
      <c r="C31" s="222"/>
      <c r="D31" s="222"/>
      <c r="E31" s="222"/>
      <c r="F31" s="222"/>
      <c r="G31" s="222"/>
      <c r="H31" s="223"/>
      <c r="I31" s="1">
        <v>25</v>
      </c>
      <c r="J31" s="7">
        <v>7128410</v>
      </c>
      <c r="K31" s="7">
        <v>7128410</v>
      </c>
    </row>
    <row r="32" spans="1:11" ht="12.75">
      <c r="A32" s="221" t="s">
        <v>80</v>
      </c>
      <c r="B32" s="222"/>
      <c r="C32" s="222"/>
      <c r="D32" s="222"/>
      <c r="E32" s="222"/>
      <c r="F32" s="222"/>
      <c r="G32" s="222"/>
      <c r="H32" s="223"/>
      <c r="I32" s="1">
        <v>26</v>
      </c>
      <c r="J32" s="7"/>
      <c r="K32" s="7"/>
    </row>
    <row r="33" spans="1:11" ht="12.75">
      <c r="A33" s="221" t="s">
        <v>74</v>
      </c>
      <c r="B33" s="222"/>
      <c r="C33" s="222"/>
      <c r="D33" s="222"/>
      <c r="E33" s="222"/>
      <c r="F33" s="222"/>
      <c r="G33" s="222"/>
      <c r="H33" s="223"/>
      <c r="I33" s="1">
        <v>27</v>
      </c>
      <c r="J33" s="7"/>
      <c r="K33" s="7"/>
    </row>
    <row r="34" spans="1:11" ht="12.75">
      <c r="A34" s="221" t="s">
        <v>178</v>
      </c>
      <c r="B34" s="222"/>
      <c r="C34" s="222"/>
      <c r="D34" s="222"/>
      <c r="E34" s="222"/>
      <c r="F34" s="222"/>
      <c r="G34" s="222"/>
      <c r="H34" s="223"/>
      <c r="I34" s="1">
        <v>28</v>
      </c>
      <c r="J34" s="7"/>
      <c r="K34" s="7"/>
    </row>
    <row r="35" spans="1:11" ht="12.75">
      <c r="A35" s="221" t="s">
        <v>179</v>
      </c>
      <c r="B35" s="222"/>
      <c r="C35" s="222"/>
      <c r="D35" s="222"/>
      <c r="E35" s="222"/>
      <c r="F35" s="222"/>
      <c r="G35" s="222"/>
      <c r="H35" s="223"/>
      <c r="I35" s="1">
        <v>29</v>
      </c>
      <c r="J35" s="48">
        <v>1629425</v>
      </c>
      <c r="K35" s="48">
        <f>SUM(K36:K38)</f>
        <v>1836802</v>
      </c>
    </row>
    <row r="36" spans="1:11" ht="12.75">
      <c r="A36" s="221" t="s">
        <v>75</v>
      </c>
      <c r="B36" s="222"/>
      <c r="C36" s="222"/>
      <c r="D36" s="222"/>
      <c r="E36" s="222"/>
      <c r="F36" s="222"/>
      <c r="G36" s="222"/>
      <c r="H36" s="223"/>
      <c r="I36" s="1">
        <v>30</v>
      </c>
      <c r="J36" s="7"/>
      <c r="K36" s="7"/>
    </row>
    <row r="37" spans="1:11" ht="12.75">
      <c r="A37" s="221" t="s">
        <v>76</v>
      </c>
      <c r="B37" s="222"/>
      <c r="C37" s="222"/>
      <c r="D37" s="222"/>
      <c r="E37" s="222"/>
      <c r="F37" s="222"/>
      <c r="G37" s="222"/>
      <c r="H37" s="223"/>
      <c r="I37" s="1">
        <v>31</v>
      </c>
      <c r="J37" s="7">
        <v>571801</v>
      </c>
      <c r="K37" s="7">
        <f>747796-1</f>
        <v>747795</v>
      </c>
    </row>
    <row r="38" spans="1:11" ht="12.75">
      <c r="A38" s="221" t="s">
        <v>77</v>
      </c>
      <c r="B38" s="222"/>
      <c r="C38" s="222"/>
      <c r="D38" s="222"/>
      <c r="E38" s="222"/>
      <c r="F38" s="222"/>
      <c r="G38" s="222"/>
      <c r="H38" s="223"/>
      <c r="I38" s="1">
        <v>32</v>
      </c>
      <c r="J38" s="7">
        <v>1057624</v>
      </c>
      <c r="K38" s="7">
        <v>1089007</v>
      </c>
    </row>
    <row r="39" spans="1:11" ht="12.75">
      <c r="A39" s="221" t="s">
        <v>180</v>
      </c>
      <c r="B39" s="222"/>
      <c r="C39" s="222"/>
      <c r="D39" s="222"/>
      <c r="E39" s="222"/>
      <c r="F39" s="222"/>
      <c r="G39" s="222"/>
      <c r="H39" s="223"/>
      <c r="I39" s="1">
        <v>33</v>
      </c>
      <c r="J39" s="7"/>
      <c r="K39" s="7"/>
    </row>
    <row r="40" spans="1:11" ht="12.75">
      <c r="A40" s="224" t="s">
        <v>227</v>
      </c>
      <c r="B40" s="225"/>
      <c r="C40" s="225"/>
      <c r="D40" s="225"/>
      <c r="E40" s="225"/>
      <c r="F40" s="225"/>
      <c r="G40" s="225"/>
      <c r="H40" s="226"/>
      <c r="I40" s="1">
        <v>34</v>
      </c>
      <c r="J40" s="48">
        <v>4938788</v>
      </c>
      <c r="K40" s="48">
        <f>K41+K49+K56+K64</f>
        <v>4589577</v>
      </c>
    </row>
    <row r="41" spans="1:11" ht="12.75">
      <c r="A41" s="221" t="s">
        <v>95</v>
      </c>
      <c r="B41" s="222"/>
      <c r="C41" s="222"/>
      <c r="D41" s="222"/>
      <c r="E41" s="222"/>
      <c r="F41" s="222"/>
      <c r="G41" s="222"/>
      <c r="H41" s="223"/>
      <c r="I41" s="1">
        <v>35</v>
      </c>
      <c r="J41" s="48">
        <v>86903</v>
      </c>
      <c r="K41" s="48">
        <f>SUM(K42:K48)</f>
        <v>86083</v>
      </c>
    </row>
    <row r="42" spans="1:11" ht="12.75">
      <c r="A42" s="221" t="s">
        <v>112</v>
      </c>
      <c r="B42" s="222"/>
      <c r="C42" s="222"/>
      <c r="D42" s="222"/>
      <c r="E42" s="222"/>
      <c r="F42" s="222"/>
      <c r="G42" s="222"/>
      <c r="H42" s="223"/>
      <c r="I42" s="1">
        <v>36</v>
      </c>
      <c r="J42" s="7">
        <v>4406</v>
      </c>
      <c r="K42" s="7">
        <v>4132</v>
      </c>
    </row>
    <row r="43" spans="1:11" ht="12.75">
      <c r="A43" s="221" t="s">
        <v>113</v>
      </c>
      <c r="B43" s="222"/>
      <c r="C43" s="222"/>
      <c r="D43" s="222"/>
      <c r="E43" s="222"/>
      <c r="F43" s="222"/>
      <c r="G43" s="222"/>
      <c r="H43" s="223"/>
      <c r="I43" s="1">
        <v>37</v>
      </c>
      <c r="J43" s="7"/>
      <c r="K43" s="7"/>
    </row>
    <row r="44" spans="1:11" ht="12.75">
      <c r="A44" s="221" t="s">
        <v>81</v>
      </c>
      <c r="B44" s="222"/>
      <c r="C44" s="222"/>
      <c r="D44" s="222"/>
      <c r="E44" s="222"/>
      <c r="F44" s="222"/>
      <c r="G44" s="222"/>
      <c r="H44" s="223"/>
      <c r="I44" s="1">
        <v>38</v>
      </c>
      <c r="J44" s="7"/>
      <c r="K44" s="7"/>
    </row>
    <row r="45" spans="1:11" ht="12.75">
      <c r="A45" s="221" t="s">
        <v>82</v>
      </c>
      <c r="B45" s="222"/>
      <c r="C45" s="222"/>
      <c r="D45" s="222"/>
      <c r="E45" s="222"/>
      <c r="F45" s="222"/>
      <c r="G45" s="222"/>
      <c r="H45" s="223"/>
      <c r="I45" s="1">
        <v>39</v>
      </c>
      <c r="J45" s="7">
        <v>18015</v>
      </c>
      <c r="K45" s="7">
        <v>20448</v>
      </c>
    </row>
    <row r="46" spans="1:11" ht="12.75">
      <c r="A46" s="221" t="s">
        <v>83</v>
      </c>
      <c r="B46" s="222"/>
      <c r="C46" s="222"/>
      <c r="D46" s="222"/>
      <c r="E46" s="222"/>
      <c r="F46" s="222"/>
      <c r="G46" s="222"/>
      <c r="H46" s="223"/>
      <c r="I46" s="1">
        <v>40</v>
      </c>
      <c r="J46" s="7">
        <v>64482</v>
      </c>
      <c r="K46" s="7">
        <v>61503</v>
      </c>
    </row>
    <row r="47" spans="1:11" ht="12.75">
      <c r="A47" s="221" t="s">
        <v>84</v>
      </c>
      <c r="B47" s="222"/>
      <c r="C47" s="222"/>
      <c r="D47" s="222"/>
      <c r="E47" s="222"/>
      <c r="F47" s="222"/>
      <c r="G47" s="222"/>
      <c r="H47" s="223"/>
      <c r="I47" s="1">
        <v>41</v>
      </c>
      <c r="K47" s="7"/>
    </row>
    <row r="48" spans="1:11" ht="12.75">
      <c r="A48" s="221" t="s">
        <v>85</v>
      </c>
      <c r="B48" s="222"/>
      <c r="C48" s="222"/>
      <c r="D48" s="222"/>
      <c r="E48" s="222"/>
      <c r="F48" s="222"/>
      <c r="G48" s="222"/>
      <c r="H48" s="223"/>
      <c r="I48" s="1">
        <v>42</v>
      </c>
      <c r="J48" s="7"/>
      <c r="K48" s="7"/>
    </row>
    <row r="49" spans="1:11" ht="12.75">
      <c r="A49" s="221" t="s">
        <v>96</v>
      </c>
      <c r="B49" s="222"/>
      <c r="C49" s="222"/>
      <c r="D49" s="222"/>
      <c r="E49" s="222"/>
      <c r="F49" s="222"/>
      <c r="G49" s="222"/>
      <c r="H49" s="223"/>
      <c r="I49" s="1">
        <v>43</v>
      </c>
      <c r="J49" s="48">
        <v>4474067</v>
      </c>
      <c r="K49" s="48">
        <f>SUM(K50:K55)</f>
        <v>4391930</v>
      </c>
    </row>
    <row r="50" spans="1:11" ht="12.75">
      <c r="A50" s="221" t="s">
        <v>194</v>
      </c>
      <c r="B50" s="222"/>
      <c r="C50" s="222"/>
      <c r="D50" s="222"/>
      <c r="E50" s="222"/>
      <c r="F50" s="222"/>
      <c r="G50" s="222"/>
      <c r="H50" s="223"/>
      <c r="I50" s="1">
        <v>44</v>
      </c>
      <c r="J50" s="7">
        <v>2807097</v>
      </c>
      <c r="K50" s="7">
        <v>3122454</v>
      </c>
    </row>
    <row r="51" spans="1:11" ht="12.75">
      <c r="A51" s="221" t="s">
        <v>195</v>
      </c>
      <c r="B51" s="222"/>
      <c r="C51" s="222"/>
      <c r="D51" s="222"/>
      <c r="E51" s="222"/>
      <c r="F51" s="222"/>
      <c r="G51" s="222"/>
      <c r="H51" s="223"/>
      <c r="I51" s="1">
        <v>45</v>
      </c>
      <c r="J51" s="7">
        <v>1304485</v>
      </c>
      <c r="K51" s="7">
        <v>881838</v>
      </c>
    </row>
    <row r="52" spans="1:11" ht="12.75">
      <c r="A52" s="221" t="s">
        <v>196</v>
      </c>
      <c r="B52" s="222"/>
      <c r="C52" s="222"/>
      <c r="D52" s="222"/>
      <c r="E52" s="222"/>
      <c r="F52" s="222"/>
      <c r="G52" s="222"/>
      <c r="H52" s="223"/>
      <c r="I52" s="1">
        <v>46</v>
      </c>
      <c r="J52" s="7"/>
      <c r="K52" s="7"/>
    </row>
    <row r="53" spans="1:11" ht="12.75">
      <c r="A53" s="221" t="s">
        <v>197</v>
      </c>
      <c r="B53" s="222"/>
      <c r="C53" s="222"/>
      <c r="D53" s="222"/>
      <c r="E53" s="222"/>
      <c r="F53" s="222"/>
      <c r="G53" s="222"/>
      <c r="H53" s="223"/>
      <c r="I53" s="1">
        <v>47</v>
      </c>
      <c r="J53" s="7">
        <v>28642</v>
      </c>
      <c r="K53" s="7">
        <v>28098</v>
      </c>
    </row>
    <row r="54" spans="1:11" ht="12.75">
      <c r="A54" s="221" t="s">
        <v>10</v>
      </c>
      <c r="B54" s="222"/>
      <c r="C54" s="222"/>
      <c r="D54" s="222"/>
      <c r="E54" s="222"/>
      <c r="F54" s="222"/>
      <c r="G54" s="222"/>
      <c r="H54" s="223"/>
      <c r="I54" s="1">
        <v>48</v>
      </c>
      <c r="J54" s="7">
        <v>138746</v>
      </c>
      <c r="K54" s="7">
        <v>130850</v>
      </c>
    </row>
    <row r="55" spans="1:11" ht="12.75">
      <c r="A55" s="221" t="s">
        <v>11</v>
      </c>
      <c r="B55" s="222"/>
      <c r="C55" s="222"/>
      <c r="D55" s="222"/>
      <c r="E55" s="222"/>
      <c r="F55" s="222"/>
      <c r="G55" s="222"/>
      <c r="H55" s="223"/>
      <c r="I55" s="1">
        <v>49</v>
      </c>
      <c r="J55" s="7">
        <v>195097</v>
      </c>
      <c r="K55" s="7">
        <v>228690</v>
      </c>
    </row>
    <row r="56" spans="1:11" ht="12.75">
      <c r="A56" s="221" t="s">
        <v>97</v>
      </c>
      <c r="B56" s="222"/>
      <c r="C56" s="222"/>
      <c r="D56" s="222"/>
      <c r="E56" s="222"/>
      <c r="F56" s="222"/>
      <c r="G56" s="222"/>
      <c r="H56" s="223"/>
      <c r="I56" s="1">
        <v>50</v>
      </c>
      <c r="J56" s="48">
        <v>253601</v>
      </c>
      <c r="K56" s="48">
        <f>SUM(K57:K63)</f>
        <v>0</v>
      </c>
    </row>
    <row r="57" spans="1:11" ht="12.75">
      <c r="A57" s="221" t="s">
        <v>71</v>
      </c>
      <c r="B57" s="222"/>
      <c r="C57" s="222"/>
      <c r="D57" s="222"/>
      <c r="E57" s="222"/>
      <c r="F57" s="222"/>
      <c r="G57" s="222"/>
      <c r="H57" s="223"/>
      <c r="I57" s="1">
        <v>51</v>
      </c>
      <c r="J57" s="7"/>
      <c r="K57" s="7"/>
    </row>
    <row r="58" spans="1:11" ht="12.75">
      <c r="A58" s="221" t="s">
        <v>72</v>
      </c>
      <c r="B58" s="222"/>
      <c r="C58" s="222"/>
      <c r="D58" s="222"/>
      <c r="E58" s="222"/>
      <c r="F58" s="222"/>
      <c r="G58" s="222"/>
      <c r="H58" s="223"/>
      <c r="I58" s="1">
        <v>52</v>
      </c>
      <c r="J58" s="7"/>
      <c r="K58" s="7"/>
    </row>
    <row r="59" spans="1:11" ht="12.75">
      <c r="A59" s="221" t="s">
        <v>229</v>
      </c>
      <c r="B59" s="222"/>
      <c r="C59" s="222"/>
      <c r="D59" s="222"/>
      <c r="E59" s="222"/>
      <c r="F59" s="222"/>
      <c r="G59" s="222"/>
      <c r="H59" s="223"/>
      <c r="I59" s="1">
        <v>53</v>
      </c>
      <c r="J59" s="7"/>
      <c r="K59" s="7"/>
    </row>
    <row r="60" spans="1:11" ht="12.75">
      <c r="A60" s="221" t="s">
        <v>78</v>
      </c>
      <c r="B60" s="222"/>
      <c r="C60" s="222"/>
      <c r="D60" s="222"/>
      <c r="E60" s="222"/>
      <c r="F60" s="222"/>
      <c r="G60" s="222"/>
      <c r="H60" s="223"/>
      <c r="I60" s="1">
        <v>54</v>
      </c>
      <c r="J60" s="7"/>
      <c r="K60" s="7"/>
    </row>
    <row r="61" spans="1:11" ht="12.75">
      <c r="A61" s="221" t="s">
        <v>79</v>
      </c>
      <c r="B61" s="222"/>
      <c r="C61" s="222"/>
      <c r="D61" s="222"/>
      <c r="E61" s="222"/>
      <c r="F61" s="222"/>
      <c r="G61" s="222"/>
      <c r="H61" s="223"/>
      <c r="I61" s="1">
        <v>55</v>
      </c>
      <c r="J61" s="7"/>
      <c r="K61" s="7"/>
    </row>
    <row r="62" spans="1:11" ht="12.75">
      <c r="A62" s="221" t="s">
        <v>80</v>
      </c>
      <c r="B62" s="222"/>
      <c r="C62" s="222"/>
      <c r="D62" s="222"/>
      <c r="E62" s="222"/>
      <c r="F62" s="222"/>
      <c r="G62" s="222"/>
      <c r="H62" s="223"/>
      <c r="I62" s="1">
        <v>56</v>
      </c>
      <c r="J62" s="7">
        <v>251665</v>
      </c>
      <c r="K62" s="7"/>
    </row>
    <row r="63" spans="1:11" ht="12.75">
      <c r="A63" s="221" t="s">
        <v>41</v>
      </c>
      <c r="B63" s="222"/>
      <c r="C63" s="222"/>
      <c r="D63" s="222"/>
      <c r="E63" s="222"/>
      <c r="F63" s="222"/>
      <c r="G63" s="222"/>
      <c r="H63" s="223"/>
      <c r="I63" s="1">
        <v>57</v>
      </c>
      <c r="J63" s="7">
        <v>1936</v>
      </c>
      <c r="K63" s="7"/>
    </row>
    <row r="64" spans="1:11" ht="12.75">
      <c r="A64" s="221" t="s">
        <v>201</v>
      </c>
      <c r="B64" s="222"/>
      <c r="C64" s="222"/>
      <c r="D64" s="222"/>
      <c r="E64" s="222"/>
      <c r="F64" s="222"/>
      <c r="G64" s="222"/>
      <c r="H64" s="223"/>
      <c r="I64" s="1">
        <v>58</v>
      </c>
      <c r="J64" s="7">
        <f>124219-2</f>
        <v>124217</v>
      </c>
      <c r="K64" s="7">
        <v>111564</v>
      </c>
    </row>
    <row r="65" spans="1:11" ht="12.75">
      <c r="A65" s="224" t="s">
        <v>51</v>
      </c>
      <c r="B65" s="225"/>
      <c r="C65" s="225"/>
      <c r="D65" s="225"/>
      <c r="E65" s="225"/>
      <c r="F65" s="225"/>
      <c r="G65" s="225"/>
      <c r="H65" s="226"/>
      <c r="I65" s="1">
        <v>59</v>
      </c>
      <c r="J65" s="7">
        <f>189233</f>
        <v>189233</v>
      </c>
      <c r="K65" s="7">
        <v>43858</v>
      </c>
    </row>
    <row r="66" spans="1:11" ht="12.75">
      <c r="A66" s="224" t="s">
        <v>228</v>
      </c>
      <c r="B66" s="225"/>
      <c r="C66" s="225"/>
      <c r="D66" s="225"/>
      <c r="E66" s="225"/>
      <c r="F66" s="225"/>
      <c r="G66" s="225"/>
      <c r="H66" s="226"/>
      <c r="I66" s="1">
        <v>60</v>
      </c>
      <c r="J66" s="48">
        <v>382805517</v>
      </c>
      <c r="K66" s="48">
        <f>K7+K8+K40+K65</f>
        <v>378424450</v>
      </c>
    </row>
    <row r="67" spans="1:11" ht="12.75">
      <c r="A67" s="236" t="s">
        <v>86</v>
      </c>
      <c r="B67" s="237"/>
      <c r="C67" s="237"/>
      <c r="D67" s="237"/>
      <c r="E67" s="237"/>
      <c r="F67" s="237"/>
      <c r="G67" s="237"/>
      <c r="H67" s="238"/>
      <c r="I67" s="4">
        <v>61</v>
      </c>
      <c r="J67" s="8">
        <v>489134311</v>
      </c>
      <c r="K67" s="8">
        <v>452241755</v>
      </c>
    </row>
    <row r="68" spans="1:11" ht="12.75">
      <c r="A68" s="213" t="s">
        <v>53</v>
      </c>
      <c r="B68" s="239"/>
      <c r="C68" s="239"/>
      <c r="D68" s="239"/>
      <c r="E68" s="239"/>
      <c r="F68" s="239"/>
      <c r="G68" s="239"/>
      <c r="H68" s="239"/>
      <c r="I68" s="239"/>
      <c r="J68" s="239"/>
      <c r="K68" s="240"/>
    </row>
    <row r="69" spans="1:11" ht="12.75">
      <c r="A69" s="217" t="s">
        <v>186</v>
      </c>
      <c r="B69" s="218"/>
      <c r="C69" s="218"/>
      <c r="D69" s="218"/>
      <c r="E69" s="218"/>
      <c r="F69" s="218"/>
      <c r="G69" s="218"/>
      <c r="H69" s="235"/>
      <c r="I69" s="3">
        <v>62</v>
      </c>
      <c r="J69" s="49">
        <v>241332987</v>
      </c>
      <c r="K69" s="49">
        <f>K70+K71+K72+K78+K79+K82+K85</f>
        <v>237874418</v>
      </c>
    </row>
    <row r="70" spans="1:11" ht="12.75">
      <c r="A70" s="221" t="s">
        <v>136</v>
      </c>
      <c r="B70" s="222"/>
      <c r="C70" s="222"/>
      <c r="D70" s="222"/>
      <c r="E70" s="222"/>
      <c r="F70" s="222"/>
      <c r="G70" s="222"/>
      <c r="H70" s="223"/>
      <c r="I70" s="1">
        <v>63</v>
      </c>
      <c r="J70" s="7">
        <v>50000000</v>
      </c>
      <c r="K70" s="7">
        <v>50000000</v>
      </c>
    </row>
    <row r="71" spans="1:11" ht="12.75">
      <c r="A71" s="221" t="s">
        <v>137</v>
      </c>
      <c r="B71" s="222"/>
      <c r="C71" s="222"/>
      <c r="D71" s="222"/>
      <c r="E71" s="222"/>
      <c r="F71" s="222"/>
      <c r="G71" s="222"/>
      <c r="H71" s="223"/>
      <c r="I71" s="1">
        <v>64</v>
      </c>
      <c r="J71" s="7">
        <v>1266587</v>
      </c>
      <c r="K71" s="7">
        <v>1266587</v>
      </c>
    </row>
    <row r="72" spans="1:11" ht="12.75">
      <c r="A72" s="221" t="s">
        <v>138</v>
      </c>
      <c r="B72" s="222"/>
      <c r="C72" s="222"/>
      <c r="D72" s="222"/>
      <c r="E72" s="222"/>
      <c r="F72" s="222"/>
      <c r="G72" s="222"/>
      <c r="H72" s="223"/>
      <c r="I72" s="1">
        <v>65</v>
      </c>
      <c r="J72" s="48">
        <v>50207888</v>
      </c>
      <c r="K72" s="48">
        <f>K73+K74-K75+K76+K77</f>
        <v>50994913</v>
      </c>
    </row>
    <row r="73" spans="1:11" ht="12.75">
      <c r="A73" s="221" t="s">
        <v>139</v>
      </c>
      <c r="B73" s="222"/>
      <c r="C73" s="222"/>
      <c r="D73" s="222"/>
      <c r="E73" s="222"/>
      <c r="F73" s="222"/>
      <c r="G73" s="222"/>
      <c r="H73" s="223"/>
      <c r="I73" s="1">
        <v>66</v>
      </c>
      <c r="J73" s="7">
        <v>2500000</v>
      </c>
      <c r="K73" s="7">
        <v>2500000</v>
      </c>
    </row>
    <row r="74" spans="1:11" ht="12.75">
      <c r="A74" s="221" t="s">
        <v>140</v>
      </c>
      <c r="B74" s="222"/>
      <c r="C74" s="222"/>
      <c r="D74" s="222"/>
      <c r="E74" s="222"/>
      <c r="F74" s="222"/>
      <c r="G74" s="222"/>
      <c r="H74" s="223"/>
      <c r="I74" s="1">
        <v>67</v>
      </c>
      <c r="J74" s="7">
        <v>13083094</v>
      </c>
      <c r="K74" s="7">
        <v>12296069</v>
      </c>
    </row>
    <row r="75" spans="1:11" ht="12.75">
      <c r="A75" s="221" t="s">
        <v>128</v>
      </c>
      <c r="B75" s="222"/>
      <c r="C75" s="222"/>
      <c r="D75" s="222"/>
      <c r="E75" s="222"/>
      <c r="F75" s="222"/>
      <c r="G75" s="222"/>
      <c r="H75" s="223"/>
      <c r="I75" s="1">
        <v>68</v>
      </c>
      <c r="J75" s="7">
        <v>13083094</v>
      </c>
      <c r="K75" s="7">
        <v>12296069</v>
      </c>
    </row>
    <row r="76" spans="1:11" ht="12.75">
      <c r="A76" s="221" t="s">
        <v>129</v>
      </c>
      <c r="B76" s="222"/>
      <c r="C76" s="222"/>
      <c r="D76" s="222"/>
      <c r="E76" s="222"/>
      <c r="F76" s="222"/>
      <c r="G76" s="222"/>
      <c r="H76" s="223"/>
      <c r="I76" s="1">
        <v>69</v>
      </c>
      <c r="J76" s="7">
        <v>12500000</v>
      </c>
      <c r="K76" s="7">
        <v>12500000</v>
      </c>
    </row>
    <row r="77" spans="1:11" ht="12.75">
      <c r="A77" s="221" t="s">
        <v>130</v>
      </c>
      <c r="B77" s="222"/>
      <c r="C77" s="222"/>
      <c r="D77" s="222"/>
      <c r="E77" s="222"/>
      <c r="F77" s="222"/>
      <c r="G77" s="222"/>
      <c r="H77" s="223"/>
      <c r="I77" s="1">
        <v>70</v>
      </c>
      <c r="J77" s="7">
        <v>35207888</v>
      </c>
      <c r="K77" s="7">
        <v>35994913</v>
      </c>
    </row>
    <row r="78" spans="1:11" ht="12.75">
      <c r="A78" s="221" t="s">
        <v>131</v>
      </c>
      <c r="B78" s="222"/>
      <c r="C78" s="222"/>
      <c r="D78" s="222"/>
      <c r="E78" s="222"/>
      <c r="F78" s="222"/>
      <c r="G78" s="222"/>
      <c r="H78" s="223"/>
      <c r="I78" s="1">
        <v>71</v>
      </c>
      <c r="J78" s="7">
        <v>10807987</v>
      </c>
      <c r="K78" s="7">
        <v>10548879</v>
      </c>
    </row>
    <row r="79" spans="1:11" ht="12.75">
      <c r="A79" s="221" t="s">
        <v>225</v>
      </c>
      <c r="B79" s="222"/>
      <c r="C79" s="222"/>
      <c r="D79" s="222"/>
      <c r="E79" s="222"/>
      <c r="F79" s="222"/>
      <c r="G79" s="222"/>
      <c r="H79" s="223"/>
      <c r="I79" s="1">
        <v>72</v>
      </c>
      <c r="J79" s="48">
        <v>128770767</v>
      </c>
      <c r="K79" s="48">
        <f>K80-K81</f>
        <v>127665214</v>
      </c>
    </row>
    <row r="80" spans="1:11" ht="12.75">
      <c r="A80" s="232" t="s">
        <v>164</v>
      </c>
      <c r="B80" s="233"/>
      <c r="C80" s="233"/>
      <c r="D80" s="233"/>
      <c r="E80" s="233"/>
      <c r="F80" s="233"/>
      <c r="G80" s="233"/>
      <c r="H80" s="234"/>
      <c r="I80" s="1">
        <v>73</v>
      </c>
      <c r="J80" s="7">
        <v>128770767</v>
      </c>
      <c r="K80" s="7">
        <v>127665214</v>
      </c>
    </row>
    <row r="81" spans="1:11" ht="12.75">
      <c r="A81" s="232" t="s">
        <v>165</v>
      </c>
      <c r="B81" s="233"/>
      <c r="C81" s="233"/>
      <c r="D81" s="233"/>
      <c r="E81" s="233"/>
      <c r="F81" s="233"/>
      <c r="G81" s="233"/>
      <c r="H81" s="234"/>
      <c r="I81" s="1">
        <v>74</v>
      </c>
      <c r="J81" s="7"/>
      <c r="K81" s="7"/>
    </row>
    <row r="82" spans="1:11" ht="12.75">
      <c r="A82" s="221" t="s">
        <v>226</v>
      </c>
      <c r="B82" s="222"/>
      <c r="C82" s="222"/>
      <c r="D82" s="222"/>
      <c r="E82" s="222"/>
      <c r="F82" s="222"/>
      <c r="G82" s="222"/>
      <c r="H82" s="223"/>
      <c r="I82" s="1">
        <v>75</v>
      </c>
      <c r="J82" s="48">
        <v>279758</v>
      </c>
      <c r="K82" s="48">
        <f>K83-K84</f>
        <v>-2601175</v>
      </c>
    </row>
    <row r="83" spans="1:11" ht="12.75">
      <c r="A83" s="232" t="s">
        <v>166</v>
      </c>
      <c r="B83" s="233"/>
      <c r="C83" s="233"/>
      <c r="D83" s="233"/>
      <c r="E83" s="233"/>
      <c r="F83" s="233"/>
      <c r="G83" s="233"/>
      <c r="H83" s="234"/>
      <c r="I83" s="1">
        <v>76</v>
      </c>
      <c r="J83" s="7">
        <v>279758</v>
      </c>
      <c r="K83" s="7">
        <v>-2601175</v>
      </c>
    </row>
    <row r="84" spans="1:11" ht="12.75">
      <c r="A84" s="232" t="s">
        <v>167</v>
      </c>
      <c r="B84" s="233"/>
      <c r="C84" s="233"/>
      <c r="D84" s="233"/>
      <c r="E84" s="233"/>
      <c r="F84" s="233"/>
      <c r="G84" s="233"/>
      <c r="H84" s="234"/>
      <c r="I84" s="1">
        <v>77</v>
      </c>
      <c r="J84" s="7"/>
      <c r="K84" s="7"/>
    </row>
    <row r="85" spans="1:11" ht="12.75">
      <c r="A85" s="221" t="s">
        <v>168</v>
      </c>
      <c r="B85" s="222"/>
      <c r="C85" s="222"/>
      <c r="D85" s="222"/>
      <c r="E85" s="222"/>
      <c r="F85" s="222"/>
      <c r="G85" s="222"/>
      <c r="H85" s="223"/>
      <c r="I85" s="1">
        <v>78</v>
      </c>
      <c r="J85" s="7"/>
      <c r="K85" s="7"/>
    </row>
    <row r="86" spans="1:11" ht="12.75">
      <c r="A86" s="224" t="s">
        <v>18</v>
      </c>
      <c r="B86" s="225"/>
      <c r="C86" s="225"/>
      <c r="D86" s="225"/>
      <c r="E86" s="225"/>
      <c r="F86" s="225"/>
      <c r="G86" s="225"/>
      <c r="H86" s="226"/>
      <c r="I86" s="1">
        <v>79</v>
      </c>
      <c r="J86" s="48">
        <v>1732521</v>
      </c>
      <c r="K86" s="48">
        <v>1732521</v>
      </c>
    </row>
    <row r="87" spans="1:11" ht="12.75">
      <c r="A87" s="221" t="s">
        <v>124</v>
      </c>
      <c r="B87" s="222"/>
      <c r="C87" s="222"/>
      <c r="D87" s="222"/>
      <c r="E87" s="222"/>
      <c r="F87" s="222"/>
      <c r="G87" s="222"/>
      <c r="H87" s="223"/>
      <c r="I87" s="1">
        <v>80</v>
      </c>
      <c r="J87" s="7"/>
      <c r="K87" s="7"/>
    </row>
    <row r="88" spans="1:11" ht="12.75">
      <c r="A88" s="221" t="s">
        <v>125</v>
      </c>
      <c r="B88" s="222"/>
      <c r="C88" s="222"/>
      <c r="D88" s="222"/>
      <c r="E88" s="222"/>
      <c r="F88" s="222"/>
      <c r="G88" s="222"/>
      <c r="H88" s="223"/>
      <c r="I88" s="1">
        <v>81</v>
      </c>
      <c r="J88" s="7"/>
      <c r="K88" s="7"/>
    </row>
    <row r="89" spans="1:11" ht="12.75">
      <c r="A89" s="221" t="s">
        <v>126</v>
      </c>
      <c r="B89" s="222"/>
      <c r="C89" s="222"/>
      <c r="D89" s="222"/>
      <c r="E89" s="222"/>
      <c r="F89" s="222"/>
      <c r="G89" s="222"/>
      <c r="H89" s="223"/>
      <c r="I89" s="1">
        <v>82</v>
      </c>
      <c r="J89" s="7">
        <v>1732521</v>
      </c>
      <c r="K89" s="7"/>
    </row>
    <row r="90" spans="1:11" ht="12.75">
      <c r="A90" s="224" t="s">
        <v>19</v>
      </c>
      <c r="B90" s="225"/>
      <c r="C90" s="225"/>
      <c r="D90" s="225"/>
      <c r="E90" s="225"/>
      <c r="F90" s="225"/>
      <c r="G90" s="225"/>
      <c r="H90" s="226"/>
      <c r="I90" s="1">
        <v>83</v>
      </c>
      <c r="J90" s="48">
        <v>3683226</v>
      </c>
      <c r="K90" s="48">
        <f>SUM(K91:K99)</f>
        <v>3683226</v>
      </c>
    </row>
    <row r="91" spans="1:11" ht="12.75">
      <c r="A91" s="221" t="s">
        <v>127</v>
      </c>
      <c r="B91" s="222"/>
      <c r="C91" s="222"/>
      <c r="D91" s="222"/>
      <c r="E91" s="222"/>
      <c r="F91" s="222"/>
      <c r="G91" s="222"/>
      <c r="H91" s="223"/>
      <c r="I91" s="1">
        <v>84</v>
      </c>
      <c r="J91" s="7"/>
      <c r="K91" s="7"/>
    </row>
    <row r="92" spans="1:11" ht="12.75">
      <c r="A92" s="221" t="s">
        <v>230</v>
      </c>
      <c r="B92" s="222"/>
      <c r="C92" s="222"/>
      <c r="D92" s="222"/>
      <c r="E92" s="222"/>
      <c r="F92" s="222"/>
      <c r="G92" s="222"/>
      <c r="H92" s="223"/>
      <c r="I92" s="1">
        <v>85</v>
      </c>
      <c r="J92" s="7">
        <v>981229</v>
      </c>
      <c r="K92" s="7">
        <v>981229</v>
      </c>
    </row>
    <row r="93" spans="1:11" ht="12.75">
      <c r="A93" s="221" t="s">
        <v>0</v>
      </c>
      <c r="B93" s="222"/>
      <c r="C93" s="222"/>
      <c r="D93" s="222"/>
      <c r="E93" s="222"/>
      <c r="F93" s="222"/>
      <c r="G93" s="222"/>
      <c r="H93" s="223"/>
      <c r="I93" s="1">
        <v>86</v>
      </c>
      <c r="J93" s="7"/>
      <c r="K93" s="7"/>
    </row>
    <row r="94" spans="1:11" ht="12.75">
      <c r="A94" s="221" t="s">
        <v>231</v>
      </c>
      <c r="B94" s="222"/>
      <c r="C94" s="222"/>
      <c r="D94" s="222"/>
      <c r="E94" s="222"/>
      <c r="F94" s="222"/>
      <c r="G94" s="222"/>
      <c r="H94" s="223"/>
      <c r="I94" s="1">
        <v>87</v>
      </c>
      <c r="J94" s="7"/>
      <c r="K94" s="7"/>
    </row>
    <row r="95" spans="1:11" ht="12.75">
      <c r="A95" s="221" t="s">
        <v>232</v>
      </c>
      <c r="B95" s="222"/>
      <c r="C95" s="222"/>
      <c r="D95" s="222"/>
      <c r="E95" s="222"/>
      <c r="F95" s="222"/>
      <c r="G95" s="222"/>
      <c r="H95" s="223"/>
      <c r="I95" s="1">
        <v>88</v>
      </c>
      <c r="J95" s="7"/>
      <c r="K95" s="7"/>
    </row>
    <row r="96" spans="1:11" ht="12.75">
      <c r="A96" s="221" t="s">
        <v>233</v>
      </c>
      <c r="B96" s="222"/>
      <c r="C96" s="222"/>
      <c r="D96" s="222"/>
      <c r="E96" s="222"/>
      <c r="F96" s="222"/>
      <c r="G96" s="222"/>
      <c r="H96" s="223"/>
      <c r="I96" s="1">
        <v>89</v>
      </c>
      <c r="J96" s="7"/>
      <c r="K96" s="7"/>
    </row>
    <row r="97" spans="1:11" ht="12.75">
      <c r="A97" s="221" t="s">
        <v>89</v>
      </c>
      <c r="B97" s="222"/>
      <c r="C97" s="222"/>
      <c r="D97" s="222"/>
      <c r="E97" s="222"/>
      <c r="F97" s="222"/>
      <c r="G97" s="222"/>
      <c r="H97" s="223"/>
      <c r="I97" s="1">
        <v>90</v>
      </c>
      <c r="J97" s="7"/>
      <c r="K97" s="7"/>
    </row>
    <row r="98" spans="1:11" ht="12.75">
      <c r="A98" s="221" t="s">
        <v>87</v>
      </c>
      <c r="B98" s="222"/>
      <c r="C98" s="222"/>
      <c r="D98" s="222"/>
      <c r="E98" s="222"/>
      <c r="F98" s="222"/>
      <c r="G98" s="222"/>
      <c r="H98" s="223"/>
      <c r="I98" s="1">
        <v>91</v>
      </c>
      <c r="J98" s="7"/>
      <c r="K98" s="7"/>
    </row>
    <row r="99" spans="1:11" ht="12.75">
      <c r="A99" s="221" t="s">
        <v>88</v>
      </c>
      <c r="B99" s="222"/>
      <c r="C99" s="222"/>
      <c r="D99" s="222"/>
      <c r="E99" s="222"/>
      <c r="F99" s="222"/>
      <c r="G99" s="222"/>
      <c r="H99" s="223"/>
      <c r="I99" s="1">
        <v>92</v>
      </c>
      <c r="J99" s="7">
        <v>2701997</v>
      </c>
      <c r="K99" s="7">
        <v>2701997</v>
      </c>
    </row>
    <row r="100" spans="1:11" ht="12.75">
      <c r="A100" s="224" t="s">
        <v>20</v>
      </c>
      <c r="B100" s="225"/>
      <c r="C100" s="225"/>
      <c r="D100" s="225"/>
      <c r="E100" s="225"/>
      <c r="F100" s="225"/>
      <c r="G100" s="225"/>
      <c r="H100" s="226"/>
      <c r="I100" s="1">
        <v>93</v>
      </c>
      <c r="J100" s="48">
        <v>135398188</v>
      </c>
      <c r="K100" s="48">
        <f>SUM(K101:K112)</f>
        <v>134736599</v>
      </c>
    </row>
    <row r="101" spans="1:11" ht="12.75">
      <c r="A101" s="221" t="s">
        <v>127</v>
      </c>
      <c r="B101" s="222"/>
      <c r="C101" s="222"/>
      <c r="D101" s="222"/>
      <c r="E101" s="222"/>
      <c r="F101" s="222"/>
      <c r="G101" s="222"/>
      <c r="H101" s="223"/>
      <c r="I101" s="1">
        <v>94</v>
      </c>
      <c r="J101" s="7">
        <v>129664699</v>
      </c>
      <c r="K101" s="7">
        <v>130038895</v>
      </c>
    </row>
    <row r="102" spans="1:11" ht="12.75">
      <c r="A102" s="221" t="s">
        <v>230</v>
      </c>
      <c r="B102" s="222"/>
      <c r="C102" s="222"/>
      <c r="D102" s="222"/>
      <c r="E102" s="222"/>
      <c r="F102" s="222"/>
      <c r="G102" s="222"/>
      <c r="H102" s="223"/>
      <c r="I102" s="1">
        <v>95</v>
      </c>
      <c r="J102" s="7"/>
      <c r="K102" s="7"/>
    </row>
    <row r="103" spans="1:11" ht="12.75">
      <c r="A103" s="221" t="s">
        <v>0</v>
      </c>
      <c r="B103" s="222"/>
      <c r="C103" s="222"/>
      <c r="D103" s="222"/>
      <c r="E103" s="222"/>
      <c r="F103" s="222"/>
      <c r="G103" s="222"/>
      <c r="H103" s="223"/>
      <c r="I103" s="1">
        <v>96</v>
      </c>
      <c r="J103" s="7"/>
      <c r="K103" s="7"/>
    </row>
    <row r="104" spans="1:11" ht="12.75">
      <c r="A104" s="221" t="s">
        <v>231</v>
      </c>
      <c r="B104" s="222"/>
      <c r="C104" s="222"/>
      <c r="D104" s="222"/>
      <c r="E104" s="222"/>
      <c r="F104" s="222"/>
      <c r="G104" s="222"/>
      <c r="H104" s="223"/>
      <c r="I104" s="1">
        <v>97</v>
      </c>
      <c r="J104" s="7">
        <v>55108</v>
      </c>
      <c r="K104" s="7">
        <v>42175</v>
      </c>
    </row>
    <row r="105" spans="1:11" ht="12.75">
      <c r="A105" s="221" t="s">
        <v>232</v>
      </c>
      <c r="B105" s="222"/>
      <c r="C105" s="222"/>
      <c r="D105" s="222"/>
      <c r="E105" s="222"/>
      <c r="F105" s="222"/>
      <c r="G105" s="222"/>
      <c r="H105" s="223"/>
      <c r="I105" s="1">
        <v>98</v>
      </c>
      <c r="J105" s="7">
        <v>3181607</v>
      </c>
      <c r="K105" s="7">
        <v>1374455</v>
      </c>
    </row>
    <row r="106" spans="1:11" ht="12.75">
      <c r="A106" s="221" t="s">
        <v>233</v>
      </c>
      <c r="B106" s="222"/>
      <c r="C106" s="222"/>
      <c r="D106" s="222"/>
      <c r="E106" s="222"/>
      <c r="F106" s="222"/>
      <c r="G106" s="222"/>
      <c r="H106" s="223"/>
      <c r="I106" s="1">
        <v>99</v>
      </c>
      <c r="J106" s="7"/>
      <c r="K106" s="7"/>
    </row>
    <row r="107" spans="1:11" ht="12.75">
      <c r="A107" s="221" t="s">
        <v>89</v>
      </c>
      <c r="B107" s="222"/>
      <c r="C107" s="222"/>
      <c r="D107" s="222"/>
      <c r="E107" s="222"/>
      <c r="F107" s="222"/>
      <c r="G107" s="222"/>
      <c r="H107" s="223"/>
      <c r="I107" s="1">
        <v>100</v>
      </c>
      <c r="J107" s="7"/>
      <c r="K107" s="7"/>
    </row>
    <row r="108" spans="1:11" ht="12.75">
      <c r="A108" s="221" t="s">
        <v>90</v>
      </c>
      <c r="B108" s="222"/>
      <c r="C108" s="222"/>
      <c r="D108" s="222"/>
      <c r="E108" s="222"/>
      <c r="F108" s="222"/>
      <c r="G108" s="222"/>
      <c r="H108" s="223"/>
      <c r="I108" s="1">
        <v>101</v>
      </c>
      <c r="J108" s="7">
        <v>809418</v>
      </c>
      <c r="K108" s="7">
        <v>829327</v>
      </c>
    </row>
    <row r="109" spans="1:11" ht="12.75">
      <c r="A109" s="221" t="s">
        <v>91</v>
      </c>
      <c r="B109" s="222"/>
      <c r="C109" s="222"/>
      <c r="D109" s="222"/>
      <c r="E109" s="222"/>
      <c r="F109" s="222"/>
      <c r="G109" s="222"/>
      <c r="H109" s="223"/>
      <c r="I109" s="1">
        <v>102</v>
      </c>
      <c r="J109" s="7">
        <v>1502881</v>
      </c>
      <c r="K109" s="7">
        <v>2268052</v>
      </c>
    </row>
    <row r="110" spans="1:11" ht="12.75">
      <c r="A110" s="221" t="s">
        <v>94</v>
      </c>
      <c r="B110" s="222"/>
      <c r="C110" s="222"/>
      <c r="D110" s="222"/>
      <c r="E110" s="222"/>
      <c r="F110" s="222"/>
      <c r="G110" s="222"/>
      <c r="H110" s="223"/>
      <c r="I110" s="1">
        <v>103</v>
      </c>
      <c r="J110" s="7">
        <v>154504</v>
      </c>
      <c r="K110" s="7">
        <v>154504</v>
      </c>
    </row>
    <row r="111" spans="1:11" ht="12.75">
      <c r="A111" s="221" t="s">
        <v>92</v>
      </c>
      <c r="B111" s="222"/>
      <c r="C111" s="222"/>
      <c r="D111" s="222"/>
      <c r="E111" s="222"/>
      <c r="F111" s="222"/>
      <c r="G111" s="222"/>
      <c r="H111" s="223"/>
      <c r="I111" s="1">
        <v>104</v>
      </c>
      <c r="J111" s="7"/>
      <c r="K111" s="7"/>
    </row>
    <row r="112" spans="1:11" ht="12.75">
      <c r="A112" s="221" t="s">
        <v>93</v>
      </c>
      <c r="B112" s="222"/>
      <c r="C112" s="222"/>
      <c r="D112" s="222"/>
      <c r="E112" s="222"/>
      <c r="F112" s="222"/>
      <c r="G112" s="222"/>
      <c r="H112" s="223"/>
      <c r="I112" s="1">
        <v>105</v>
      </c>
      <c r="J112" s="7">
        <v>29971</v>
      </c>
      <c r="K112" s="7">
        <v>29191</v>
      </c>
    </row>
    <row r="113" spans="1:11" ht="12.75">
      <c r="A113" s="224" t="s">
        <v>1</v>
      </c>
      <c r="B113" s="225"/>
      <c r="C113" s="225"/>
      <c r="D113" s="225"/>
      <c r="E113" s="225"/>
      <c r="F113" s="225"/>
      <c r="G113" s="225"/>
      <c r="H113" s="226"/>
      <c r="I113" s="1">
        <v>106</v>
      </c>
      <c r="J113" s="7">
        <f>658596-1</f>
        <v>658595</v>
      </c>
      <c r="K113" s="7">
        <v>397686</v>
      </c>
    </row>
    <row r="114" spans="1:11" ht="12.75">
      <c r="A114" s="224" t="s">
        <v>21</v>
      </c>
      <c r="B114" s="225"/>
      <c r="C114" s="225"/>
      <c r="D114" s="225"/>
      <c r="E114" s="225"/>
      <c r="F114" s="225"/>
      <c r="G114" s="225"/>
      <c r="H114" s="226"/>
      <c r="I114" s="1">
        <v>107</v>
      </c>
      <c r="J114" s="48">
        <v>382805517</v>
      </c>
      <c r="K114" s="48">
        <f>K69+K86+K90+K100+K113</f>
        <v>378424450</v>
      </c>
    </row>
    <row r="115" spans="1:11" ht="12.75">
      <c r="A115" s="210" t="s">
        <v>52</v>
      </c>
      <c r="B115" s="211"/>
      <c r="C115" s="211"/>
      <c r="D115" s="211"/>
      <c r="E115" s="211"/>
      <c r="F115" s="211"/>
      <c r="G115" s="211"/>
      <c r="H115" s="212"/>
      <c r="I115" s="2">
        <v>108</v>
      </c>
      <c r="J115" s="8">
        <v>489134311</v>
      </c>
      <c r="K115" s="8">
        <v>452241755</v>
      </c>
    </row>
    <row r="116" spans="1:11" ht="12.75">
      <c r="A116" s="213" t="s">
        <v>297</v>
      </c>
      <c r="B116" s="214"/>
      <c r="C116" s="214"/>
      <c r="D116" s="214"/>
      <c r="E116" s="214"/>
      <c r="F116" s="214"/>
      <c r="G116" s="214"/>
      <c r="H116" s="214"/>
      <c r="I116" s="215"/>
      <c r="J116" s="215"/>
      <c r="K116" s="216"/>
    </row>
    <row r="117" spans="1:11" ht="12.75">
      <c r="A117" s="217" t="s">
        <v>181</v>
      </c>
      <c r="B117" s="218"/>
      <c r="C117" s="218"/>
      <c r="D117" s="218"/>
      <c r="E117" s="218"/>
      <c r="F117" s="218"/>
      <c r="G117" s="218"/>
      <c r="H117" s="218"/>
      <c r="I117" s="219"/>
      <c r="J117" s="219"/>
      <c r="K117" s="220"/>
    </row>
    <row r="118" spans="1:11" ht="12.75">
      <c r="A118" s="221" t="s">
        <v>8</v>
      </c>
      <c r="B118" s="222"/>
      <c r="C118" s="222"/>
      <c r="D118" s="222"/>
      <c r="E118" s="222"/>
      <c r="F118" s="222"/>
      <c r="G118" s="222"/>
      <c r="H118" s="223"/>
      <c r="I118" s="1">
        <v>109</v>
      </c>
      <c r="J118" s="7"/>
      <c r="K118" s="7"/>
    </row>
    <row r="119" spans="1:11" ht="12.75">
      <c r="A119" s="227" t="s">
        <v>9</v>
      </c>
      <c r="B119" s="228"/>
      <c r="C119" s="228"/>
      <c r="D119" s="228"/>
      <c r="E119" s="228"/>
      <c r="F119" s="228"/>
      <c r="G119" s="228"/>
      <c r="H119" s="229"/>
      <c r="I119" s="4">
        <v>110</v>
      </c>
      <c r="J119" s="8"/>
      <c r="K119" s="8"/>
    </row>
    <row r="120" spans="1:11" ht="12.75">
      <c r="A120" s="230" t="s">
        <v>298</v>
      </c>
      <c r="B120" s="231"/>
      <c r="C120" s="231"/>
      <c r="D120" s="231"/>
      <c r="E120" s="231"/>
      <c r="F120" s="231"/>
      <c r="G120" s="231"/>
      <c r="H120" s="231"/>
      <c r="I120" s="231"/>
      <c r="J120" s="231"/>
      <c r="K120" s="231"/>
    </row>
    <row r="121" spans="1:11" ht="12.75">
      <c r="A121" s="208"/>
      <c r="B121" s="209"/>
      <c r="C121" s="209"/>
      <c r="D121" s="209"/>
      <c r="E121" s="209"/>
      <c r="F121" s="209"/>
      <c r="G121" s="209"/>
      <c r="H121" s="209"/>
      <c r="I121" s="209"/>
      <c r="J121" s="209"/>
      <c r="K121" s="209"/>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6">
    <dataValidation allowBlank="1" sqref="L1:IV65536 J116:J65536 J68 J4:J6 K4:K65536 A4:I65536 A1:K2"/>
    <dataValidation type="whole" operator="greaterThanOrEqual" allowBlank="1" showInputMessage="1" showErrorMessage="1" errorTitle="Pogrešan unos" error="Mogu se unijeti samo cjelobrojne pozitivne vrijednosti." sqref="J86:J115 J48:J67 J7:J46 J79:J84 J72:J77 J70">
      <formula1>0</formula1>
    </dataValidation>
    <dataValidation type="whole" operator="notEqual" allowBlank="1" showInputMessage="1" showErrorMessage="1" errorTitle="Pogrešan unos" error="Mogu se unijeti samo cjelobrojne vrijednosti." sqref="J85">
      <formula1>999999999999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tabSelected="1" view="pageBreakPreview" zoomScale="110" zoomScaleNormal="124" zoomScaleSheetLayoutView="110" zoomScalePageLayoutView="0" workbookViewId="0" topLeftCell="A1">
      <selection activeCell="K46" sqref="K46"/>
    </sheetView>
  </sheetViews>
  <sheetFormatPr defaultColWidth="9.140625" defaultRowHeight="12.75"/>
  <cols>
    <col min="1" max="1" width="9.140625" style="47" customWidth="1"/>
    <col min="2" max="2" width="4.140625" style="47" customWidth="1"/>
    <col min="3" max="3" width="4.28125" style="47" customWidth="1"/>
    <col min="4" max="4" width="6.140625" style="47" customWidth="1"/>
    <col min="5" max="5" width="4.57421875" style="47" customWidth="1"/>
    <col min="6" max="6" width="2.140625" style="47" customWidth="1"/>
    <col min="7" max="7" width="23.7109375" style="47" customWidth="1"/>
    <col min="8" max="8" width="3.8515625" style="47" customWidth="1"/>
    <col min="9" max="9" width="6.7109375" style="140" customWidth="1"/>
    <col min="10" max="13" width="8.8515625" style="47" customWidth="1"/>
    <col min="14" max="16384" width="9.140625" style="47" customWidth="1"/>
  </cols>
  <sheetData>
    <row r="1" spans="1:13" ht="12.75" customHeight="1">
      <c r="A1" s="245" t="s">
        <v>149</v>
      </c>
      <c r="B1" s="245"/>
      <c r="C1" s="245"/>
      <c r="D1" s="245"/>
      <c r="E1" s="245"/>
      <c r="F1" s="245"/>
      <c r="G1" s="245"/>
      <c r="H1" s="245"/>
      <c r="I1" s="245"/>
      <c r="J1" s="245"/>
      <c r="K1" s="245"/>
      <c r="L1" s="245"/>
      <c r="M1" s="245"/>
    </row>
    <row r="2" spans="1:13" ht="12.75" customHeight="1">
      <c r="A2" s="253" t="s">
        <v>331</v>
      </c>
      <c r="B2" s="253"/>
      <c r="C2" s="253"/>
      <c r="D2" s="253"/>
      <c r="E2" s="253"/>
      <c r="F2" s="253"/>
      <c r="G2" s="253"/>
      <c r="H2" s="253"/>
      <c r="I2" s="253"/>
      <c r="J2" s="253"/>
      <c r="K2" s="253"/>
      <c r="L2" s="253"/>
      <c r="M2" s="253"/>
    </row>
    <row r="3" spans="1:13" ht="12.75" customHeight="1">
      <c r="A3" s="284" t="s">
        <v>330</v>
      </c>
      <c r="B3" s="284"/>
      <c r="C3" s="284"/>
      <c r="D3" s="284"/>
      <c r="E3" s="284"/>
      <c r="F3" s="284"/>
      <c r="G3" s="284"/>
      <c r="H3" s="284"/>
      <c r="I3" s="284"/>
      <c r="J3" s="284"/>
      <c r="K3" s="284"/>
      <c r="L3" s="284"/>
      <c r="M3" s="284"/>
    </row>
    <row r="4" spans="1:13" ht="22.5">
      <c r="A4" s="285" t="s">
        <v>54</v>
      </c>
      <c r="B4" s="285"/>
      <c r="C4" s="285"/>
      <c r="D4" s="285"/>
      <c r="E4" s="285"/>
      <c r="F4" s="285"/>
      <c r="G4" s="285"/>
      <c r="H4" s="285"/>
      <c r="I4" s="54" t="s">
        <v>354</v>
      </c>
      <c r="J4" s="286" t="s">
        <v>306</v>
      </c>
      <c r="K4" s="286"/>
      <c r="L4" s="286" t="s">
        <v>307</v>
      </c>
      <c r="M4" s="286"/>
    </row>
    <row r="5" spans="1:13" ht="22.5">
      <c r="A5" s="285"/>
      <c r="B5" s="285"/>
      <c r="C5" s="285"/>
      <c r="D5" s="285"/>
      <c r="E5" s="285"/>
      <c r="F5" s="285"/>
      <c r="G5" s="285"/>
      <c r="H5" s="285"/>
      <c r="I5" s="54"/>
      <c r="J5" s="54" t="s">
        <v>301</v>
      </c>
      <c r="K5" s="54" t="s">
        <v>302</v>
      </c>
      <c r="L5" s="54" t="s">
        <v>301</v>
      </c>
      <c r="M5" s="54" t="s">
        <v>302</v>
      </c>
    </row>
    <row r="6" spans="1:13" ht="12.75">
      <c r="A6" s="286">
        <v>1</v>
      </c>
      <c r="B6" s="286"/>
      <c r="C6" s="286"/>
      <c r="D6" s="286"/>
      <c r="E6" s="286"/>
      <c r="F6" s="286"/>
      <c r="G6" s="286"/>
      <c r="H6" s="286"/>
      <c r="I6" s="56">
        <v>2</v>
      </c>
      <c r="J6" s="54">
        <v>3</v>
      </c>
      <c r="K6" s="54">
        <v>4</v>
      </c>
      <c r="L6" s="54">
        <v>5</v>
      </c>
      <c r="M6" s="54">
        <v>6</v>
      </c>
    </row>
    <row r="7" spans="1:14" ht="12.75">
      <c r="A7" s="267" t="s">
        <v>355</v>
      </c>
      <c r="B7" s="268"/>
      <c r="C7" s="268"/>
      <c r="D7" s="268"/>
      <c r="E7" s="268"/>
      <c r="F7" s="268"/>
      <c r="G7" s="268"/>
      <c r="H7" s="269"/>
      <c r="I7" s="133">
        <v>111</v>
      </c>
      <c r="J7" s="130">
        <f>(J8+J9)</f>
        <v>14213898</v>
      </c>
      <c r="K7" s="130">
        <f>(K8+K9)</f>
        <v>14213898</v>
      </c>
      <c r="L7" s="130">
        <f>SUM(L8:L9)</f>
        <v>13166955</v>
      </c>
      <c r="M7" s="130">
        <f>SUM(M8:M9)</f>
        <v>13166955</v>
      </c>
      <c r="N7" s="121"/>
    </row>
    <row r="8" spans="1:14" ht="12.75">
      <c r="A8" s="257" t="s">
        <v>147</v>
      </c>
      <c r="B8" s="258"/>
      <c r="C8" s="258"/>
      <c r="D8" s="258"/>
      <c r="E8" s="258"/>
      <c r="F8" s="258"/>
      <c r="G8" s="258"/>
      <c r="H8" s="259"/>
      <c r="I8" s="134">
        <v>112</v>
      </c>
      <c r="J8" s="131">
        <v>13666079</v>
      </c>
      <c r="K8" s="131">
        <v>13666079</v>
      </c>
      <c r="L8" s="131">
        <v>12836398</v>
      </c>
      <c r="M8" s="131">
        <f>L8</f>
        <v>12836398</v>
      </c>
      <c r="N8" s="121"/>
    </row>
    <row r="9" spans="1:14" ht="12.75">
      <c r="A9" s="257" t="s">
        <v>98</v>
      </c>
      <c r="B9" s="258"/>
      <c r="C9" s="258"/>
      <c r="D9" s="258"/>
      <c r="E9" s="258"/>
      <c r="F9" s="258"/>
      <c r="G9" s="258"/>
      <c r="H9" s="259"/>
      <c r="I9" s="134">
        <v>113</v>
      </c>
      <c r="J9" s="131">
        <v>547819</v>
      </c>
      <c r="K9" s="131">
        <v>547819</v>
      </c>
      <c r="L9" s="131">
        <v>330557</v>
      </c>
      <c r="M9" s="131">
        <f>L9</f>
        <v>330557</v>
      </c>
      <c r="N9" s="121"/>
    </row>
    <row r="10" spans="1:14" ht="12.75">
      <c r="A10" s="257" t="s">
        <v>356</v>
      </c>
      <c r="B10" s="258"/>
      <c r="C10" s="258"/>
      <c r="D10" s="258"/>
      <c r="E10" s="258"/>
      <c r="F10" s="258"/>
      <c r="G10" s="258"/>
      <c r="H10" s="259"/>
      <c r="I10" s="134">
        <v>114</v>
      </c>
      <c r="J10" s="130">
        <f>J11+J12+J16+J20+J21+J22+J25+J26</f>
        <v>16189804</v>
      </c>
      <c r="K10" s="130">
        <f>K11+K12+K16+K20+K21+K22+K25+K26</f>
        <v>16189804</v>
      </c>
      <c r="L10" s="130">
        <f>L11+L12+L16+L20+L21+L22+L25+L26</f>
        <v>13568965</v>
      </c>
      <c r="M10" s="130">
        <f>M11+M12+M16+M20+M21+M22+M25+M26</f>
        <v>13568965</v>
      </c>
      <c r="N10" s="121"/>
    </row>
    <row r="11" spans="1:14" ht="12.75">
      <c r="A11" s="257" t="s">
        <v>99</v>
      </c>
      <c r="B11" s="258"/>
      <c r="C11" s="258"/>
      <c r="D11" s="258"/>
      <c r="E11" s="258"/>
      <c r="F11" s="258"/>
      <c r="G11" s="258"/>
      <c r="H11" s="259"/>
      <c r="I11" s="134">
        <v>115</v>
      </c>
      <c r="J11" s="131"/>
      <c r="K11" s="131"/>
      <c r="L11" s="131"/>
      <c r="M11" s="131"/>
      <c r="N11" s="121"/>
    </row>
    <row r="12" spans="1:14" ht="12.75">
      <c r="A12" s="257" t="s">
        <v>357</v>
      </c>
      <c r="B12" s="258"/>
      <c r="C12" s="258"/>
      <c r="D12" s="258"/>
      <c r="E12" s="258"/>
      <c r="F12" s="258"/>
      <c r="G12" s="258"/>
      <c r="H12" s="259"/>
      <c r="I12" s="134">
        <v>116</v>
      </c>
      <c r="J12" s="131">
        <f>SUM(J13:J15)</f>
        <v>5662859</v>
      </c>
      <c r="K12" s="131">
        <f>SUM(K13:K15)</f>
        <v>5662859</v>
      </c>
      <c r="L12" s="131">
        <f>SUM(L13:L15)</f>
        <v>4223828</v>
      </c>
      <c r="M12" s="131">
        <f>L12</f>
        <v>4223828</v>
      </c>
      <c r="N12" s="121"/>
    </row>
    <row r="13" spans="1:14" ht="12.75">
      <c r="A13" s="281" t="s">
        <v>141</v>
      </c>
      <c r="B13" s="282"/>
      <c r="C13" s="282"/>
      <c r="D13" s="282"/>
      <c r="E13" s="282"/>
      <c r="F13" s="282"/>
      <c r="G13" s="282"/>
      <c r="H13" s="283"/>
      <c r="I13" s="134">
        <v>117</v>
      </c>
      <c r="J13" s="131">
        <v>616028</v>
      </c>
      <c r="K13" s="131">
        <v>616028</v>
      </c>
      <c r="L13" s="131">
        <v>534716</v>
      </c>
      <c r="M13" s="131">
        <f>L13</f>
        <v>534716</v>
      </c>
      <c r="N13" s="121"/>
    </row>
    <row r="14" spans="1:14" ht="12.75">
      <c r="A14" s="281" t="s">
        <v>142</v>
      </c>
      <c r="B14" s="282"/>
      <c r="C14" s="282"/>
      <c r="D14" s="282"/>
      <c r="E14" s="282"/>
      <c r="F14" s="282"/>
      <c r="G14" s="282"/>
      <c r="H14" s="283"/>
      <c r="I14" s="134">
        <v>118</v>
      </c>
      <c r="J14" s="131">
        <v>1977134</v>
      </c>
      <c r="K14" s="131">
        <v>1977134</v>
      </c>
      <c r="L14" s="131">
        <v>374782</v>
      </c>
      <c r="M14" s="131">
        <f>L14</f>
        <v>374782</v>
      </c>
      <c r="N14" s="121"/>
    </row>
    <row r="15" spans="1:14" ht="12.75">
      <c r="A15" s="281" t="s">
        <v>56</v>
      </c>
      <c r="B15" s="282"/>
      <c r="C15" s="282"/>
      <c r="D15" s="282"/>
      <c r="E15" s="282"/>
      <c r="F15" s="282"/>
      <c r="G15" s="282"/>
      <c r="H15" s="283"/>
      <c r="I15" s="134">
        <v>119</v>
      </c>
      <c r="J15" s="131">
        <v>3069697</v>
      </c>
      <c r="K15" s="131">
        <v>3069697</v>
      </c>
      <c r="L15" s="131">
        <v>3314330</v>
      </c>
      <c r="M15" s="131">
        <f>L15</f>
        <v>3314330</v>
      </c>
      <c r="N15" s="121"/>
    </row>
    <row r="16" spans="1:14" ht="12.75">
      <c r="A16" s="257" t="s">
        <v>358</v>
      </c>
      <c r="B16" s="258"/>
      <c r="C16" s="258"/>
      <c r="D16" s="258"/>
      <c r="E16" s="258"/>
      <c r="F16" s="258"/>
      <c r="G16" s="258"/>
      <c r="H16" s="259"/>
      <c r="I16" s="134">
        <v>120</v>
      </c>
      <c r="J16" s="131">
        <v>4264558</v>
      </c>
      <c r="K16" s="131">
        <v>4264558</v>
      </c>
      <c r="L16" s="131">
        <f>SUM(L17:L19)</f>
        <v>4165724</v>
      </c>
      <c r="M16" s="131">
        <f>SUM(M17:M19)</f>
        <v>4165724</v>
      </c>
      <c r="N16" s="121"/>
    </row>
    <row r="17" spans="1:14" ht="12.75">
      <c r="A17" s="281" t="s">
        <v>57</v>
      </c>
      <c r="B17" s="282"/>
      <c r="C17" s="282"/>
      <c r="D17" s="282"/>
      <c r="E17" s="282"/>
      <c r="F17" s="282"/>
      <c r="G17" s="282"/>
      <c r="H17" s="283"/>
      <c r="I17" s="134">
        <v>121</v>
      </c>
      <c r="J17" s="131">
        <v>2376664</v>
      </c>
      <c r="K17" s="131">
        <v>2376664</v>
      </c>
      <c r="L17" s="131">
        <v>2316186</v>
      </c>
      <c r="M17" s="131">
        <f>L17</f>
        <v>2316186</v>
      </c>
      <c r="N17" s="121"/>
    </row>
    <row r="18" spans="1:14" ht="12.75">
      <c r="A18" s="281" t="s">
        <v>58</v>
      </c>
      <c r="B18" s="282"/>
      <c r="C18" s="282"/>
      <c r="D18" s="282"/>
      <c r="E18" s="282"/>
      <c r="F18" s="282"/>
      <c r="G18" s="282"/>
      <c r="H18" s="283"/>
      <c r="I18" s="134">
        <v>122</v>
      </c>
      <c r="J18" s="131">
        <v>1318947</v>
      </c>
      <c r="K18" s="131">
        <v>1318947</v>
      </c>
      <c r="L18" s="131">
        <v>1283686</v>
      </c>
      <c r="M18" s="131">
        <f>L18</f>
        <v>1283686</v>
      </c>
      <c r="N18" s="121"/>
    </row>
    <row r="19" spans="1:14" ht="12.75">
      <c r="A19" s="281" t="s">
        <v>59</v>
      </c>
      <c r="B19" s="282"/>
      <c r="C19" s="282"/>
      <c r="D19" s="282"/>
      <c r="E19" s="282"/>
      <c r="F19" s="282"/>
      <c r="G19" s="282"/>
      <c r="H19" s="283"/>
      <c r="I19" s="134">
        <v>123</v>
      </c>
      <c r="J19" s="131">
        <v>568947</v>
      </c>
      <c r="K19" s="131">
        <v>568947</v>
      </c>
      <c r="L19" s="131">
        <v>565852</v>
      </c>
      <c r="M19" s="131">
        <f>L19</f>
        <v>565852</v>
      </c>
      <c r="N19" s="121"/>
    </row>
    <row r="20" spans="1:14" ht="12.75">
      <c r="A20" s="257" t="s">
        <v>100</v>
      </c>
      <c r="B20" s="258"/>
      <c r="C20" s="258"/>
      <c r="D20" s="258"/>
      <c r="E20" s="258"/>
      <c r="F20" s="258"/>
      <c r="G20" s="258"/>
      <c r="H20" s="259"/>
      <c r="I20" s="134">
        <v>124</v>
      </c>
      <c r="J20" s="131">
        <v>4457446</v>
      </c>
      <c r="K20" s="131">
        <v>4457446</v>
      </c>
      <c r="L20" s="131">
        <v>4361480</v>
      </c>
      <c r="M20" s="131">
        <f>L20</f>
        <v>4361480</v>
      </c>
      <c r="N20" s="121"/>
    </row>
    <row r="21" spans="1:14" ht="12.75">
      <c r="A21" s="257" t="s">
        <v>101</v>
      </c>
      <c r="B21" s="258"/>
      <c r="C21" s="258"/>
      <c r="D21" s="258"/>
      <c r="E21" s="258"/>
      <c r="F21" s="258"/>
      <c r="G21" s="258"/>
      <c r="H21" s="259"/>
      <c r="I21" s="134">
        <v>125</v>
      </c>
      <c r="J21" s="131">
        <v>1575843</v>
      </c>
      <c r="K21" s="131">
        <v>1575843</v>
      </c>
      <c r="L21" s="131">
        <v>734795</v>
      </c>
      <c r="M21" s="131">
        <f>L21</f>
        <v>734795</v>
      </c>
      <c r="N21" s="121"/>
    </row>
    <row r="22" spans="1:14" ht="12.75">
      <c r="A22" s="257" t="s">
        <v>359</v>
      </c>
      <c r="B22" s="258"/>
      <c r="C22" s="258"/>
      <c r="D22" s="258"/>
      <c r="E22" s="258"/>
      <c r="F22" s="258"/>
      <c r="G22" s="258"/>
      <c r="H22" s="259"/>
      <c r="I22" s="134">
        <v>126</v>
      </c>
      <c r="J22" s="131">
        <f>SUM(J23:J24)</f>
        <v>229098</v>
      </c>
      <c r="K22" s="131">
        <f>SUM(K23:K24)</f>
        <v>229098</v>
      </c>
      <c r="L22" s="131">
        <f>SUM(L23:L24)</f>
        <v>12743</v>
      </c>
      <c r="M22" s="131">
        <f>SUM(M23:M24)</f>
        <v>12743</v>
      </c>
      <c r="N22" s="121"/>
    </row>
    <row r="23" spans="1:14" ht="12.75">
      <c r="A23" s="281" t="s">
        <v>132</v>
      </c>
      <c r="B23" s="282"/>
      <c r="C23" s="282"/>
      <c r="D23" s="282"/>
      <c r="E23" s="282"/>
      <c r="F23" s="282"/>
      <c r="G23" s="282"/>
      <c r="H23" s="283"/>
      <c r="I23" s="134">
        <v>127</v>
      </c>
      <c r="J23" s="131"/>
      <c r="K23" s="131"/>
      <c r="L23" s="131"/>
      <c r="M23" s="131"/>
      <c r="N23" s="121"/>
    </row>
    <row r="24" spans="1:14" ht="12.75">
      <c r="A24" s="281" t="s">
        <v>133</v>
      </c>
      <c r="B24" s="282"/>
      <c r="C24" s="282"/>
      <c r="D24" s="282"/>
      <c r="E24" s="282"/>
      <c r="F24" s="282"/>
      <c r="G24" s="282"/>
      <c r="H24" s="283"/>
      <c r="I24" s="134">
        <v>128</v>
      </c>
      <c r="J24" s="131">
        <v>229098</v>
      </c>
      <c r="K24" s="131">
        <v>229098</v>
      </c>
      <c r="L24" s="131">
        <v>12743</v>
      </c>
      <c r="M24" s="131">
        <f>L24</f>
        <v>12743</v>
      </c>
      <c r="N24" s="121"/>
    </row>
    <row r="25" spans="1:14" ht="12.75">
      <c r="A25" s="257" t="s">
        <v>102</v>
      </c>
      <c r="B25" s="258"/>
      <c r="C25" s="258"/>
      <c r="D25" s="258"/>
      <c r="E25" s="258"/>
      <c r="F25" s="258"/>
      <c r="G25" s="258"/>
      <c r="H25" s="259"/>
      <c r="I25" s="134">
        <v>129</v>
      </c>
      <c r="J25" s="131"/>
      <c r="K25" s="131"/>
      <c r="L25" s="131"/>
      <c r="M25" s="131"/>
      <c r="N25" s="121"/>
    </row>
    <row r="26" spans="1:14" ht="12.75">
      <c r="A26" s="257" t="s">
        <v>45</v>
      </c>
      <c r="B26" s="258"/>
      <c r="C26" s="258"/>
      <c r="D26" s="258"/>
      <c r="E26" s="258"/>
      <c r="F26" s="258"/>
      <c r="G26" s="258"/>
      <c r="H26" s="259"/>
      <c r="I26" s="134">
        <v>130</v>
      </c>
      <c r="J26" s="131"/>
      <c r="K26" s="131"/>
      <c r="L26" s="131">
        <v>70395</v>
      </c>
      <c r="M26" s="131">
        <f>L26</f>
        <v>70395</v>
      </c>
      <c r="N26" s="121"/>
    </row>
    <row r="27" spans="1:14" ht="12.75">
      <c r="A27" s="257" t="s">
        <v>360</v>
      </c>
      <c r="B27" s="258"/>
      <c r="C27" s="258"/>
      <c r="D27" s="258"/>
      <c r="E27" s="258"/>
      <c r="F27" s="258"/>
      <c r="G27" s="258"/>
      <c r="H27" s="259"/>
      <c r="I27" s="134">
        <v>131</v>
      </c>
      <c r="J27" s="130">
        <f>SUM(J28:J32)</f>
        <v>222598</v>
      </c>
      <c r="K27" s="130">
        <f>SUM(K28:K32)</f>
        <v>222598</v>
      </c>
      <c r="L27" s="130">
        <f>SUM(L28:L32)</f>
        <v>29727</v>
      </c>
      <c r="M27" s="130">
        <f>SUM(M28:M32)</f>
        <v>29727</v>
      </c>
      <c r="N27" s="121"/>
    </row>
    <row r="28" spans="1:14" ht="12.75">
      <c r="A28" s="257" t="s">
        <v>216</v>
      </c>
      <c r="B28" s="258"/>
      <c r="C28" s="258"/>
      <c r="D28" s="258"/>
      <c r="E28" s="258"/>
      <c r="F28" s="258"/>
      <c r="G28" s="258"/>
      <c r="H28" s="259"/>
      <c r="I28" s="134">
        <v>132</v>
      </c>
      <c r="J28" s="131"/>
      <c r="K28" s="131"/>
      <c r="L28" s="131"/>
      <c r="M28" s="131"/>
      <c r="N28" s="121"/>
    </row>
    <row r="29" spans="1:14" ht="12.75">
      <c r="A29" s="257" t="s">
        <v>150</v>
      </c>
      <c r="B29" s="258"/>
      <c r="C29" s="258"/>
      <c r="D29" s="258"/>
      <c r="E29" s="258"/>
      <c r="F29" s="258"/>
      <c r="G29" s="258"/>
      <c r="H29" s="259"/>
      <c r="I29" s="134">
        <v>133</v>
      </c>
      <c r="J29" s="131">
        <v>212493</v>
      </c>
      <c r="K29" s="131">
        <v>212493</v>
      </c>
      <c r="L29" s="131">
        <v>29727</v>
      </c>
      <c r="M29" s="131">
        <f>L29</f>
        <v>29727</v>
      </c>
      <c r="N29" s="121"/>
    </row>
    <row r="30" spans="1:14" ht="12.75">
      <c r="A30" s="257" t="s">
        <v>134</v>
      </c>
      <c r="B30" s="258"/>
      <c r="C30" s="258"/>
      <c r="D30" s="258"/>
      <c r="E30" s="258"/>
      <c r="F30" s="258"/>
      <c r="G30" s="258"/>
      <c r="H30" s="259"/>
      <c r="I30" s="134">
        <v>134</v>
      </c>
      <c r="J30" s="131"/>
      <c r="K30" s="131"/>
      <c r="L30" s="131"/>
      <c r="M30" s="131"/>
      <c r="N30" s="121"/>
    </row>
    <row r="31" spans="1:14" ht="12.75">
      <c r="A31" s="257" t="s">
        <v>212</v>
      </c>
      <c r="B31" s="258"/>
      <c r="C31" s="258"/>
      <c r="D31" s="258"/>
      <c r="E31" s="258"/>
      <c r="F31" s="258"/>
      <c r="G31" s="258"/>
      <c r="H31" s="259"/>
      <c r="I31" s="134">
        <v>135</v>
      </c>
      <c r="J31" s="131"/>
      <c r="K31" s="131"/>
      <c r="L31" s="131"/>
      <c r="M31" s="131"/>
      <c r="N31" s="121"/>
    </row>
    <row r="32" spans="1:14" ht="12.75">
      <c r="A32" s="257" t="s">
        <v>135</v>
      </c>
      <c r="B32" s="258"/>
      <c r="C32" s="258"/>
      <c r="D32" s="258"/>
      <c r="E32" s="258"/>
      <c r="F32" s="258"/>
      <c r="G32" s="258"/>
      <c r="H32" s="259"/>
      <c r="I32" s="134">
        <v>136</v>
      </c>
      <c r="J32" s="131">
        <v>10105</v>
      </c>
      <c r="K32" s="131">
        <v>10105</v>
      </c>
      <c r="L32" s="131"/>
      <c r="M32" s="131"/>
      <c r="N32" s="121"/>
    </row>
    <row r="33" spans="1:14" ht="12.75">
      <c r="A33" s="257" t="s">
        <v>361</v>
      </c>
      <c r="B33" s="258"/>
      <c r="C33" s="258"/>
      <c r="D33" s="258"/>
      <c r="E33" s="258"/>
      <c r="F33" s="258"/>
      <c r="G33" s="258"/>
      <c r="H33" s="259"/>
      <c r="I33" s="134">
        <v>137</v>
      </c>
      <c r="J33" s="130">
        <f>SUM(J34:J37)</f>
        <v>3435673</v>
      </c>
      <c r="K33" s="130">
        <f>SUM(K34:K37)</f>
        <v>3435673</v>
      </c>
      <c r="L33" s="130">
        <f>SUM(L34:L37)</f>
        <v>2228892</v>
      </c>
      <c r="M33" s="130">
        <f>SUM(M34:M37)</f>
        <v>2228892</v>
      </c>
      <c r="N33" s="121"/>
    </row>
    <row r="34" spans="1:14" ht="12.75">
      <c r="A34" s="257" t="s">
        <v>61</v>
      </c>
      <c r="B34" s="258"/>
      <c r="C34" s="258"/>
      <c r="D34" s="258"/>
      <c r="E34" s="258"/>
      <c r="F34" s="258"/>
      <c r="G34" s="258"/>
      <c r="H34" s="259"/>
      <c r="I34" s="134">
        <v>138</v>
      </c>
      <c r="J34" s="131">
        <v>2907099</v>
      </c>
      <c r="K34" s="131">
        <v>2907099</v>
      </c>
      <c r="L34" s="131">
        <v>2224655</v>
      </c>
      <c r="M34" s="131">
        <f>L34</f>
        <v>2224655</v>
      </c>
      <c r="N34" s="121"/>
    </row>
    <row r="35" spans="1:14" ht="12.75">
      <c r="A35" s="257" t="s">
        <v>60</v>
      </c>
      <c r="B35" s="258"/>
      <c r="C35" s="258"/>
      <c r="D35" s="258"/>
      <c r="E35" s="258"/>
      <c r="F35" s="258"/>
      <c r="G35" s="258"/>
      <c r="H35" s="259"/>
      <c r="I35" s="134">
        <v>139</v>
      </c>
      <c r="J35" s="131">
        <v>111354</v>
      </c>
      <c r="K35" s="131">
        <v>111354</v>
      </c>
      <c r="L35" s="131">
        <v>4237</v>
      </c>
      <c r="M35" s="131">
        <f>L35</f>
        <v>4237</v>
      </c>
      <c r="N35" s="121"/>
    </row>
    <row r="36" spans="1:14" ht="12.75">
      <c r="A36" s="257" t="s">
        <v>213</v>
      </c>
      <c r="B36" s="258"/>
      <c r="C36" s="258"/>
      <c r="D36" s="258"/>
      <c r="E36" s="258"/>
      <c r="F36" s="258"/>
      <c r="G36" s="258"/>
      <c r="H36" s="259"/>
      <c r="I36" s="134">
        <v>140</v>
      </c>
      <c r="J36" s="131"/>
      <c r="K36" s="131"/>
      <c r="L36" s="131"/>
      <c r="M36" s="131"/>
      <c r="N36" s="121"/>
    </row>
    <row r="37" spans="1:14" ht="12.75">
      <c r="A37" s="257" t="s">
        <v>62</v>
      </c>
      <c r="B37" s="258"/>
      <c r="C37" s="258"/>
      <c r="D37" s="258"/>
      <c r="E37" s="258"/>
      <c r="F37" s="258"/>
      <c r="G37" s="258"/>
      <c r="H37" s="259"/>
      <c r="I37" s="134">
        <v>141</v>
      </c>
      <c r="J37" s="131">
        <v>417220</v>
      </c>
      <c r="K37" s="131">
        <v>417220</v>
      </c>
      <c r="L37" s="131"/>
      <c r="M37" s="131"/>
      <c r="N37" s="121"/>
    </row>
    <row r="38" spans="1:14" ht="12.75">
      <c r="A38" s="257" t="s">
        <v>189</v>
      </c>
      <c r="B38" s="258"/>
      <c r="C38" s="258"/>
      <c r="D38" s="258"/>
      <c r="E38" s="258"/>
      <c r="F38" s="258"/>
      <c r="G38" s="258"/>
      <c r="H38" s="259"/>
      <c r="I38" s="134">
        <v>142</v>
      </c>
      <c r="J38" s="131"/>
      <c r="K38" s="131"/>
      <c r="L38" s="131"/>
      <c r="M38" s="131"/>
      <c r="N38" s="121"/>
    </row>
    <row r="39" spans="1:14" ht="12.75">
      <c r="A39" s="257" t="s">
        <v>190</v>
      </c>
      <c r="B39" s="258"/>
      <c r="C39" s="258"/>
      <c r="D39" s="258"/>
      <c r="E39" s="258"/>
      <c r="F39" s="258"/>
      <c r="G39" s="258"/>
      <c r="H39" s="259"/>
      <c r="I39" s="134">
        <v>143</v>
      </c>
      <c r="J39" s="131"/>
      <c r="K39" s="131"/>
      <c r="L39" s="131"/>
      <c r="M39" s="131"/>
      <c r="N39" s="121"/>
    </row>
    <row r="40" spans="1:14" ht="12.75">
      <c r="A40" s="257" t="s">
        <v>214</v>
      </c>
      <c r="B40" s="258"/>
      <c r="C40" s="258"/>
      <c r="D40" s="258"/>
      <c r="E40" s="258"/>
      <c r="F40" s="258"/>
      <c r="G40" s="258"/>
      <c r="H40" s="259"/>
      <c r="I40" s="134">
        <v>144</v>
      </c>
      <c r="J40" s="131">
        <v>7997</v>
      </c>
      <c r="K40" s="131">
        <v>7997</v>
      </c>
      <c r="L40" s="131"/>
      <c r="M40" s="131"/>
      <c r="N40" s="121"/>
    </row>
    <row r="41" spans="1:14" ht="12.75">
      <c r="A41" s="257" t="s">
        <v>215</v>
      </c>
      <c r="B41" s="258"/>
      <c r="C41" s="258"/>
      <c r="D41" s="258"/>
      <c r="E41" s="258"/>
      <c r="F41" s="258"/>
      <c r="G41" s="258"/>
      <c r="H41" s="259"/>
      <c r="I41" s="134">
        <v>145</v>
      </c>
      <c r="J41" s="131"/>
      <c r="K41" s="131"/>
      <c r="L41" s="131"/>
      <c r="M41" s="131"/>
      <c r="N41" s="121"/>
    </row>
    <row r="42" spans="1:14" ht="12.75">
      <c r="A42" s="257" t="s">
        <v>362</v>
      </c>
      <c r="B42" s="258"/>
      <c r="C42" s="258"/>
      <c r="D42" s="258"/>
      <c r="E42" s="258"/>
      <c r="F42" s="258"/>
      <c r="G42" s="258"/>
      <c r="H42" s="259"/>
      <c r="I42" s="134">
        <v>146</v>
      </c>
      <c r="J42" s="130">
        <f>J7+J27+J38+J40</f>
        <v>14444493</v>
      </c>
      <c r="K42" s="130">
        <f>K7+K27+K38+K40</f>
        <v>14444493</v>
      </c>
      <c r="L42" s="130">
        <f>L7+L27+L38+L40</f>
        <v>13196682</v>
      </c>
      <c r="M42" s="130">
        <f>M7+M27+M38+M40</f>
        <v>13196682</v>
      </c>
      <c r="N42" s="121"/>
    </row>
    <row r="43" spans="1:14" ht="12.75">
      <c r="A43" s="257" t="s">
        <v>363</v>
      </c>
      <c r="B43" s="258"/>
      <c r="C43" s="258"/>
      <c r="D43" s="258"/>
      <c r="E43" s="258"/>
      <c r="F43" s="258"/>
      <c r="G43" s="258"/>
      <c r="H43" s="259"/>
      <c r="I43" s="134">
        <v>147</v>
      </c>
      <c r="J43" s="130">
        <f>J10+J33+J39+J41</f>
        <v>19625477</v>
      </c>
      <c r="K43" s="130">
        <f>K10+K33+K39+K41</f>
        <v>19625477</v>
      </c>
      <c r="L43" s="130">
        <f>L10+L33+L39+L41</f>
        <v>15797857</v>
      </c>
      <c r="M43" s="130">
        <f>M10+M33+M39+M41</f>
        <v>15797857</v>
      </c>
      <c r="N43" s="121"/>
    </row>
    <row r="44" spans="1:14" ht="12.75">
      <c r="A44" s="257" t="s">
        <v>364</v>
      </c>
      <c r="B44" s="258"/>
      <c r="C44" s="258"/>
      <c r="D44" s="258"/>
      <c r="E44" s="258"/>
      <c r="F44" s="258"/>
      <c r="G44" s="258"/>
      <c r="H44" s="259"/>
      <c r="I44" s="134">
        <v>148</v>
      </c>
      <c r="J44" s="130">
        <f>J42-J43</f>
        <v>-5180984</v>
      </c>
      <c r="K44" s="130">
        <f>K42-K43</f>
        <v>-5180984</v>
      </c>
      <c r="L44" s="130">
        <f>L42-L43</f>
        <v>-2601175</v>
      </c>
      <c r="M44" s="130">
        <f>M42-M43</f>
        <v>-2601175</v>
      </c>
      <c r="N44" s="121"/>
    </row>
    <row r="45" spans="1:14" ht="12.75">
      <c r="A45" s="275" t="s">
        <v>208</v>
      </c>
      <c r="B45" s="276"/>
      <c r="C45" s="276"/>
      <c r="D45" s="276"/>
      <c r="E45" s="276"/>
      <c r="F45" s="276"/>
      <c r="G45" s="276"/>
      <c r="H45" s="277"/>
      <c r="I45" s="134">
        <v>149</v>
      </c>
      <c r="J45" s="131">
        <f>IF(J42&gt;J43,J42-J43,0)</f>
        <v>0</v>
      </c>
      <c r="K45" s="131">
        <f>IF(K42&gt;K43,K42-K43,0)</f>
        <v>0</v>
      </c>
      <c r="L45" s="131">
        <f>IF(L42&gt;L43,L42-L43,0)</f>
        <v>0</v>
      </c>
      <c r="M45" s="131">
        <f>IF(M42&gt;M43,M42-M43,0)</f>
        <v>0</v>
      </c>
      <c r="N45" s="121"/>
    </row>
    <row r="46" spans="1:14" ht="12.75">
      <c r="A46" s="275" t="s">
        <v>209</v>
      </c>
      <c r="B46" s="276"/>
      <c r="C46" s="276"/>
      <c r="D46" s="276"/>
      <c r="E46" s="276"/>
      <c r="F46" s="276"/>
      <c r="G46" s="276"/>
      <c r="H46" s="277"/>
      <c r="I46" s="134">
        <v>150</v>
      </c>
      <c r="J46" s="131">
        <f>IF(J43&gt;J42,J43-J42,0)</f>
        <v>5180984</v>
      </c>
      <c r="K46" s="131">
        <f>IF(K43&gt;K42,K43-K42,0)</f>
        <v>5180984</v>
      </c>
      <c r="L46" s="131">
        <f>IF(L43&gt;L42,L43-L42,0)</f>
        <v>2601175</v>
      </c>
      <c r="M46" s="131">
        <f>IF(M43&gt;M42,M43-M42,0)</f>
        <v>2601175</v>
      </c>
      <c r="N46" s="121"/>
    </row>
    <row r="47" spans="1:14" ht="12.75">
      <c r="A47" s="257" t="s">
        <v>207</v>
      </c>
      <c r="B47" s="258"/>
      <c r="C47" s="258"/>
      <c r="D47" s="258"/>
      <c r="E47" s="258"/>
      <c r="F47" s="258"/>
      <c r="G47" s="258"/>
      <c r="H47" s="259"/>
      <c r="I47" s="134">
        <v>151</v>
      </c>
      <c r="J47" s="130"/>
      <c r="K47" s="130"/>
      <c r="L47" s="130"/>
      <c r="M47" s="130"/>
      <c r="N47" s="121"/>
    </row>
    <row r="48" spans="1:14" ht="12.75">
      <c r="A48" s="257" t="s">
        <v>365</v>
      </c>
      <c r="B48" s="258"/>
      <c r="C48" s="258"/>
      <c r="D48" s="258"/>
      <c r="E48" s="258"/>
      <c r="F48" s="258"/>
      <c r="G48" s="258"/>
      <c r="H48" s="259"/>
      <c r="I48" s="134">
        <v>152</v>
      </c>
      <c r="J48" s="130">
        <f>J44-J47</f>
        <v>-5180984</v>
      </c>
      <c r="K48" s="130">
        <f>K44-K47</f>
        <v>-5180984</v>
      </c>
      <c r="L48" s="130">
        <f>L44-L47</f>
        <v>-2601175</v>
      </c>
      <c r="M48" s="130">
        <f>M44-M47</f>
        <v>-2601175</v>
      </c>
      <c r="N48" s="121"/>
    </row>
    <row r="49" spans="1:14" ht="12.75">
      <c r="A49" s="278" t="s">
        <v>187</v>
      </c>
      <c r="B49" s="279"/>
      <c r="C49" s="279"/>
      <c r="D49" s="279"/>
      <c r="E49" s="279"/>
      <c r="F49" s="279"/>
      <c r="G49" s="279"/>
      <c r="H49" s="280"/>
      <c r="I49" s="135">
        <v>153</v>
      </c>
      <c r="J49" s="131">
        <f>IF(J48&gt;0,J48,0)</f>
        <v>0</v>
      </c>
      <c r="K49" s="131">
        <f>IF(K48&gt;0,K48,0)</f>
        <v>0</v>
      </c>
      <c r="L49" s="131">
        <f>IF(L48&gt;0,L48,0)</f>
        <v>0</v>
      </c>
      <c r="M49" s="131">
        <f>IF(M48&gt;0,M48,0)</f>
        <v>0</v>
      </c>
      <c r="N49" s="121"/>
    </row>
    <row r="50" spans="1:14" ht="12.75">
      <c r="A50" s="272" t="s">
        <v>210</v>
      </c>
      <c r="B50" s="273"/>
      <c r="C50" s="273"/>
      <c r="D50" s="273"/>
      <c r="E50" s="273"/>
      <c r="F50" s="273"/>
      <c r="G50" s="273"/>
      <c r="H50" s="274"/>
      <c r="I50" s="136">
        <v>154</v>
      </c>
      <c r="J50" s="131">
        <f>IF(J48&lt;0,-J48,0)</f>
        <v>5180984</v>
      </c>
      <c r="K50" s="131">
        <f>IF(K48&lt;0,-K48,0)</f>
        <v>5180984</v>
      </c>
      <c r="L50" s="131">
        <f>IF(L48&lt;0,-L48,0)</f>
        <v>2601175</v>
      </c>
      <c r="M50" s="131">
        <f>IF(M48&lt;0,-M48,0)</f>
        <v>2601175</v>
      </c>
      <c r="N50" s="121"/>
    </row>
    <row r="51" spans="1:14" ht="12.75" customHeight="1">
      <c r="A51" s="270" t="s">
        <v>299</v>
      </c>
      <c r="B51" s="271"/>
      <c r="C51" s="271"/>
      <c r="D51" s="271"/>
      <c r="E51" s="271"/>
      <c r="F51" s="271"/>
      <c r="G51" s="271"/>
      <c r="H51" s="271"/>
      <c r="I51" s="271"/>
      <c r="J51" s="271"/>
      <c r="K51" s="271"/>
      <c r="L51" s="271"/>
      <c r="M51" s="271"/>
      <c r="N51" s="121"/>
    </row>
    <row r="52" spans="1:14" ht="12.75" customHeight="1">
      <c r="A52" s="267" t="s">
        <v>182</v>
      </c>
      <c r="B52" s="268"/>
      <c r="C52" s="268"/>
      <c r="D52" s="268"/>
      <c r="E52" s="268"/>
      <c r="F52" s="268"/>
      <c r="G52" s="268"/>
      <c r="H52" s="268"/>
      <c r="I52" s="137"/>
      <c r="J52" s="137"/>
      <c r="K52" s="137"/>
      <c r="L52" s="137"/>
      <c r="M52" s="141"/>
      <c r="N52" s="121"/>
    </row>
    <row r="53" spans="1:14" ht="12.75">
      <c r="A53" s="264" t="s">
        <v>223</v>
      </c>
      <c r="B53" s="265"/>
      <c r="C53" s="265"/>
      <c r="D53" s="265"/>
      <c r="E53" s="265"/>
      <c r="F53" s="265"/>
      <c r="G53" s="265"/>
      <c r="H53" s="266"/>
      <c r="I53" s="134">
        <v>155</v>
      </c>
      <c r="J53" s="7"/>
      <c r="K53" s="7"/>
      <c r="L53" s="7"/>
      <c r="M53" s="7"/>
      <c r="N53" s="121"/>
    </row>
    <row r="54" spans="1:14" ht="12.75">
      <c r="A54" s="264" t="s">
        <v>224</v>
      </c>
      <c r="B54" s="265"/>
      <c r="C54" s="265"/>
      <c r="D54" s="265"/>
      <c r="E54" s="265"/>
      <c r="F54" s="265"/>
      <c r="G54" s="265"/>
      <c r="H54" s="266"/>
      <c r="I54" s="134">
        <v>156</v>
      </c>
      <c r="J54" s="8"/>
      <c r="K54" s="8"/>
      <c r="L54" s="8"/>
      <c r="M54" s="8"/>
      <c r="N54" s="121"/>
    </row>
    <row r="55" spans="1:14" ht="12.75" customHeight="1">
      <c r="A55" s="270" t="s">
        <v>184</v>
      </c>
      <c r="B55" s="271"/>
      <c r="C55" s="271"/>
      <c r="D55" s="271"/>
      <c r="E55" s="271"/>
      <c r="F55" s="271"/>
      <c r="G55" s="271"/>
      <c r="H55" s="271"/>
      <c r="I55" s="271"/>
      <c r="J55" s="271"/>
      <c r="K55" s="271"/>
      <c r="L55" s="271"/>
      <c r="M55" s="271"/>
      <c r="N55" s="121"/>
    </row>
    <row r="56" spans="1:14" ht="12.75">
      <c r="A56" s="267" t="s">
        <v>198</v>
      </c>
      <c r="B56" s="268"/>
      <c r="C56" s="268"/>
      <c r="D56" s="268"/>
      <c r="E56" s="268"/>
      <c r="F56" s="268"/>
      <c r="G56" s="268"/>
      <c r="H56" s="269"/>
      <c r="I56" s="138">
        <v>157</v>
      </c>
      <c r="J56" s="120">
        <v>-5180984</v>
      </c>
      <c r="K56" s="120">
        <v>-5180984</v>
      </c>
      <c r="L56" s="120">
        <v>-2601175</v>
      </c>
      <c r="M56" s="120">
        <f>L56</f>
        <v>-2601175</v>
      </c>
      <c r="N56" s="121"/>
    </row>
    <row r="57" spans="1:14" ht="12.75">
      <c r="A57" s="257" t="s">
        <v>366</v>
      </c>
      <c r="B57" s="258"/>
      <c r="C57" s="258"/>
      <c r="D57" s="258"/>
      <c r="E57" s="258"/>
      <c r="F57" s="258"/>
      <c r="G57" s="258"/>
      <c r="H57" s="259"/>
      <c r="I57" s="134">
        <v>158</v>
      </c>
      <c r="J57" s="132">
        <v>259108</v>
      </c>
      <c r="K57" s="132">
        <v>259108</v>
      </c>
      <c r="L57" s="132">
        <f>SUM(L58:L64)</f>
        <v>259108</v>
      </c>
      <c r="M57" s="132">
        <f>SUM(M58:M64)</f>
        <v>259108</v>
      </c>
      <c r="N57" s="121"/>
    </row>
    <row r="58" spans="1:14" ht="12.75">
      <c r="A58" s="257" t="s">
        <v>217</v>
      </c>
      <c r="B58" s="258"/>
      <c r="C58" s="258"/>
      <c r="D58" s="258"/>
      <c r="E58" s="258"/>
      <c r="F58" s="258"/>
      <c r="G58" s="258"/>
      <c r="H58" s="259"/>
      <c r="I58" s="134">
        <v>159</v>
      </c>
      <c r="J58" s="120"/>
      <c r="K58" s="120"/>
      <c r="L58" s="120"/>
      <c r="M58" s="120"/>
      <c r="N58" s="121"/>
    </row>
    <row r="59" spans="1:14" ht="12.75">
      <c r="A59" s="257" t="s">
        <v>218</v>
      </c>
      <c r="B59" s="258"/>
      <c r="C59" s="258"/>
      <c r="D59" s="258"/>
      <c r="E59" s="258"/>
      <c r="F59" s="258"/>
      <c r="G59" s="258"/>
      <c r="H59" s="259"/>
      <c r="I59" s="134">
        <v>160</v>
      </c>
      <c r="J59" s="120"/>
      <c r="K59" s="120"/>
      <c r="L59" s="120"/>
      <c r="M59" s="120"/>
      <c r="N59" s="121"/>
    </row>
    <row r="60" spans="1:14" ht="12.75">
      <c r="A60" s="257" t="s">
        <v>40</v>
      </c>
      <c r="B60" s="258"/>
      <c r="C60" s="258"/>
      <c r="D60" s="258"/>
      <c r="E60" s="258"/>
      <c r="F60" s="258"/>
      <c r="G60" s="258"/>
      <c r="H60" s="259"/>
      <c r="I60" s="134">
        <v>161</v>
      </c>
      <c r="J60" s="120">
        <v>259108</v>
      </c>
      <c r="K60" s="120">
        <v>259108</v>
      </c>
      <c r="L60" s="120">
        <v>259108</v>
      </c>
      <c r="M60" s="120">
        <f>L60</f>
        <v>259108</v>
      </c>
      <c r="N60" s="121"/>
    </row>
    <row r="61" spans="1:14" ht="12.75">
      <c r="A61" s="257" t="s">
        <v>219</v>
      </c>
      <c r="B61" s="258"/>
      <c r="C61" s="258"/>
      <c r="D61" s="258"/>
      <c r="E61" s="258"/>
      <c r="F61" s="258"/>
      <c r="G61" s="258"/>
      <c r="H61" s="259"/>
      <c r="I61" s="134">
        <v>162</v>
      </c>
      <c r="J61" s="120"/>
      <c r="K61" s="120"/>
      <c r="L61" s="120"/>
      <c r="M61" s="120"/>
      <c r="N61" s="121"/>
    </row>
    <row r="62" spans="1:14" ht="12.75">
      <c r="A62" s="257" t="s">
        <v>220</v>
      </c>
      <c r="B62" s="258"/>
      <c r="C62" s="258"/>
      <c r="D62" s="258"/>
      <c r="E62" s="258"/>
      <c r="F62" s="258"/>
      <c r="G62" s="258"/>
      <c r="H62" s="259"/>
      <c r="I62" s="134">
        <v>163</v>
      </c>
      <c r="J62" s="120"/>
      <c r="K62" s="120"/>
      <c r="L62" s="120"/>
      <c r="M62" s="120"/>
      <c r="N62" s="121"/>
    </row>
    <row r="63" spans="1:14" ht="12.75">
      <c r="A63" s="257" t="s">
        <v>221</v>
      </c>
      <c r="B63" s="258"/>
      <c r="C63" s="258"/>
      <c r="D63" s="258"/>
      <c r="E63" s="258"/>
      <c r="F63" s="258"/>
      <c r="G63" s="258"/>
      <c r="H63" s="259"/>
      <c r="I63" s="134">
        <v>164</v>
      </c>
      <c r="J63" s="120"/>
      <c r="K63" s="120"/>
      <c r="L63" s="120"/>
      <c r="M63" s="120"/>
      <c r="N63" s="121"/>
    </row>
    <row r="64" spans="1:14" ht="12.75">
      <c r="A64" s="257" t="s">
        <v>222</v>
      </c>
      <c r="B64" s="258"/>
      <c r="C64" s="258"/>
      <c r="D64" s="258"/>
      <c r="E64" s="258"/>
      <c r="F64" s="258"/>
      <c r="G64" s="258"/>
      <c r="H64" s="259"/>
      <c r="I64" s="134">
        <v>165</v>
      </c>
      <c r="J64" s="120"/>
      <c r="K64" s="120"/>
      <c r="L64" s="120"/>
      <c r="M64" s="120"/>
      <c r="N64" s="121"/>
    </row>
    <row r="65" spans="1:14" ht="12.75">
      <c r="A65" s="257" t="s">
        <v>211</v>
      </c>
      <c r="B65" s="258"/>
      <c r="C65" s="258"/>
      <c r="D65" s="258"/>
      <c r="E65" s="258"/>
      <c r="F65" s="258"/>
      <c r="G65" s="258"/>
      <c r="H65" s="259"/>
      <c r="I65" s="134">
        <v>166</v>
      </c>
      <c r="J65" s="120"/>
      <c r="K65" s="120"/>
      <c r="L65" s="120"/>
      <c r="M65" s="120"/>
      <c r="N65" s="121"/>
    </row>
    <row r="66" spans="1:14" ht="12.75">
      <c r="A66" s="257" t="s">
        <v>367</v>
      </c>
      <c r="B66" s="258"/>
      <c r="C66" s="258"/>
      <c r="D66" s="258"/>
      <c r="E66" s="258"/>
      <c r="F66" s="258"/>
      <c r="G66" s="258"/>
      <c r="H66" s="259"/>
      <c r="I66" s="134">
        <v>167</v>
      </c>
      <c r="J66" s="132">
        <f>J57-J65</f>
        <v>259108</v>
      </c>
      <c r="K66" s="132">
        <f>K57-K65</f>
        <v>259108</v>
      </c>
      <c r="L66" s="132">
        <f>L57-L65</f>
        <v>259108</v>
      </c>
      <c r="M66" s="132">
        <f>M57-M65</f>
        <v>259108</v>
      </c>
      <c r="N66" s="121"/>
    </row>
    <row r="67" spans="1:14" ht="12.75">
      <c r="A67" s="257" t="s">
        <v>188</v>
      </c>
      <c r="B67" s="258"/>
      <c r="C67" s="258"/>
      <c r="D67" s="258"/>
      <c r="E67" s="258"/>
      <c r="F67" s="258"/>
      <c r="G67" s="258"/>
      <c r="H67" s="259"/>
      <c r="I67" s="134">
        <v>168</v>
      </c>
      <c r="J67" s="132">
        <f>J56+J66</f>
        <v>-4921876</v>
      </c>
      <c r="K67" s="132">
        <f>K56+K66</f>
        <v>-4921876</v>
      </c>
      <c r="L67" s="132">
        <f>L56+L66</f>
        <v>-2342067</v>
      </c>
      <c r="M67" s="132">
        <f>M56+M66</f>
        <v>-2342067</v>
      </c>
      <c r="N67" s="121"/>
    </row>
    <row r="68" spans="1:14" ht="12.75" customHeight="1">
      <c r="A68" s="260" t="s">
        <v>300</v>
      </c>
      <c r="B68" s="261"/>
      <c r="C68" s="261"/>
      <c r="D68" s="261"/>
      <c r="E68" s="261"/>
      <c r="F68" s="261"/>
      <c r="G68" s="261"/>
      <c r="H68" s="261"/>
      <c r="I68" s="261"/>
      <c r="J68" s="261"/>
      <c r="K68" s="261"/>
      <c r="L68" s="261"/>
      <c r="M68" s="261"/>
      <c r="N68" s="121"/>
    </row>
    <row r="69" spans="1:14" ht="12.75" customHeight="1">
      <c r="A69" s="262" t="s">
        <v>183</v>
      </c>
      <c r="B69" s="263"/>
      <c r="C69" s="263"/>
      <c r="D69" s="263"/>
      <c r="E69" s="263"/>
      <c r="F69" s="263"/>
      <c r="G69" s="263"/>
      <c r="H69" s="263"/>
      <c r="I69" s="263"/>
      <c r="J69" s="263"/>
      <c r="K69" s="263"/>
      <c r="L69" s="263"/>
      <c r="M69" s="263"/>
      <c r="N69" s="121"/>
    </row>
    <row r="70" spans="1:14" ht="12.75">
      <c r="A70" s="264" t="s">
        <v>223</v>
      </c>
      <c r="B70" s="265"/>
      <c r="C70" s="265"/>
      <c r="D70" s="265"/>
      <c r="E70" s="265"/>
      <c r="F70" s="265"/>
      <c r="G70" s="265"/>
      <c r="H70" s="266"/>
      <c r="I70" s="134">
        <v>169</v>
      </c>
      <c r="J70" s="7"/>
      <c r="K70" s="7"/>
      <c r="L70" s="7"/>
      <c r="M70" s="7"/>
      <c r="N70" s="121"/>
    </row>
    <row r="71" spans="1:14" ht="12.75">
      <c r="A71" s="254" t="s">
        <v>224</v>
      </c>
      <c r="B71" s="255"/>
      <c r="C71" s="255"/>
      <c r="D71" s="255"/>
      <c r="E71" s="255"/>
      <c r="F71" s="255"/>
      <c r="G71" s="255"/>
      <c r="H71" s="256"/>
      <c r="I71" s="139">
        <v>170</v>
      </c>
      <c r="J71" s="8"/>
      <c r="K71" s="8"/>
      <c r="L71" s="8"/>
      <c r="M71" s="8"/>
      <c r="N71" s="121"/>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4">
    <dataValidation allowBlank="1" sqref="J68:K65536 A1:M2 A4:I65536 L4:M65536 J4:K6 J51:K55 N1:IV65536"/>
    <dataValidation type="whole" operator="greaterThanOrEqual" allowBlank="1" showInputMessage="1" showErrorMessage="1" errorTitle="Pogrešan unos" error="Mogu se unijeti samo cjelobrojne pozitivne vrijednosti." sqref="J12:J46 J48:K50 K27:K29 K12:K24 J7:K10 K32:K46">
      <formula1>0</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notEqual" allowBlank="1" showInputMessage="1" showErrorMessage="1" errorTitle="Pogrešan unos" error="Mogu se unijeti samo cjelobrojne vrijednosti." sqref="J47:K47 K56:K58 J56:J67 K60:K67">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L52"/>
  <sheetViews>
    <sheetView view="pageBreakPreview" zoomScale="110" zoomScaleSheetLayoutView="110" zoomScalePageLayoutView="0" workbookViewId="0" topLeftCell="A22">
      <selection activeCell="J52" sqref="J52"/>
    </sheetView>
  </sheetViews>
  <sheetFormatPr defaultColWidth="9.140625" defaultRowHeight="12.75"/>
  <cols>
    <col min="1" max="10" width="9.140625" style="47" customWidth="1"/>
    <col min="11" max="11" width="9.421875" style="47" bestFit="1" customWidth="1"/>
    <col min="12" max="12" width="9.8515625" style="47" bestFit="1" customWidth="1"/>
    <col min="13" max="16384" width="9.140625" style="47" customWidth="1"/>
  </cols>
  <sheetData>
    <row r="1" spans="1:11" ht="12.75" customHeight="1">
      <c r="A1" s="293" t="s">
        <v>159</v>
      </c>
      <c r="B1" s="293"/>
      <c r="C1" s="293"/>
      <c r="D1" s="293"/>
      <c r="E1" s="293"/>
      <c r="F1" s="293"/>
      <c r="G1" s="293"/>
      <c r="H1" s="293"/>
      <c r="I1" s="293"/>
      <c r="J1" s="293"/>
      <c r="K1" s="293"/>
    </row>
    <row r="2" spans="1:11" ht="12.75" customHeight="1">
      <c r="A2" s="294" t="s">
        <v>331</v>
      </c>
      <c r="B2" s="294"/>
      <c r="C2" s="294"/>
      <c r="D2" s="294"/>
      <c r="E2" s="294"/>
      <c r="F2" s="294"/>
      <c r="G2" s="294"/>
      <c r="H2" s="294"/>
      <c r="I2" s="294"/>
      <c r="J2" s="294"/>
      <c r="K2" s="294"/>
    </row>
    <row r="3" spans="1:11" ht="12.75" customHeight="1">
      <c r="A3" s="290" t="s">
        <v>330</v>
      </c>
      <c r="B3" s="291"/>
      <c r="C3" s="291"/>
      <c r="D3" s="291"/>
      <c r="E3" s="291"/>
      <c r="F3" s="291"/>
      <c r="G3" s="291"/>
      <c r="H3" s="291"/>
      <c r="I3" s="291"/>
      <c r="J3" s="291"/>
      <c r="K3" s="292"/>
    </row>
    <row r="4" spans="1:11" ht="33.75">
      <c r="A4" s="295" t="s">
        <v>54</v>
      </c>
      <c r="B4" s="295"/>
      <c r="C4" s="295"/>
      <c r="D4" s="295"/>
      <c r="E4" s="295"/>
      <c r="F4" s="295"/>
      <c r="G4" s="295"/>
      <c r="H4" s="295"/>
      <c r="I4" s="59" t="s">
        <v>266</v>
      </c>
      <c r="J4" s="60" t="s">
        <v>306</v>
      </c>
      <c r="K4" s="60" t="s">
        <v>307</v>
      </c>
    </row>
    <row r="5" spans="1:11" ht="12.75">
      <c r="A5" s="289">
        <v>1</v>
      </c>
      <c r="B5" s="289"/>
      <c r="C5" s="289"/>
      <c r="D5" s="289"/>
      <c r="E5" s="289"/>
      <c r="F5" s="289"/>
      <c r="G5" s="289"/>
      <c r="H5" s="289"/>
      <c r="I5" s="61">
        <v>2</v>
      </c>
      <c r="J5" s="62" t="s">
        <v>270</v>
      </c>
      <c r="K5" s="62" t="s">
        <v>271</v>
      </c>
    </row>
    <row r="6" spans="1:11" ht="12.75">
      <c r="A6" s="213" t="s">
        <v>151</v>
      </c>
      <c r="B6" s="214"/>
      <c r="C6" s="214"/>
      <c r="D6" s="214"/>
      <c r="E6" s="214"/>
      <c r="F6" s="214"/>
      <c r="G6" s="214"/>
      <c r="H6" s="214"/>
      <c r="I6" s="287"/>
      <c r="J6" s="287"/>
      <c r="K6" s="288"/>
    </row>
    <row r="7" spans="1:11" ht="12.75">
      <c r="A7" s="221" t="s">
        <v>35</v>
      </c>
      <c r="B7" s="222"/>
      <c r="C7" s="222"/>
      <c r="D7" s="222"/>
      <c r="E7" s="222"/>
      <c r="F7" s="222"/>
      <c r="G7" s="222"/>
      <c r="H7" s="222"/>
      <c r="I7" s="1">
        <v>1</v>
      </c>
      <c r="J7" s="7">
        <v>-5180984</v>
      </c>
      <c r="K7" s="7">
        <v>-2601175</v>
      </c>
    </row>
    <row r="8" spans="1:11" ht="12.75">
      <c r="A8" s="221" t="s">
        <v>36</v>
      </c>
      <c r="B8" s="222"/>
      <c r="C8" s="222"/>
      <c r="D8" s="222"/>
      <c r="E8" s="222"/>
      <c r="F8" s="222"/>
      <c r="G8" s="222"/>
      <c r="H8" s="222"/>
      <c r="I8" s="1">
        <v>2</v>
      </c>
      <c r="J8" s="7">
        <v>4457446</v>
      </c>
      <c r="K8" s="7">
        <v>4361480</v>
      </c>
    </row>
    <row r="9" spans="1:11" ht="12.75">
      <c r="A9" s="221" t="s">
        <v>37</v>
      </c>
      <c r="B9" s="222"/>
      <c r="C9" s="222"/>
      <c r="D9" s="222"/>
      <c r="E9" s="222"/>
      <c r="F9" s="222"/>
      <c r="G9" s="222"/>
      <c r="H9" s="222"/>
      <c r="I9" s="1">
        <v>3</v>
      </c>
      <c r="J9" s="7"/>
      <c r="K9" s="7"/>
    </row>
    <row r="10" spans="1:11" ht="12.75">
      <c r="A10" s="221" t="s">
        <v>38</v>
      </c>
      <c r="B10" s="222"/>
      <c r="C10" s="222"/>
      <c r="D10" s="222"/>
      <c r="E10" s="222"/>
      <c r="F10" s="222"/>
      <c r="G10" s="222"/>
      <c r="H10" s="222"/>
      <c r="I10" s="1">
        <v>4</v>
      </c>
      <c r="J10" s="7">
        <v>937311</v>
      </c>
      <c r="K10" s="7">
        <v>107290</v>
      </c>
    </row>
    <row r="11" spans="1:11" ht="12.75">
      <c r="A11" s="221" t="s">
        <v>39</v>
      </c>
      <c r="B11" s="222"/>
      <c r="C11" s="222"/>
      <c r="D11" s="222"/>
      <c r="E11" s="222"/>
      <c r="F11" s="222"/>
      <c r="G11" s="222"/>
      <c r="H11" s="222"/>
      <c r="I11" s="1">
        <v>5</v>
      </c>
      <c r="J11" s="7"/>
      <c r="K11" s="7">
        <v>820</v>
      </c>
    </row>
    <row r="12" spans="1:11" ht="12.75">
      <c r="A12" s="221" t="s">
        <v>46</v>
      </c>
      <c r="B12" s="222"/>
      <c r="C12" s="222"/>
      <c r="D12" s="222"/>
      <c r="E12" s="222"/>
      <c r="F12" s="222"/>
      <c r="G12" s="222"/>
      <c r="H12" s="222"/>
      <c r="I12" s="1">
        <v>6</v>
      </c>
      <c r="J12" s="7"/>
      <c r="K12" s="7"/>
    </row>
    <row r="13" spans="1:11" ht="12.75">
      <c r="A13" s="224" t="s">
        <v>152</v>
      </c>
      <c r="B13" s="225"/>
      <c r="C13" s="225"/>
      <c r="D13" s="225"/>
      <c r="E13" s="225"/>
      <c r="F13" s="225"/>
      <c r="G13" s="225"/>
      <c r="H13" s="225"/>
      <c r="I13" s="1">
        <v>7</v>
      </c>
      <c r="J13" s="48">
        <f>SUM(J7:J12)</f>
        <v>213773</v>
      </c>
      <c r="K13" s="48">
        <f>SUM(K7:K12)</f>
        <v>1868415</v>
      </c>
    </row>
    <row r="14" spans="1:11" ht="12.75">
      <c r="A14" s="221" t="s">
        <v>47</v>
      </c>
      <c r="B14" s="222"/>
      <c r="C14" s="222"/>
      <c r="D14" s="222"/>
      <c r="E14" s="222"/>
      <c r="F14" s="222"/>
      <c r="G14" s="222"/>
      <c r="H14" s="222"/>
      <c r="I14" s="1">
        <v>8</v>
      </c>
      <c r="J14" s="7"/>
      <c r="K14" s="7">
        <v>655035</v>
      </c>
    </row>
    <row r="15" spans="1:11" ht="12.75">
      <c r="A15" s="221" t="s">
        <v>48</v>
      </c>
      <c r="B15" s="222"/>
      <c r="C15" s="222"/>
      <c r="D15" s="222"/>
      <c r="E15" s="222"/>
      <c r="F15" s="222"/>
      <c r="G15" s="222"/>
      <c r="H15" s="222"/>
      <c r="I15" s="1">
        <v>9</v>
      </c>
      <c r="J15" s="7"/>
      <c r="K15" s="7"/>
    </row>
    <row r="16" spans="1:11" ht="12.75">
      <c r="A16" s="221" t="s">
        <v>49</v>
      </c>
      <c r="B16" s="222"/>
      <c r="C16" s="222"/>
      <c r="D16" s="222"/>
      <c r="E16" s="222"/>
      <c r="F16" s="222"/>
      <c r="G16" s="222"/>
      <c r="H16" s="222"/>
      <c r="I16" s="1">
        <v>10</v>
      </c>
      <c r="J16" s="7">
        <v>11019</v>
      </c>
      <c r="K16" s="7"/>
    </row>
    <row r="17" spans="1:11" ht="12.75">
      <c r="A17" s="221" t="s">
        <v>50</v>
      </c>
      <c r="B17" s="222"/>
      <c r="C17" s="222"/>
      <c r="D17" s="222"/>
      <c r="E17" s="222"/>
      <c r="F17" s="222"/>
      <c r="G17" s="222"/>
      <c r="H17" s="222"/>
      <c r="I17" s="1">
        <v>11</v>
      </c>
      <c r="J17" s="7"/>
      <c r="K17" s="7">
        <v>115533</v>
      </c>
    </row>
    <row r="18" spans="1:11" ht="12.75">
      <c r="A18" s="224" t="s">
        <v>153</v>
      </c>
      <c r="B18" s="225"/>
      <c r="C18" s="225"/>
      <c r="D18" s="225"/>
      <c r="E18" s="225"/>
      <c r="F18" s="225"/>
      <c r="G18" s="225"/>
      <c r="H18" s="225"/>
      <c r="I18" s="1">
        <v>12</v>
      </c>
      <c r="J18" s="48">
        <f>SUM(J14:J17)</f>
        <v>11019</v>
      </c>
      <c r="K18" s="48">
        <f>SUM(K14:K17)</f>
        <v>770568</v>
      </c>
    </row>
    <row r="19" spans="1:11" ht="12.75">
      <c r="A19" s="224" t="s">
        <v>31</v>
      </c>
      <c r="B19" s="225"/>
      <c r="C19" s="225"/>
      <c r="D19" s="225"/>
      <c r="E19" s="225"/>
      <c r="F19" s="225"/>
      <c r="G19" s="225"/>
      <c r="H19" s="225"/>
      <c r="I19" s="1">
        <v>13</v>
      </c>
      <c r="J19" s="48">
        <f>(J13-J18)</f>
        <v>202754</v>
      </c>
      <c r="K19" s="48">
        <f>IF(K13&gt;K18,K13-K18,0)</f>
        <v>1097847</v>
      </c>
    </row>
    <row r="20" spans="1:11" ht="12.75">
      <c r="A20" s="224" t="s">
        <v>32</v>
      </c>
      <c r="B20" s="225"/>
      <c r="C20" s="225"/>
      <c r="D20" s="225"/>
      <c r="E20" s="225"/>
      <c r="F20" s="225"/>
      <c r="G20" s="225"/>
      <c r="H20" s="225"/>
      <c r="I20" s="1">
        <v>14</v>
      </c>
      <c r="J20" s="48">
        <f>IF(J18&gt;J13,J18-J13,0)</f>
        <v>0</v>
      </c>
      <c r="K20" s="48">
        <f>IF(K18&gt;K13,K18-K13,0)</f>
        <v>0</v>
      </c>
    </row>
    <row r="21" spans="1:11" ht="12.75">
      <c r="A21" s="213" t="s">
        <v>154</v>
      </c>
      <c r="B21" s="214"/>
      <c r="C21" s="214"/>
      <c r="D21" s="214"/>
      <c r="E21" s="214"/>
      <c r="F21" s="214"/>
      <c r="G21" s="214"/>
      <c r="H21" s="214"/>
      <c r="I21" s="287"/>
      <c r="J21" s="287"/>
      <c r="K21" s="288"/>
    </row>
    <row r="22" spans="1:11" ht="12.75">
      <c r="A22" s="221" t="s">
        <v>173</v>
      </c>
      <c r="B22" s="222"/>
      <c r="C22" s="222"/>
      <c r="D22" s="222"/>
      <c r="E22" s="222"/>
      <c r="F22" s="222"/>
      <c r="G22" s="222"/>
      <c r="H22" s="222"/>
      <c r="I22" s="1">
        <v>15</v>
      </c>
      <c r="J22" s="7">
        <v>7997</v>
      </c>
      <c r="K22" s="7">
        <v>6812</v>
      </c>
    </row>
    <row r="23" spans="1:11" ht="12.75">
      <c r="A23" s="221" t="s">
        <v>174</v>
      </c>
      <c r="B23" s="222"/>
      <c r="C23" s="222"/>
      <c r="D23" s="222"/>
      <c r="E23" s="222"/>
      <c r="F23" s="222"/>
      <c r="G23" s="222"/>
      <c r="H23" s="222"/>
      <c r="I23" s="1">
        <v>16</v>
      </c>
      <c r="J23" s="7">
        <v>492738</v>
      </c>
      <c r="K23" s="7"/>
    </row>
    <row r="24" spans="1:11" ht="12.75">
      <c r="A24" s="221" t="s">
        <v>175</v>
      </c>
      <c r="B24" s="222"/>
      <c r="C24" s="222"/>
      <c r="D24" s="222"/>
      <c r="E24" s="222"/>
      <c r="F24" s="222"/>
      <c r="G24" s="222"/>
      <c r="H24" s="222"/>
      <c r="I24" s="1">
        <v>17</v>
      </c>
      <c r="J24" s="7"/>
      <c r="K24" s="7">
        <v>-9447</v>
      </c>
    </row>
    <row r="25" spans="1:11" ht="12.75">
      <c r="A25" s="221" t="s">
        <v>176</v>
      </c>
      <c r="B25" s="222"/>
      <c r="C25" s="222"/>
      <c r="D25" s="222"/>
      <c r="E25" s="222"/>
      <c r="F25" s="222"/>
      <c r="G25" s="222"/>
      <c r="H25" s="222"/>
      <c r="I25" s="1">
        <v>18</v>
      </c>
      <c r="J25" s="7"/>
      <c r="K25" s="7"/>
    </row>
    <row r="26" spans="1:11" ht="12.75">
      <c r="A26" s="221" t="s">
        <v>177</v>
      </c>
      <c r="B26" s="222"/>
      <c r="C26" s="222"/>
      <c r="D26" s="222"/>
      <c r="E26" s="222"/>
      <c r="F26" s="222"/>
      <c r="G26" s="222"/>
      <c r="H26" s="222"/>
      <c r="I26" s="1">
        <v>19</v>
      </c>
      <c r="J26" s="7"/>
      <c r="K26" s="7">
        <v>40658</v>
      </c>
    </row>
    <row r="27" spans="1:11" ht="12.75">
      <c r="A27" s="224" t="s">
        <v>163</v>
      </c>
      <c r="B27" s="225"/>
      <c r="C27" s="225"/>
      <c r="D27" s="225"/>
      <c r="E27" s="225"/>
      <c r="F27" s="225"/>
      <c r="G27" s="225"/>
      <c r="H27" s="225"/>
      <c r="I27" s="1">
        <v>20</v>
      </c>
      <c r="J27" s="48">
        <f>SUM(J22:J26)</f>
        <v>500735</v>
      </c>
      <c r="K27" s="48">
        <f>SUM(K22:K26)</f>
        <v>38023</v>
      </c>
    </row>
    <row r="28" spans="1:11" ht="12.75">
      <c r="A28" s="221" t="s">
        <v>110</v>
      </c>
      <c r="B28" s="222"/>
      <c r="C28" s="222"/>
      <c r="D28" s="222"/>
      <c r="E28" s="222"/>
      <c r="F28" s="222"/>
      <c r="G28" s="222"/>
      <c r="H28" s="222"/>
      <c r="I28" s="1">
        <v>21</v>
      </c>
      <c r="J28" s="7">
        <v>327566</v>
      </c>
      <c r="K28" s="7">
        <v>274434</v>
      </c>
    </row>
    <row r="29" spans="1:11" ht="12.75">
      <c r="A29" s="221" t="s">
        <v>111</v>
      </c>
      <c r="B29" s="222"/>
      <c r="C29" s="222"/>
      <c r="D29" s="222"/>
      <c r="E29" s="222"/>
      <c r="F29" s="222"/>
      <c r="G29" s="222"/>
      <c r="H29" s="222"/>
      <c r="I29" s="1">
        <v>22</v>
      </c>
      <c r="J29" s="7"/>
      <c r="K29" s="7"/>
    </row>
    <row r="30" spans="1:11" ht="12.75">
      <c r="A30" s="221" t="s">
        <v>15</v>
      </c>
      <c r="B30" s="222"/>
      <c r="C30" s="222"/>
      <c r="D30" s="222"/>
      <c r="E30" s="222"/>
      <c r="F30" s="222"/>
      <c r="G30" s="222"/>
      <c r="H30" s="222"/>
      <c r="I30" s="1">
        <v>23</v>
      </c>
      <c r="J30" s="7"/>
      <c r="K30" s="7">
        <v>10141</v>
      </c>
    </row>
    <row r="31" spans="1:11" ht="12.75">
      <c r="A31" s="224" t="s">
        <v>5</v>
      </c>
      <c r="B31" s="225"/>
      <c r="C31" s="225"/>
      <c r="D31" s="225"/>
      <c r="E31" s="225"/>
      <c r="F31" s="225"/>
      <c r="G31" s="225"/>
      <c r="H31" s="225"/>
      <c r="I31" s="1">
        <v>24</v>
      </c>
      <c r="J31" s="48">
        <f>SUM(J28:J30)</f>
        <v>327566</v>
      </c>
      <c r="K31" s="48">
        <f>SUM(K28:K30)</f>
        <v>284575</v>
      </c>
    </row>
    <row r="32" spans="1:11" ht="12.75">
      <c r="A32" s="224" t="s">
        <v>33</v>
      </c>
      <c r="B32" s="225"/>
      <c r="C32" s="225"/>
      <c r="D32" s="225"/>
      <c r="E32" s="225"/>
      <c r="F32" s="225"/>
      <c r="G32" s="225"/>
      <c r="H32" s="225"/>
      <c r="I32" s="1">
        <v>25</v>
      </c>
      <c r="J32" s="48">
        <f>IF(J27&gt;J31,J27-J31,0)</f>
        <v>173169</v>
      </c>
      <c r="K32" s="48">
        <f>IF(K27&gt;K31,K27-K31,0)</f>
        <v>0</v>
      </c>
    </row>
    <row r="33" spans="1:11" ht="12.75">
      <c r="A33" s="224" t="s">
        <v>34</v>
      </c>
      <c r="B33" s="225"/>
      <c r="C33" s="225"/>
      <c r="D33" s="225"/>
      <c r="E33" s="225"/>
      <c r="F33" s="225"/>
      <c r="G33" s="225"/>
      <c r="H33" s="225"/>
      <c r="I33" s="1">
        <v>26</v>
      </c>
      <c r="J33" s="48">
        <f>IF(J31&gt;J27,J31-J27,0)</f>
        <v>0</v>
      </c>
      <c r="K33" s="48">
        <f>IF(K31&gt;K27,K31-K27,0)</f>
        <v>246552</v>
      </c>
    </row>
    <row r="34" spans="1:11" ht="12.75">
      <c r="A34" s="213" t="s">
        <v>155</v>
      </c>
      <c r="B34" s="214"/>
      <c r="C34" s="214"/>
      <c r="D34" s="214"/>
      <c r="E34" s="214"/>
      <c r="F34" s="214"/>
      <c r="G34" s="214"/>
      <c r="H34" s="214"/>
      <c r="I34" s="287"/>
      <c r="J34" s="287"/>
      <c r="K34" s="288"/>
    </row>
    <row r="35" spans="1:11" ht="12.75">
      <c r="A35" s="221" t="s">
        <v>169</v>
      </c>
      <c r="B35" s="222"/>
      <c r="C35" s="222"/>
      <c r="D35" s="222"/>
      <c r="E35" s="222"/>
      <c r="F35" s="222"/>
      <c r="G35" s="222"/>
      <c r="H35" s="222"/>
      <c r="I35" s="1">
        <v>27</v>
      </c>
      <c r="J35" s="7"/>
      <c r="K35" s="7"/>
    </row>
    <row r="36" spans="1:11" ht="12.75">
      <c r="A36" s="221" t="s">
        <v>24</v>
      </c>
      <c r="B36" s="222"/>
      <c r="C36" s="222"/>
      <c r="D36" s="222"/>
      <c r="E36" s="222"/>
      <c r="F36" s="222"/>
      <c r="G36" s="222"/>
      <c r="H36" s="222"/>
      <c r="I36" s="1">
        <v>28</v>
      </c>
      <c r="J36" s="7"/>
      <c r="K36" s="7">
        <v>12443455</v>
      </c>
    </row>
    <row r="37" spans="1:11" ht="12.75">
      <c r="A37" s="221" t="s">
        <v>25</v>
      </c>
      <c r="B37" s="222"/>
      <c r="C37" s="222"/>
      <c r="D37" s="222"/>
      <c r="E37" s="222"/>
      <c r="F37" s="222"/>
      <c r="G37" s="222"/>
      <c r="H37" s="222"/>
      <c r="I37" s="1">
        <v>29</v>
      </c>
      <c r="J37" s="7"/>
      <c r="K37" s="7"/>
    </row>
    <row r="38" spans="1:11" ht="12.75">
      <c r="A38" s="224" t="s">
        <v>63</v>
      </c>
      <c r="B38" s="225"/>
      <c r="C38" s="225"/>
      <c r="D38" s="225"/>
      <c r="E38" s="225"/>
      <c r="F38" s="225"/>
      <c r="G38" s="225"/>
      <c r="H38" s="225"/>
      <c r="I38" s="1">
        <v>30</v>
      </c>
      <c r="J38" s="48">
        <f>SUM(J35:J37)</f>
        <v>0</v>
      </c>
      <c r="K38" s="48">
        <f>SUM(K35:K37)</f>
        <v>12443455</v>
      </c>
    </row>
    <row r="39" spans="1:11" ht="12.75">
      <c r="A39" s="221" t="s">
        <v>26</v>
      </c>
      <c r="B39" s="222"/>
      <c r="C39" s="222"/>
      <c r="D39" s="222"/>
      <c r="E39" s="222"/>
      <c r="F39" s="222"/>
      <c r="G39" s="222"/>
      <c r="H39" s="222"/>
      <c r="I39" s="1">
        <v>31</v>
      </c>
      <c r="J39" s="7"/>
      <c r="K39" s="7">
        <v>12450009</v>
      </c>
    </row>
    <row r="40" spans="1:11" ht="12.75">
      <c r="A40" s="221" t="s">
        <v>27</v>
      </c>
      <c r="B40" s="222"/>
      <c r="C40" s="222"/>
      <c r="D40" s="222"/>
      <c r="E40" s="222"/>
      <c r="F40" s="222"/>
      <c r="G40" s="222"/>
      <c r="H40" s="222"/>
      <c r="I40" s="1">
        <v>32</v>
      </c>
      <c r="J40" s="7"/>
      <c r="K40" s="7"/>
    </row>
    <row r="41" spans="1:11" ht="12.75">
      <c r="A41" s="221" t="s">
        <v>28</v>
      </c>
      <c r="B41" s="222"/>
      <c r="C41" s="222"/>
      <c r="D41" s="222"/>
      <c r="E41" s="222"/>
      <c r="F41" s="222"/>
      <c r="G41" s="222"/>
      <c r="H41" s="222"/>
      <c r="I41" s="1">
        <v>33</v>
      </c>
      <c r="J41" s="7"/>
      <c r="K41" s="7"/>
    </row>
    <row r="42" spans="1:11" ht="12.75">
      <c r="A42" s="221" t="s">
        <v>29</v>
      </c>
      <c r="B42" s="222"/>
      <c r="C42" s="222"/>
      <c r="D42" s="222"/>
      <c r="E42" s="222"/>
      <c r="F42" s="222"/>
      <c r="G42" s="222"/>
      <c r="H42" s="222"/>
      <c r="I42" s="1">
        <v>34</v>
      </c>
      <c r="J42" s="7">
        <v>160173</v>
      </c>
      <c r="K42" s="7">
        <v>790336</v>
      </c>
    </row>
    <row r="43" spans="1:11" ht="12.75">
      <c r="A43" s="221" t="s">
        <v>30</v>
      </c>
      <c r="B43" s="222"/>
      <c r="C43" s="222"/>
      <c r="D43" s="222"/>
      <c r="E43" s="222"/>
      <c r="F43" s="222"/>
      <c r="G43" s="222"/>
      <c r="H43" s="222"/>
      <c r="I43" s="1">
        <v>35</v>
      </c>
      <c r="J43" s="7">
        <v>211622</v>
      </c>
      <c r="K43" s="7">
        <v>67058</v>
      </c>
    </row>
    <row r="44" spans="1:11" ht="12.75">
      <c r="A44" s="224" t="s">
        <v>64</v>
      </c>
      <c r="B44" s="225"/>
      <c r="C44" s="225"/>
      <c r="D44" s="225"/>
      <c r="E44" s="225"/>
      <c r="F44" s="225"/>
      <c r="G44" s="225"/>
      <c r="H44" s="225"/>
      <c r="I44" s="1">
        <v>36</v>
      </c>
      <c r="J44" s="48">
        <f>SUM(J39:J43)</f>
        <v>371795</v>
      </c>
      <c r="K44" s="48">
        <f>SUM(K39:K43)</f>
        <v>13307403</v>
      </c>
    </row>
    <row r="45" spans="1:12" ht="12.75">
      <c r="A45" s="224" t="s">
        <v>16</v>
      </c>
      <c r="B45" s="225"/>
      <c r="C45" s="225"/>
      <c r="D45" s="225"/>
      <c r="E45" s="225"/>
      <c r="F45" s="225"/>
      <c r="G45" s="225"/>
      <c r="H45" s="225"/>
      <c r="I45" s="1">
        <v>37</v>
      </c>
      <c r="J45" s="48">
        <f>IF(J38&gt;J44,J38-J44,0)</f>
        <v>0</v>
      </c>
      <c r="K45" s="48">
        <f>IF(K38&gt;K44,K38-K44,0)</f>
        <v>0</v>
      </c>
      <c r="L45" s="121"/>
    </row>
    <row r="46" spans="1:11" ht="12.75">
      <c r="A46" s="224" t="s">
        <v>17</v>
      </c>
      <c r="B46" s="225"/>
      <c r="C46" s="225"/>
      <c r="D46" s="225"/>
      <c r="E46" s="225"/>
      <c r="F46" s="225"/>
      <c r="G46" s="225"/>
      <c r="H46" s="225"/>
      <c r="I46" s="1">
        <v>38</v>
      </c>
      <c r="J46" s="48">
        <f>IF(J44&gt;J38,J44-J38,0)</f>
        <v>371795</v>
      </c>
      <c r="K46" s="48">
        <f>IF(K44&gt;K38,K44-K38,0)</f>
        <v>863948</v>
      </c>
    </row>
    <row r="47" spans="1:11" ht="12.75">
      <c r="A47" s="221" t="s">
        <v>65</v>
      </c>
      <c r="B47" s="222"/>
      <c r="C47" s="222"/>
      <c r="D47" s="222"/>
      <c r="E47" s="222"/>
      <c r="F47" s="222"/>
      <c r="G47" s="222"/>
      <c r="H47" s="222"/>
      <c r="I47" s="1">
        <v>39</v>
      </c>
      <c r="J47" s="48">
        <f>SUM(J19+J32+J45)</f>
        <v>375923</v>
      </c>
      <c r="K47" s="48"/>
    </row>
    <row r="48" spans="1:11" ht="12.75">
      <c r="A48" s="221" t="s">
        <v>66</v>
      </c>
      <c r="B48" s="222"/>
      <c r="C48" s="222"/>
      <c r="D48" s="222"/>
      <c r="E48" s="222"/>
      <c r="F48" s="222"/>
      <c r="G48" s="222"/>
      <c r="H48" s="222"/>
      <c r="I48" s="1">
        <v>40</v>
      </c>
      <c r="J48" s="48">
        <f>SUM(J20+J33+J46)</f>
        <v>371795</v>
      </c>
      <c r="K48" s="48">
        <f>K19-K33-K46</f>
        <v>-12653</v>
      </c>
    </row>
    <row r="49" spans="1:11" ht="12.75">
      <c r="A49" s="221" t="s">
        <v>156</v>
      </c>
      <c r="B49" s="222"/>
      <c r="C49" s="222"/>
      <c r="D49" s="222"/>
      <c r="E49" s="222"/>
      <c r="F49" s="222"/>
      <c r="G49" s="222"/>
      <c r="H49" s="222"/>
      <c r="I49" s="1">
        <v>41</v>
      </c>
      <c r="J49" s="48">
        <v>37021</v>
      </c>
      <c r="K49" s="7">
        <v>124217</v>
      </c>
    </row>
    <row r="50" spans="1:11" ht="12.75">
      <c r="A50" s="221" t="s">
        <v>170</v>
      </c>
      <c r="B50" s="222"/>
      <c r="C50" s="222"/>
      <c r="D50" s="222"/>
      <c r="E50" s="222"/>
      <c r="F50" s="222"/>
      <c r="G50" s="222"/>
      <c r="H50" s="222"/>
      <c r="I50" s="1">
        <v>42</v>
      </c>
      <c r="J50" s="48"/>
      <c r="K50" s="7"/>
    </row>
    <row r="51" spans="1:11" ht="12.75">
      <c r="A51" s="221" t="s">
        <v>171</v>
      </c>
      <c r="B51" s="222"/>
      <c r="C51" s="222"/>
      <c r="D51" s="222"/>
      <c r="E51" s="222"/>
      <c r="F51" s="222"/>
      <c r="G51" s="222"/>
      <c r="H51" s="222"/>
      <c r="I51" s="1">
        <v>43</v>
      </c>
      <c r="J51" s="48">
        <f>SUM(J48-J47)</f>
        <v>-4128</v>
      </c>
      <c r="K51" s="7">
        <f>SUM(K48-K47)</f>
        <v>-12653</v>
      </c>
    </row>
    <row r="52" spans="1:11" ht="12.75">
      <c r="A52" s="227" t="s">
        <v>172</v>
      </c>
      <c r="B52" s="228"/>
      <c r="C52" s="228"/>
      <c r="D52" s="228"/>
      <c r="E52" s="228"/>
      <c r="F52" s="228"/>
      <c r="G52" s="228"/>
      <c r="H52" s="228"/>
      <c r="I52" s="4">
        <v>44</v>
      </c>
      <c r="J52" s="55">
        <f>SUM(J49:J51)</f>
        <v>32893</v>
      </c>
      <c r="K52" s="55">
        <f>SUM(K49:K51)</f>
        <v>111564</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allowBlank="1" sqref="A4:I65536 J4:J6 J53:J65536 J21 J34 L1:IV65536 A1:K2 K4:K44 K46:K65536"/>
    <dataValidation type="whole" operator="notEqual" allowBlank="1" showInputMessage="1" showErrorMessage="1" errorTitle="Pogrešan unos" error="Mogu se unijeti samo cjelobrojne vrijednosti." sqref="J7:J12 J14:J17 J22:J26 J28:J30 J39:J43 J35:J37 J49:J51">
      <formula1>9999999998</formula1>
    </dataValidation>
    <dataValidation type="whole" operator="greaterThanOrEqual" allowBlank="1" showInputMessage="1" showErrorMessage="1" errorTitle="Pogrešan unos" error="Mogu se unijeti samo cjelobrojne pozitivne vrijednosti." sqref="J13 J18:J20 J31:J33 J27 J52 J38 J44:J48 K45">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P32" sqref="P32"/>
    </sheetView>
  </sheetViews>
  <sheetFormatPr defaultColWidth="9.140625" defaultRowHeight="12.75"/>
  <cols>
    <col min="1" max="16384" width="9.140625" style="47" customWidth="1"/>
  </cols>
  <sheetData>
    <row r="1" spans="1:11" ht="12.75" customHeight="1">
      <c r="A1" s="293" t="s">
        <v>191</v>
      </c>
      <c r="B1" s="293"/>
      <c r="C1" s="293"/>
      <c r="D1" s="293"/>
      <c r="E1" s="293"/>
      <c r="F1" s="293"/>
      <c r="G1" s="293"/>
      <c r="H1" s="293"/>
      <c r="I1" s="293"/>
      <c r="J1" s="293"/>
      <c r="K1" s="293"/>
    </row>
    <row r="2" spans="1:11" ht="12.75" customHeight="1">
      <c r="A2" s="302" t="s">
        <v>6</v>
      </c>
      <c r="B2" s="302"/>
      <c r="C2" s="302"/>
      <c r="D2" s="302"/>
      <c r="E2" s="302"/>
      <c r="F2" s="302"/>
      <c r="G2" s="302"/>
      <c r="H2" s="302"/>
      <c r="I2" s="302"/>
      <c r="J2" s="302"/>
      <c r="K2" s="302"/>
    </row>
    <row r="3" spans="1:11" ht="12.75">
      <c r="A3" s="301" t="s">
        <v>7</v>
      </c>
      <c r="B3" s="301"/>
      <c r="C3" s="301"/>
      <c r="D3" s="301"/>
      <c r="E3" s="301"/>
      <c r="F3" s="301"/>
      <c r="G3" s="301"/>
      <c r="H3" s="301"/>
      <c r="I3" s="301"/>
      <c r="J3" s="301"/>
      <c r="K3" s="301"/>
    </row>
    <row r="4" spans="1:11" ht="33.75">
      <c r="A4" s="295" t="s">
        <v>54</v>
      </c>
      <c r="B4" s="295"/>
      <c r="C4" s="295"/>
      <c r="D4" s="295"/>
      <c r="E4" s="295"/>
      <c r="F4" s="295"/>
      <c r="G4" s="295"/>
      <c r="H4" s="295"/>
      <c r="I4" s="59" t="s">
        <v>266</v>
      </c>
      <c r="J4" s="60" t="s">
        <v>306</v>
      </c>
      <c r="K4" s="60" t="s">
        <v>307</v>
      </c>
    </row>
    <row r="5" spans="1:11" ht="12.75">
      <c r="A5" s="300">
        <v>1</v>
      </c>
      <c r="B5" s="300"/>
      <c r="C5" s="300"/>
      <c r="D5" s="300"/>
      <c r="E5" s="300"/>
      <c r="F5" s="300"/>
      <c r="G5" s="300"/>
      <c r="H5" s="300"/>
      <c r="I5" s="65">
        <v>2</v>
      </c>
      <c r="J5" s="66" t="s">
        <v>270</v>
      </c>
      <c r="K5" s="66" t="s">
        <v>271</v>
      </c>
    </row>
    <row r="6" spans="1:11" ht="12.75">
      <c r="A6" s="213" t="s">
        <v>151</v>
      </c>
      <c r="B6" s="214"/>
      <c r="C6" s="214"/>
      <c r="D6" s="214"/>
      <c r="E6" s="214"/>
      <c r="F6" s="214"/>
      <c r="G6" s="214"/>
      <c r="H6" s="214"/>
      <c r="I6" s="287"/>
      <c r="J6" s="287"/>
      <c r="K6" s="288"/>
    </row>
    <row r="7" spans="1:11" ht="12.75">
      <c r="A7" s="221" t="s">
        <v>193</v>
      </c>
      <c r="B7" s="222"/>
      <c r="C7" s="222"/>
      <c r="D7" s="222"/>
      <c r="E7" s="222"/>
      <c r="F7" s="222"/>
      <c r="G7" s="222"/>
      <c r="H7" s="222"/>
      <c r="I7" s="1">
        <v>1</v>
      </c>
      <c r="J7" s="7"/>
      <c r="K7" s="7"/>
    </row>
    <row r="8" spans="1:11" ht="12.75">
      <c r="A8" s="221" t="s">
        <v>114</v>
      </c>
      <c r="B8" s="222"/>
      <c r="C8" s="222"/>
      <c r="D8" s="222"/>
      <c r="E8" s="222"/>
      <c r="F8" s="222"/>
      <c r="G8" s="222"/>
      <c r="H8" s="222"/>
      <c r="I8" s="1">
        <v>2</v>
      </c>
      <c r="J8" s="7"/>
      <c r="K8" s="7"/>
    </row>
    <row r="9" spans="1:11" ht="12.75">
      <c r="A9" s="221" t="s">
        <v>115</v>
      </c>
      <c r="B9" s="222"/>
      <c r="C9" s="222"/>
      <c r="D9" s="222"/>
      <c r="E9" s="222"/>
      <c r="F9" s="222"/>
      <c r="G9" s="222"/>
      <c r="H9" s="222"/>
      <c r="I9" s="1">
        <v>3</v>
      </c>
      <c r="J9" s="7"/>
      <c r="K9" s="7"/>
    </row>
    <row r="10" spans="1:11" ht="12.75">
      <c r="A10" s="221" t="s">
        <v>116</v>
      </c>
      <c r="B10" s="222"/>
      <c r="C10" s="222"/>
      <c r="D10" s="222"/>
      <c r="E10" s="222"/>
      <c r="F10" s="222"/>
      <c r="G10" s="222"/>
      <c r="H10" s="222"/>
      <c r="I10" s="1">
        <v>4</v>
      </c>
      <c r="J10" s="7"/>
      <c r="K10" s="7"/>
    </row>
    <row r="11" spans="1:11" ht="12.75">
      <c r="A11" s="221" t="s">
        <v>117</v>
      </c>
      <c r="B11" s="222"/>
      <c r="C11" s="222"/>
      <c r="D11" s="222"/>
      <c r="E11" s="222"/>
      <c r="F11" s="222"/>
      <c r="G11" s="222"/>
      <c r="H11" s="222"/>
      <c r="I11" s="1">
        <v>5</v>
      </c>
      <c r="J11" s="7"/>
      <c r="K11" s="7"/>
    </row>
    <row r="12" spans="1:11" ht="12.75">
      <c r="A12" s="224" t="s">
        <v>192</v>
      </c>
      <c r="B12" s="225"/>
      <c r="C12" s="225"/>
      <c r="D12" s="225"/>
      <c r="E12" s="225"/>
      <c r="F12" s="225"/>
      <c r="G12" s="225"/>
      <c r="H12" s="225"/>
      <c r="I12" s="1">
        <v>6</v>
      </c>
      <c r="J12" s="7"/>
      <c r="K12" s="48">
        <f>SUM(K7:K11)</f>
        <v>0</v>
      </c>
    </row>
    <row r="13" spans="1:11" ht="12.75">
      <c r="A13" s="221" t="s">
        <v>118</v>
      </c>
      <c r="B13" s="222"/>
      <c r="C13" s="222"/>
      <c r="D13" s="222"/>
      <c r="E13" s="222"/>
      <c r="F13" s="222"/>
      <c r="G13" s="222"/>
      <c r="H13" s="222"/>
      <c r="I13" s="1">
        <v>7</v>
      </c>
      <c r="J13" s="48"/>
      <c r="K13" s="7"/>
    </row>
    <row r="14" spans="1:11" ht="12.75">
      <c r="A14" s="221" t="s">
        <v>119</v>
      </c>
      <c r="B14" s="222"/>
      <c r="C14" s="222"/>
      <c r="D14" s="222"/>
      <c r="E14" s="222"/>
      <c r="F14" s="222"/>
      <c r="G14" s="222"/>
      <c r="H14" s="222"/>
      <c r="I14" s="1">
        <v>8</v>
      </c>
      <c r="J14" s="7"/>
      <c r="K14" s="7"/>
    </row>
    <row r="15" spans="1:11" ht="12.75">
      <c r="A15" s="221" t="s">
        <v>120</v>
      </c>
      <c r="B15" s="222"/>
      <c r="C15" s="222"/>
      <c r="D15" s="222"/>
      <c r="E15" s="222"/>
      <c r="F15" s="222"/>
      <c r="G15" s="222"/>
      <c r="H15" s="222"/>
      <c r="I15" s="1">
        <v>9</v>
      </c>
      <c r="J15" s="7"/>
      <c r="K15" s="7"/>
    </row>
    <row r="16" spans="1:11" ht="12.75">
      <c r="A16" s="221" t="s">
        <v>121</v>
      </c>
      <c r="B16" s="222"/>
      <c r="C16" s="222"/>
      <c r="D16" s="222"/>
      <c r="E16" s="222"/>
      <c r="F16" s="222"/>
      <c r="G16" s="222"/>
      <c r="H16" s="222"/>
      <c r="I16" s="1">
        <v>10</v>
      </c>
      <c r="J16" s="7"/>
      <c r="K16" s="7"/>
    </row>
    <row r="17" spans="1:11" ht="12.75">
      <c r="A17" s="221" t="s">
        <v>122</v>
      </c>
      <c r="B17" s="222"/>
      <c r="C17" s="222"/>
      <c r="D17" s="222"/>
      <c r="E17" s="222"/>
      <c r="F17" s="222"/>
      <c r="G17" s="222"/>
      <c r="H17" s="222"/>
      <c r="I17" s="1">
        <v>11</v>
      </c>
      <c r="J17" s="7"/>
      <c r="K17" s="7"/>
    </row>
    <row r="18" spans="1:11" ht="12.75">
      <c r="A18" s="221" t="s">
        <v>123</v>
      </c>
      <c r="B18" s="222"/>
      <c r="C18" s="222"/>
      <c r="D18" s="222"/>
      <c r="E18" s="222"/>
      <c r="F18" s="222"/>
      <c r="G18" s="222"/>
      <c r="H18" s="222"/>
      <c r="I18" s="1">
        <v>12</v>
      </c>
      <c r="J18" s="48"/>
      <c r="K18" s="7"/>
    </row>
    <row r="19" spans="1:11" ht="12.75">
      <c r="A19" s="224" t="s">
        <v>42</v>
      </c>
      <c r="B19" s="225"/>
      <c r="C19" s="225"/>
      <c r="D19" s="225"/>
      <c r="E19" s="225"/>
      <c r="F19" s="225"/>
      <c r="G19" s="225"/>
      <c r="H19" s="225"/>
      <c r="I19" s="1">
        <v>13</v>
      </c>
      <c r="J19" s="48"/>
      <c r="K19" s="48">
        <f>SUM(K13:K18)</f>
        <v>0</v>
      </c>
    </row>
    <row r="20" spans="1:11" ht="12.75">
      <c r="A20" s="224" t="s">
        <v>103</v>
      </c>
      <c r="B20" s="298"/>
      <c r="C20" s="298"/>
      <c r="D20" s="298"/>
      <c r="E20" s="298"/>
      <c r="F20" s="298"/>
      <c r="G20" s="298"/>
      <c r="H20" s="299"/>
      <c r="I20" s="1">
        <v>14</v>
      </c>
      <c r="J20" s="48"/>
      <c r="K20" s="48">
        <f>IF(K12&gt;K19,K12-K19,0)</f>
        <v>0</v>
      </c>
    </row>
    <row r="21" spans="1:11" ht="12.75">
      <c r="A21" s="236" t="s">
        <v>104</v>
      </c>
      <c r="B21" s="296"/>
      <c r="C21" s="296"/>
      <c r="D21" s="296"/>
      <c r="E21" s="296"/>
      <c r="F21" s="296"/>
      <c r="G21" s="296"/>
      <c r="H21" s="297"/>
      <c r="I21" s="1">
        <v>15</v>
      </c>
      <c r="J21" s="57">
        <f>IF(J19&gt;J12,J19-J12,0)</f>
        <v>0</v>
      </c>
      <c r="K21" s="48">
        <f>IF(K19&gt;K12,K19-K12,0)</f>
        <v>0</v>
      </c>
    </row>
    <row r="22" spans="1:11" ht="12.75">
      <c r="A22" s="213" t="s">
        <v>154</v>
      </c>
      <c r="B22" s="214"/>
      <c r="C22" s="214"/>
      <c r="D22" s="214"/>
      <c r="E22" s="214"/>
      <c r="F22" s="214"/>
      <c r="G22" s="214"/>
      <c r="H22" s="214"/>
      <c r="I22" s="287"/>
      <c r="J22" s="287"/>
      <c r="K22" s="288"/>
    </row>
    <row r="23" spans="1:11" ht="12.75">
      <c r="A23" s="221" t="s">
        <v>160</v>
      </c>
      <c r="B23" s="222"/>
      <c r="C23" s="222"/>
      <c r="D23" s="222"/>
      <c r="E23" s="222"/>
      <c r="F23" s="222"/>
      <c r="G23" s="222"/>
      <c r="H23" s="222"/>
      <c r="I23" s="1">
        <v>16</v>
      </c>
      <c r="J23" s="5"/>
      <c r="K23" s="7"/>
    </row>
    <row r="24" spans="1:11" ht="12.75">
      <c r="A24" s="221" t="s">
        <v>161</v>
      </c>
      <c r="B24" s="222"/>
      <c r="C24" s="222"/>
      <c r="D24" s="222"/>
      <c r="E24" s="222"/>
      <c r="F24" s="222"/>
      <c r="G24" s="222"/>
      <c r="H24" s="222"/>
      <c r="I24" s="1">
        <v>17</v>
      </c>
      <c r="J24" s="5"/>
      <c r="K24" s="7"/>
    </row>
    <row r="25" spans="1:11" ht="12.75">
      <c r="A25" s="221" t="s">
        <v>308</v>
      </c>
      <c r="B25" s="222"/>
      <c r="C25" s="222"/>
      <c r="D25" s="222"/>
      <c r="E25" s="222"/>
      <c r="F25" s="222"/>
      <c r="G25" s="222"/>
      <c r="H25" s="222"/>
      <c r="I25" s="1">
        <v>18</v>
      </c>
      <c r="J25" s="5"/>
      <c r="K25" s="7"/>
    </row>
    <row r="26" spans="1:11" ht="12.75">
      <c r="A26" s="221" t="s">
        <v>309</v>
      </c>
      <c r="B26" s="222"/>
      <c r="C26" s="222"/>
      <c r="D26" s="222"/>
      <c r="E26" s="222"/>
      <c r="F26" s="222"/>
      <c r="G26" s="222"/>
      <c r="H26" s="222"/>
      <c r="I26" s="1">
        <v>19</v>
      </c>
      <c r="J26" s="5"/>
      <c r="K26" s="7"/>
    </row>
    <row r="27" spans="1:11" ht="12.75">
      <c r="A27" s="221" t="s">
        <v>162</v>
      </c>
      <c r="B27" s="222"/>
      <c r="C27" s="222"/>
      <c r="D27" s="222"/>
      <c r="E27" s="222"/>
      <c r="F27" s="222"/>
      <c r="G27" s="222"/>
      <c r="H27" s="222"/>
      <c r="I27" s="1">
        <v>20</v>
      </c>
      <c r="J27" s="5"/>
      <c r="K27" s="7"/>
    </row>
    <row r="28" spans="1:11" ht="12.75">
      <c r="A28" s="224" t="s">
        <v>109</v>
      </c>
      <c r="B28" s="225"/>
      <c r="C28" s="225"/>
      <c r="D28" s="225"/>
      <c r="E28" s="225"/>
      <c r="F28" s="225"/>
      <c r="G28" s="225"/>
      <c r="H28" s="225"/>
      <c r="I28" s="1">
        <v>21</v>
      </c>
      <c r="J28" s="57">
        <f>SUM(J23:J27)</f>
        <v>0</v>
      </c>
      <c r="K28" s="48">
        <f>SUM(K23:K27)</f>
        <v>0</v>
      </c>
    </row>
    <row r="29" spans="1:11" ht="12.75">
      <c r="A29" s="221" t="s">
        <v>2</v>
      </c>
      <c r="B29" s="222"/>
      <c r="C29" s="222"/>
      <c r="D29" s="222"/>
      <c r="E29" s="222"/>
      <c r="F29" s="222"/>
      <c r="G29" s="222"/>
      <c r="H29" s="222"/>
      <c r="I29" s="1">
        <v>22</v>
      </c>
      <c r="J29" s="5"/>
      <c r="K29" s="7"/>
    </row>
    <row r="30" spans="1:11" ht="12.75">
      <c r="A30" s="221" t="s">
        <v>3</v>
      </c>
      <c r="B30" s="222"/>
      <c r="C30" s="222"/>
      <c r="D30" s="222"/>
      <c r="E30" s="222"/>
      <c r="F30" s="222"/>
      <c r="G30" s="222"/>
      <c r="H30" s="222"/>
      <c r="I30" s="1">
        <v>23</v>
      </c>
      <c r="J30" s="5"/>
      <c r="K30" s="7"/>
    </row>
    <row r="31" spans="1:11" ht="12.75">
      <c r="A31" s="221" t="s">
        <v>4</v>
      </c>
      <c r="B31" s="222"/>
      <c r="C31" s="222"/>
      <c r="D31" s="222"/>
      <c r="E31" s="222"/>
      <c r="F31" s="222"/>
      <c r="G31" s="222"/>
      <c r="H31" s="222"/>
      <c r="I31" s="1">
        <v>24</v>
      </c>
      <c r="J31" s="5"/>
      <c r="K31" s="7"/>
    </row>
    <row r="32" spans="1:11" ht="12.75">
      <c r="A32" s="224" t="s">
        <v>43</v>
      </c>
      <c r="B32" s="225"/>
      <c r="C32" s="225"/>
      <c r="D32" s="225"/>
      <c r="E32" s="225"/>
      <c r="F32" s="225"/>
      <c r="G32" s="225"/>
      <c r="H32" s="225"/>
      <c r="I32" s="1">
        <v>25</v>
      </c>
      <c r="J32" s="57">
        <f>SUM(J29:J31)</f>
        <v>0</v>
      </c>
      <c r="K32" s="48">
        <f>SUM(K29:K31)</f>
        <v>0</v>
      </c>
    </row>
    <row r="33" spans="1:11" ht="12.75">
      <c r="A33" s="224" t="s">
        <v>105</v>
      </c>
      <c r="B33" s="225"/>
      <c r="C33" s="225"/>
      <c r="D33" s="225"/>
      <c r="E33" s="225"/>
      <c r="F33" s="225"/>
      <c r="G33" s="225"/>
      <c r="H33" s="225"/>
      <c r="I33" s="1">
        <v>26</v>
      </c>
      <c r="J33" s="57">
        <f>IF(J28&gt;J32,J28-J32,0)</f>
        <v>0</v>
      </c>
      <c r="K33" s="48">
        <f>IF(K28&gt;K32,K28-K32,0)</f>
        <v>0</v>
      </c>
    </row>
    <row r="34" spans="1:11" ht="12.75">
      <c r="A34" s="224" t="s">
        <v>106</v>
      </c>
      <c r="B34" s="225"/>
      <c r="C34" s="225"/>
      <c r="D34" s="225"/>
      <c r="E34" s="225"/>
      <c r="F34" s="225"/>
      <c r="G34" s="225"/>
      <c r="H34" s="225"/>
      <c r="I34" s="1">
        <v>27</v>
      </c>
      <c r="J34" s="57">
        <f>IF(J32&gt;J28,J32-J28,0)</f>
        <v>0</v>
      </c>
      <c r="K34" s="48">
        <f>IF(K32&gt;K28,K32-K28,0)</f>
        <v>0</v>
      </c>
    </row>
    <row r="35" spans="1:11" ht="12.75">
      <c r="A35" s="213" t="s">
        <v>155</v>
      </c>
      <c r="B35" s="214"/>
      <c r="C35" s="214"/>
      <c r="D35" s="214"/>
      <c r="E35" s="214"/>
      <c r="F35" s="214"/>
      <c r="G35" s="214"/>
      <c r="H35" s="214"/>
      <c r="I35" s="287">
        <v>0</v>
      </c>
      <c r="J35" s="287"/>
      <c r="K35" s="288"/>
    </row>
    <row r="36" spans="1:11" ht="12.75">
      <c r="A36" s="221" t="s">
        <v>169</v>
      </c>
      <c r="B36" s="222"/>
      <c r="C36" s="222"/>
      <c r="D36" s="222"/>
      <c r="E36" s="222"/>
      <c r="F36" s="222"/>
      <c r="G36" s="222"/>
      <c r="H36" s="222"/>
      <c r="I36" s="1">
        <v>28</v>
      </c>
      <c r="J36" s="5"/>
      <c r="K36" s="7"/>
    </row>
    <row r="37" spans="1:11" ht="12.75">
      <c r="A37" s="221" t="s">
        <v>24</v>
      </c>
      <c r="B37" s="222"/>
      <c r="C37" s="222"/>
      <c r="D37" s="222"/>
      <c r="E37" s="222"/>
      <c r="F37" s="222"/>
      <c r="G37" s="222"/>
      <c r="H37" s="222"/>
      <c r="I37" s="1">
        <v>29</v>
      </c>
      <c r="J37" s="5"/>
      <c r="K37" s="7"/>
    </row>
    <row r="38" spans="1:11" ht="12.75">
      <c r="A38" s="221" t="s">
        <v>25</v>
      </c>
      <c r="B38" s="222"/>
      <c r="C38" s="222"/>
      <c r="D38" s="222"/>
      <c r="E38" s="222"/>
      <c r="F38" s="222"/>
      <c r="G38" s="222"/>
      <c r="H38" s="222"/>
      <c r="I38" s="1">
        <v>30</v>
      </c>
      <c r="J38" s="5"/>
      <c r="K38" s="7"/>
    </row>
    <row r="39" spans="1:11" ht="12.75">
      <c r="A39" s="224" t="s">
        <v>44</v>
      </c>
      <c r="B39" s="225"/>
      <c r="C39" s="225"/>
      <c r="D39" s="225"/>
      <c r="E39" s="225"/>
      <c r="F39" s="225"/>
      <c r="G39" s="225"/>
      <c r="H39" s="225"/>
      <c r="I39" s="1">
        <v>31</v>
      </c>
      <c r="J39" s="57">
        <f>SUM(J36:J38)</f>
        <v>0</v>
      </c>
      <c r="K39" s="48">
        <f>SUM(K36:K38)</f>
        <v>0</v>
      </c>
    </row>
    <row r="40" spans="1:11" ht="12.75">
      <c r="A40" s="221" t="s">
        <v>26</v>
      </c>
      <c r="B40" s="222"/>
      <c r="C40" s="222"/>
      <c r="D40" s="222"/>
      <c r="E40" s="222"/>
      <c r="F40" s="222"/>
      <c r="G40" s="222"/>
      <c r="H40" s="222"/>
      <c r="I40" s="1">
        <v>32</v>
      </c>
      <c r="J40" s="5"/>
      <c r="K40" s="7"/>
    </row>
    <row r="41" spans="1:11" ht="12.75">
      <c r="A41" s="221" t="s">
        <v>27</v>
      </c>
      <c r="B41" s="222"/>
      <c r="C41" s="222"/>
      <c r="D41" s="222"/>
      <c r="E41" s="222"/>
      <c r="F41" s="222"/>
      <c r="G41" s="222"/>
      <c r="H41" s="222"/>
      <c r="I41" s="1">
        <v>33</v>
      </c>
      <c r="J41" s="5"/>
      <c r="K41" s="7"/>
    </row>
    <row r="42" spans="1:11" ht="12.75">
      <c r="A42" s="221" t="s">
        <v>28</v>
      </c>
      <c r="B42" s="222"/>
      <c r="C42" s="222"/>
      <c r="D42" s="222"/>
      <c r="E42" s="222"/>
      <c r="F42" s="222"/>
      <c r="G42" s="222"/>
      <c r="H42" s="222"/>
      <c r="I42" s="1">
        <v>34</v>
      </c>
      <c r="J42" s="5"/>
      <c r="K42" s="7"/>
    </row>
    <row r="43" spans="1:11" ht="12.75">
      <c r="A43" s="221" t="s">
        <v>29</v>
      </c>
      <c r="B43" s="222"/>
      <c r="C43" s="222"/>
      <c r="D43" s="222"/>
      <c r="E43" s="222"/>
      <c r="F43" s="222"/>
      <c r="G43" s="222"/>
      <c r="H43" s="222"/>
      <c r="I43" s="1">
        <v>35</v>
      </c>
      <c r="J43" s="5"/>
      <c r="K43" s="7"/>
    </row>
    <row r="44" spans="1:11" ht="12.75">
      <c r="A44" s="221" t="s">
        <v>30</v>
      </c>
      <c r="B44" s="222"/>
      <c r="C44" s="222"/>
      <c r="D44" s="222"/>
      <c r="E44" s="222"/>
      <c r="F44" s="222"/>
      <c r="G44" s="222"/>
      <c r="H44" s="222"/>
      <c r="I44" s="1">
        <v>36</v>
      </c>
      <c r="J44" s="5"/>
      <c r="K44" s="7"/>
    </row>
    <row r="45" spans="1:11" ht="12.75">
      <c r="A45" s="224" t="s">
        <v>143</v>
      </c>
      <c r="B45" s="225"/>
      <c r="C45" s="225"/>
      <c r="D45" s="225"/>
      <c r="E45" s="225"/>
      <c r="F45" s="225"/>
      <c r="G45" s="225"/>
      <c r="H45" s="225"/>
      <c r="I45" s="1">
        <v>37</v>
      </c>
      <c r="J45" s="57">
        <f>SUM(J40:J44)</f>
        <v>0</v>
      </c>
      <c r="K45" s="48">
        <f>SUM(K40:K44)</f>
        <v>0</v>
      </c>
    </row>
    <row r="46" spans="1:11" ht="12.75">
      <c r="A46" s="224" t="s">
        <v>157</v>
      </c>
      <c r="B46" s="225"/>
      <c r="C46" s="225"/>
      <c r="D46" s="225"/>
      <c r="E46" s="225"/>
      <c r="F46" s="225"/>
      <c r="G46" s="225"/>
      <c r="H46" s="225"/>
      <c r="I46" s="1">
        <v>38</v>
      </c>
      <c r="J46" s="57">
        <f>IF(J39&gt;J45,J39-J45,0)</f>
        <v>0</v>
      </c>
      <c r="K46" s="48">
        <f>IF(K39&gt;K45,K39-K45,0)</f>
        <v>0</v>
      </c>
    </row>
    <row r="47" spans="1:11" ht="12.75">
      <c r="A47" s="224" t="s">
        <v>158</v>
      </c>
      <c r="B47" s="225"/>
      <c r="C47" s="225"/>
      <c r="D47" s="225"/>
      <c r="E47" s="225"/>
      <c r="F47" s="225"/>
      <c r="G47" s="225"/>
      <c r="H47" s="225"/>
      <c r="I47" s="1">
        <v>39</v>
      </c>
      <c r="J47" s="57">
        <f>IF(J45&gt;J39,J45-J39,0)</f>
        <v>0</v>
      </c>
      <c r="K47" s="48">
        <f>IF(K45&gt;K39,K45-K39,0)</f>
        <v>0</v>
      </c>
    </row>
    <row r="48" spans="1:11" ht="12.75">
      <c r="A48" s="224" t="s">
        <v>144</v>
      </c>
      <c r="B48" s="225"/>
      <c r="C48" s="225"/>
      <c r="D48" s="225"/>
      <c r="E48" s="225"/>
      <c r="F48" s="225"/>
      <c r="G48" s="225"/>
      <c r="H48" s="225"/>
      <c r="I48" s="1">
        <v>40</v>
      </c>
      <c r="J48" s="57">
        <f>IF(J20-J21+J33-J34+J46-J47&gt;0,J20-J21+J33-J34+J46-J47,0)</f>
        <v>0</v>
      </c>
      <c r="K48" s="48">
        <f>IF(K20-K21+K33-K34+K46-K47&gt;0,K20-K21+K33-K34+K46-K47,0)</f>
        <v>0</v>
      </c>
    </row>
    <row r="49" spans="1:11" ht="12.75">
      <c r="A49" s="224" t="s">
        <v>14</v>
      </c>
      <c r="B49" s="225"/>
      <c r="C49" s="225"/>
      <c r="D49" s="225"/>
      <c r="E49" s="225"/>
      <c r="F49" s="225"/>
      <c r="G49" s="225"/>
      <c r="H49" s="225"/>
      <c r="I49" s="1">
        <v>41</v>
      </c>
      <c r="J49" s="57">
        <f>IF(J21-J20+J34-J33+J47-J46&gt;0,J21-J20+J34-J33+J47-J46,0)</f>
        <v>0</v>
      </c>
      <c r="K49" s="48">
        <f>IF(K21-K20+K34-K33+K47-K46&gt;0,K21-K20+K34-K33+K47-K46,0)</f>
        <v>0</v>
      </c>
    </row>
    <row r="50" spans="1:11" ht="12.75">
      <c r="A50" s="224" t="s">
        <v>156</v>
      </c>
      <c r="B50" s="225"/>
      <c r="C50" s="225"/>
      <c r="D50" s="225"/>
      <c r="E50" s="225"/>
      <c r="F50" s="225"/>
      <c r="G50" s="225"/>
      <c r="H50" s="225"/>
      <c r="I50" s="1">
        <v>42</v>
      </c>
      <c r="J50" s="5"/>
      <c r="K50" s="7"/>
    </row>
    <row r="51" spans="1:11" ht="12.75">
      <c r="A51" s="224" t="s">
        <v>170</v>
      </c>
      <c r="B51" s="225"/>
      <c r="C51" s="225"/>
      <c r="D51" s="225"/>
      <c r="E51" s="225"/>
      <c r="F51" s="225"/>
      <c r="G51" s="225"/>
      <c r="H51" s="225"/>
      <c r="I51" s="1">
        <v>43</v>
      </c>
      <c r="J51" s="5"/>
      <c r="K51" s="7"/>
    </row>
    <row r="52" spans="1:11" ht="12.75">
      <c r="A52" s="224" t="s">
        <v>171</v>
      </c>
      <c r="B52" s="225"/>
      <c r="C52" s="225"/>
      <c r="D52" s="225"/>
      <c r="E52" s="225"/>
      <c r="F52" s="225"/>
      <c r="G52" s="225"/>
      <c r="H52" s="225"/>
      <c r="I52" s="1">
        <v>44</v>
      </c>
      <c r="J52" s="5"/>
      <c r="K52" s="7"/>
    </row>
    <row r="53" spans="1:11" ht="12.75">
      <c r="A53" s="236" t="s">
        <v>172</v>
      </c>
      <c r="B53" s="237"/>
      <c r="C53" s="237"/>
      <c r="D53" s="237"/>
      <c r="E53" s="237"/>
      <c r="F53" s="237"/>
      <c r="G53" s="237"/>
      <c r="H53" s="237"/>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allowBlank="1" sqref="A1:I65536 K1:IV65536 J1:J6 J21:J65536"/>
    <dataValidation type="whole" operator="notEqual" allowBlank="1" showInputMessage="1" showErrorMessage="1" errorTitle="Pogrešan unos" error="Mogu se unijeti samo cjelobrojne vrijednosti." sqref="J7:J12 J14:J17">
      <formula1>9999999998</formula1>
    </dataValidation>
    <dataValidation type="whole" operator="greaterThanOrEqual" allowBlank="1" showInputMessage="1" showErrorMessage="1" errorTitle="Pogrešan unos" error="Mogu se unijeti samo cjelobrojne pozitivne vrijednosti." sqref="J13 J18:J2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21" sqref="A21:H21"/>
    </sheetView>
  </sheetViews>
  <sheetFormatPr defaultColWidth="9.140625" defaultRowHeight="12.75"/>
  <cols>
    <col min="1" max="1" width="6.00390625" style="69" customWidth="1"/>
    <col min="2" max="2" width="4.8515625" style="69" customWidth="1"/>
    <col min="3" max="4" width="9.140625" style="69" customWidth="1"/>
    <col min="5" max="5" width="10.140625" style="69" bestFit="1" customWidth="1"/>
    <col min="6" max="6" width="9.140625" style="69" customWidth="1"/>
    <col min="7" max="7" width="9.28125" style="69" customWidth="1"/>
    <col min="8" max="8" width="0.85546875" style="69" customWidth="1"/>
    <col min="9" max="9" width="9.140625" style="69" customWidth="1"/>
    <col min="10" max="11" width="9.57421875" style="69" bestFit="1" customWidth="1"/>
    <col min="12" max="16384" width="9.140625" style="69" customWidth="1"/>
  </cols>
  <sheetData>
    <row r="1" spans="1:12" ht="12.75">
      <c r="A1" s="318" t="s">
        <v>268</v>
      </c>
      <c r="B1" s="319"/>
      <c r="C1" s="319"/>
      <c r="D1" s="319"/>
      <c r="E1" s="319"/>
      <c r="F1" s="319"/>
      <c r="G1" s="319"/>
      <c r="H1" s="319"/>
      <c r="I1" s="319"/>
      <c r="J1" s="319"/>
      <c r="K1" s="319"/>
      <c r="L1" s="68"/>
    </row>
    <row r="2" spans="1:12" ht="15.75">
      <c r="A2" s="37"/>
      <c r="B2" s="67"/>
      <c r="C2" s="303" t="s">
        <v>269</v>
      </c>
      <c r="D2" s="303"/>
      <c r="E2" s="70" t="s">
        <v>310</v>
      </c>
      <c r="F2" s="38" t="s">
        <v>237</v>
      </c>
      <c r="G2" s="304" t="s">
        <v>311</v>
      </c>
      <c r="H2" s="305"/>
      <c r="I2" s="67"/>
      <c r="J2" s="67"/>
      <c r="K2" s="67"/>
      <c r="L2" s="71"/>
    </row>
    <row r="3" spans="1:11" ht="23.25">
      <c r="A3" s="306" t="s">
        <v>54</v>
      </c>
      <c r="B3" s="306"/>
      <c r="C3" s="306"/>
      <c r="D3" s="306"/>
      <c r="E3" s="306"/>
      <c r="F3" s="306"/>
      <c r="G3" s="306"/>
      <c r="H3" s="306"/>
      <c r="I3" s="74" t="s">
        <v>292</v>
      </c>
      <c r="J3" s="75" t="s">
        <v>145</v>
      </c>
      <c r="K3" s="75" t="s">
        <v>146</v>
      </c>
    </row>
    <row r="4" spans="1:11" ht="12.75">
      <c r="A4" s="307">
        <v>1</v>
      </c>
      <c r="B4" s="307"/>
      <c r="C4" s="307"/>
      <c r="D4" s="307"/>
      <c r="E4" s="307"/>
      <c r="F4" s="307"/>
      <c r="G4" s="307"/>
      <c r="H4" s="307"/>
      <c r="I4" s="77">
        <v>2</v>
      </c>
      <c r="J4" s="76" t="s">
        <v>270</v>
      </c>
      <c r="K4" s="76" t="s">
        <v>271</v>
      </c>
    </row>
    <row r="5" spans="1:11" ht="12.75">
      <c r="A5" s="308" t="s">
        <v>272</v>
      </c>
      <c r="B5" s="309"/>
      <c r="C5" s="309"/>
      <c r="D5" s="309"/>
      <c r="E5" s="309"/>
      <c r="F5" s="309"/>
      <c r="G5" s="309"/>
      <c r="H5" s="309"/>
      <c r="I5" s="39">
        <v>1</v>
      </c>
      <c r="J5" s="40">
        <v>50000000</v>
      </c>
      <c r="K5" s="40">
        <v>50000000</v>
      </c>
    </row>
    <row r="6" spans="1:11" ht="12.75">
      <c r="A6" s="308" t="s">
        <v>273</v>
      </c>
      <c r="B6" s="309"/>
      <c r="C6" s="309"/>
      <c r="D6" s="309"/>
      <c r="E6" s="309"/>
      <c r="F6" s="309"/>
      <c r="G6" s="309"/>
      <c r="H6" s="309"/>
      <c r="I6" s="39">
        <v>2</v>
      </c>
      <c r="J6" s="41">
        <v>1266587.35</v>
      </c>
      <c r="K6" s="41">
        <v>1266587</v>
      </c>
    </row>
    <row r="7" spans="1:11" ht="12.75">
      <c r="A7" s="308" t="s">
        <v>274</v>
      </c>
      <c r="B7" s="309"/>
      <c r="C7" s="309"/>
      <c r="D7" s="309"/>
      <c r="E7" s="309"/>
      <c r="F7" s="309"/>
      <c r="G7" s="309"/>
      <c r="H7" s="309"/>
      <c r="I7" s="39">
        <v>3</v>
      </c>
      <c r="J7" s="41">
        <v>50207888.04</v>
      </c>
      <c r="K7" s="41">
        <v>50994913</v>
      </c>
    </row>
    <row r="8" spans="1:11" ht="12.75">
      <c r="A8" s="308" t="s">
        <v>275</v>
      </c>
      <c r="B8" s="309"/>
      <c r="C8" s="309"/>
      <c r="D8" s="309"/>
      <c r="E8" s="309"/>
      <c r="F8" s="309"/>
      <c r="G8" s="309"/>
      <c r="H8" s="309"/>
      <c r="I8" s="39">
        <v>4</v>
      </c>
      <c r="J8" s="41">
        <v>128770767</v>
      </c>
      <c r="K8" s="41">
        <v>127385456</v>
      </c>
    </row>
    <row r="9" spans="1:11" ht="12.75">
      <c r="A9" s="308" t="s">
        <v>276</v>
      </c>
      <c r="B9" s="309"/>
      <c r="C9" s="309"/>
      <c r="D9" s="309"/>
      <c r="E9" s="309"/>
      <c r="F9" s="309"/>
      <c r="G9" s="309"/>
      <c r="H9" s="309"/>
      <c r="I9" s="39">
        <v>5</v>
      </c>
      <c r="J9" s="41">
        <v>279758</v>
      </c>
      <c r="K9" s="41">
        <v>279758</v>
      </c>
    </row>
    <row r="10" spans="1:11" ht="12.75">
      <c r="A10" s="308" t="s">
        <v>277</v>
      </c>
      <c r="B10" s="309"/>
      <c r="C10" s="309"/>
      <c r="D10" s="309"/>
      <c r="E10" s="309"/>
      <c r="F10" s="309"/>
      <c r="G10" s="309"/>
      <c r="H10" s="309"/>
      <c r="I10" s="39">
        <v>6</v>
      </c>
      <c r="J10" s="41">
        <f>10807986.68-J12</f>
        <v>5195667.76</v>
      </c>
      <c r="K10" s="41">
        <f>10548878.6-K12</f>
        <v>4936559.6</v>
      </c>
    </row>
    <row r="11" spans="1:11" ht="12.75">
      <c r="A11" s="308" t="s">
        <v>278</v>
      </c>
      <c r="B11" s="309"/>
      <c r="C11" s="309"/>
      <c r="D11" s="309"/>
      <c r="E11" s="309"/>
      <c r="F11" s="309"/>
      <c r="G11" s="309"/>
      <c r="H11" s="309"/>
      <c r="I11" s="39">
        <v>7</v>
      </c>
      <c r="J11" s="41"/>
      <c r="K11" s="41"/>
    </row>
    <row r="12" spans="1:11" ht="12.75">
      <c r="A12" s="308" t="s">
        <v>279</v>
      </c>
      <c r="B12" s="309"/>
      <c r="C12" s="309"/>
      <c r="D12" s="309"/>
      <c r="E12" s="309"/>
      <c r="F12" s="309"/>
      <c r="G12" s="309"/>
      <c r="H12" s="309"/>
      <c r="I12" s="39">
        <v>8</v>
      </c>
      <c r="J12" s="41">
        <v>5612318.92</v>
      </c>
      <c r="K12" s="41">
        <v>5612319</v>
      </c>
    </row>
    <row r="13" spans="1:11" ht="12.75">
      <c r="A13" s="308" t="s">
        <v>280</v>
      </c>
      <c r="B13" s="309"/>
      <c r="C13" s="309"/>
      <c r="D13" s="309"/>
      <c r="E13" s="309"/>
      <c r="F13" s="309"/>
      <c r="G13" s="309"/>
      <c r="H13" s="309"/>
      <c r="I13" s="39">
        <v>9</v>
      </c>
      <c r="J13" s="41"/>
      <c r="K13" s="41"/>
    </row>
    <row r="14" spans="1:11" ht="12.75">
      <c r="A14" s="310" t="s">
        <v>281</v>
      </c>
      <c r="B14" s="311"/>
      <c r="C14" s="311"/>
      <c r="D14" s="311"/>
      <c r="E14" s="311"/>
      <c r="F14" s="311"/>
      <c r="G14" s="311"/>
      <c r="H14" s="311"/>
      <c r="I14" s="39">
        <v>10</v>
      </c>
      <c r="J14" s="72">
        <f>SUM(J5:J13)</f>
        <v>241332987.06999996</v>
      </c>
      <c r="K14" s="72">
        <f>SUM(K5:K13)</f>
        <v>240475592.6</v>
      </c>
    </row>
    <row r="15" spans="1:11" ht="12.75">
      <c r="A15" s="308" t="s">
        <v>282</v>
      </c>
      <c r="B15" s="309"/>
      <c r="C15" s="309"/>
      <c r="D15" s="309"/>
      <c r="E15" s="309"/>
      <c r="F15" s="309"/>
      <c r="G15" s="309"/>
      <c r="H15" s="309"/>
      <c r="I15" s="39">
        <v>11</v>
      </c>
      <c r="J15" s="41"/>
      <c r="K15" s="41"/>
    </row>
    <row r="16" spans="1:11" ht="12.75">
      <c r="A16" s="308" t="s">
        <v>283</v>
      </c>
      <c r="B16" s="309"/>
      <c r="C16" s="309"/>
      <c r="D16" s="309"/>
      <c r="E16" s="309"/>
      <c r="F16" s="309"/>
      <c r="G16" s="309"/>
      <c r="H16" s="309"/>
      <c r="I16" s="39">
        <v>12</v>
      </c>
      <c r="J16" s="41"/>
      <c r="K16" s="41"/>
    </row>
    <row r="17" spans="1:11" ht="12.75">
      <c r="A17" s="308" t="s">
        <v>284</v>
      </c>
      <c r="B17" s="309"/>
      <c r="C17" s="309"/>
      <c r="D17" s="309"/>
      <c r="E17" s="309"/>
      <c r="F17" s="309"/>
      <c r="G17" s="309"/>
      <c r="H17" s="309"/>
      <c r="I17" s="39">
        <v>13</v>
      </c>
      <c r="J17" s="41"/>
      <c r="K17" s="41"/>
    </row>
    <row r="18" spans="1:11" ht="12.75">
      <c r="A18" s="308" t="s">
        <v>285</v>
      </c>
      <c r="B18" s="309"/>
      <c r="C18" s="309"/>
      <c r="D18" s="309"/>
      <c r="E18" s="309"/>
      <c r="F18" s="309"/>
      <c r="G18" s="309"/>
      <c r="H18" s="309"/>
      <c r="I18" s="39">
        <v>14</v>
      </c>
      <c r="J18" s="41"/>
      <c r="K18" s="41"/>
    </row>
    <row r="19" spans="1:11" ht="12.75">
      <c r="A19" s="308" t="s">
        <v>286</v>
      </c>
      <c r="B19" s="309"/>
      <c r="C19" s="309"/>
      <c r="D19" s="309"/>
      <c r="E19" s="309"/>
      <c r="F19" s="309"/>
      <c r="G19" s="309"/>
      <c r="H19" s="309"/>
      <c r="I19" s="39">
        <v>15</v>
      </c>
      <c r="J19" s="41"/>
      <c r="K19" s="41"/>
    </row>
    <row r="20" spans="1:11" ht="12.75">
      <c r="A20" s="308" t="s">
        <v>287</v>
      </c>
      <c r="B20" s="309"/>
      <c r="C20" s="309"/>
      <c r="D20" s="309"/>
      <c r="E20" s="309"/>
      <c r="F20" s="309"/>
      <c r="G20" s="309"/>
      <c r="H20" s="309"/>
      <c r="I20" s="39">
        <v>16</v>
      </c>
      <c r="J20" s="41"/>
      <c r="K20" s="41"/>
    </row>
    <row r="21" spans="1:11" ht="12.75">
      <c r="A21" s="310" t="s">
        <v>288</v>
      </c>
      <c r="B21" s="311"/>
      <c r="C21" s="311"/>
      <c r="D21" s="311"/>
      <c r="E21" s="311"/>
      <c r="F21" s="311"/>
      <c r="G21" s="311"/>
      <c r="H21" s="311"/>
      <c r="I21" s="39">
        <v>17</v>
      </c>
      <c r="J21" s="73">
        <f>SUM(J15:J20)</f>
        <v>0</v>
      </c>
      <c r="K21" s="73">
        <f>SUM(K15:K20)</f>
        <v>0</v>
      </c>
    </row>
    <row r="22" spans="1:11" ht="12.75">
      <c r="A22" s="320"/>
      <c r="B22" s="321"/>
      <c r="C22" s="321"/>
      <c r="D22" s="321"/>
      <c r="E22" s="321"/>
      <c r="F22" s="321"/>
      <c r="G22" s="321"/>
      <c r="H22" s="321"/>
      <c r="I22" s="322"/>
      <c r="J22" s="322"/>
      <c r="K22" s="323"/>
    </row>
    <row r="23" spans="1:11" ht="12.75">
      <c r="A23" s="312" t="s">
        <v>289</v>
      </c>
      <c r="B23" s="313"/>
      <c r="C23" s="313"/>
      <c r="D23" s="313"/>
      <c r="E23" s="313"/>
      <c r="F23" s="313"/>
      <c r="G23" s="313"/>
      <c r="H23" s="313"/>
      <c r="I23" s="42">
        <v>18</v>
      </c>
      <c r="J23" s="40"/>
      <c r="K23" s="40"/>
    </row>
    <row r="24" spans="1:11" ht="17.25" customHeight="1">
      <c r="A24" s="314" t="s">
        <v>290</v>
      </c>
      <c r="B24" s="315"/>
      <c r="C24" s="315"/>
      <c r="D24" s="315"/>
      <c r="E24" s="315"/>
      <c r="F24" s="315"/>
      <c r="G24" s="315"/>
      <c r="H24" s="315"/>
      <c r="I24" s="43">
        <v>19</v>
      </c>
      <c r="J24" s="73"/>
      <c r="K24" s="73"/>
    </row>
    <row r="25" spans="1:11" ht="30" customHeight="1">
      <c r="A25" s="316" t="s">
        <v>291</v>
      </c>
      <c r="B25" s="317"/>
      <c r="C25" s="317"/>
      <c r="D25" s="317"/>
      <c r="E25" s="317"/>
      <c r="F25" s="317"/>
      <c r="G25" s="317"/>
      <c r="H25" s="317"/>
      <c r="I25" s="317"/>
      <c r="J25" s="317"/>
      <c r="K25" s="31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1">
    <dataValidation allowBlank="1" sqref="A1:IV65536"/>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42"/>
  <sheetViews>
    <sheetView view="pageBreakPreview" zoomScale="110" zoomScaleSheetLayoutView="110" zoomScalePageLayoutView="0" workbookViewId="0" topLeftCell="A1">
      <selection activeCell="A23" sqref="A23:J23"/>
    </sheetView>
  </sheetViews>
  <sheetFormatPr defaultColWidth="9.140625" defaultRowHeight="12.75"/>
  <cols>
    <col min="10" max="10" width="11.8515625" style="0" customWidth="1"/>
  </cols>
  <sheetData>
    <row r="1" spans="1:10" ht="12.75">
      <c r="A1" s="36"/>
      <c r="B1" s="36"/>
      <c r="C1" s="36"/>
      <c r="D1" s="36"/>
      <c r="E1" s="36"/>
      <c r="F1" s="36"/>
      <c r="G1" s="36"/>
      <c r="H1" s="36"/>
      <c r="I1" s="36"/>
      <c r="J1" s="36"/>
    </row>
    <row r="2" spans="1:10" ht="15.75">
      <c r="A2" s="328" t="s">
        <v>267</v>
      </c>
      <c r="B2" s="328"/>
      <c r="C2" s="328"/>
      <c r="D2" s="328"/>
      <c r="E2" s="328"/>
      <c r="F2" s="328"/>
      <c r="G2" s="328"/>
      <c r="H2" s="328"/>
      <c r="I2" s="328"/>
      <c r="J2" s="328"/>
    </row>
    <row r="3" spans="1:10" ht="12.75">
      <c r="A3" s="36"/>
      <c r="B3" s="36"/>
      <c r="C3" s="36"/>
      <c r="D3" s="36"/>
      <c r="E3" s="36"/>
      <c r="F3" s="36"/>
      <c r="G3" s="36"/>
      <c r="H3" s="36"/>
      <c r="I3" s="36"/>
      <c r="J3" s="36"/>
    </row>
    <row r="4" spans="1:10" ht="12.75" customHeight="1">
      <c r="A4" s="329" t="s">
        <v>303</v>
      </c>
      <c r="B4" s="329"/>
      <c r="C4" s="329"/>
      <c r="D4" s="329"/>
      <c r="E4" s="329"/>
      <c r="F4" s="329"/>
      <c r="G4" s="329"/>
      <c r="H4" s="329"/>
      <c r="I4" s="329"/>
      <c r="J4" s="329"/>
    </row>
    <row r="5" spans="1:10" ht="12.75" customHeight="1">
      <c r="A5" s="329"/>
      <c r="B5" s="329"/>
      <c r="C5" s="329"/>
      <c r="D5" s="329"/>
      <c r="E5" s="329"/>
      <c r="F5" s="329"/>
      <c r="G5" s="329"/>
      <c r="H5" s="329"/>
      <c r="I5" s="329"/>
      <c r="J5" s="329"/>
    </row>
    <row r="6" spans="1:10" ht="12.75" customHeight="1">
      <c r="A6" s="329"/>
      <c r="B6" s="329"/>
      <c r="C6" s="329"/>
      <c r="D6" s="329"/>
      <c r="E6" s="329"/>
      <c r="F6" s="329"/>
      <c r="G6" s="329"/>
      <c r="H6" s="329"/>
      <c r="I6" s="329"/>
      <c r="J6" s="329"/>
    </row>
    <row r="7" spans="1:10" ht="12.75" customHeight="1">
      <c r="A7" s="329"/>
      <c r="B7" s="329"/>
      <c r="C7" s="329"/>
      <c r="D7" s="329"/>
      <c r="E7" s="329"/>
      <c r="F7" s="329"/>
      <c r="G7" s="329"/>
      <c r="H7" s="329"/>
      <c r="I7" s="329"/>
      <c r="J7" s="329"/>
    </row>
    <row r="8" spans="1:10" ht="12.75" customHeight="1">
      <c r="A8" s="329"/>
      <c r="B8" s="329"/>
      <c r="C8" s="329"/>
      <c r="D8" s="329"/>
      <c r="E8" s="329"/>
      <c r="F8" s="329"/>
      <c r="G8" s="329"/>
      <c r="H8" s="329"/>
      <c r="I8" s="329"/>
      <c r="J8" s="329"/>
    </row>
    <row r="9" spans="1:10" ht="12.75" customHeight="1">
      <c r="A9" s="329"/>
      <c r="B9" s="329"/>
      <c r="C9" s="329"/>
      <c r="D9" s="329"/>
      <c r="E9" s="329"/>
      <c r="F9" s="329"/>
      <c r="G9" s="329"/>
      <c r="H9" s="329"/>
      <c r="I9" s="329"/>
      <c r="J9" s="329"/>
    </row>
    <row r="10" spans="1:10" ht="12.75" customHeight="1">
      <c r="A10" s="329"/>
      <c r="B10" s="329"/>
      <c r="C10" s="329"/>
      <c r="D10" s="329"/>
      <c r="E10" s="329"/>
      <c r="F10" s="329"/>
      <c r="G10" s="329"/>
      <c r="H10" s="329"/>
      <c r="I10" s="329"/>
      <c r="J10" s="329"/>
    </row>
    <row r="11" spans="1:10" ht="12.75">
      <c r="A11" s="330"/>
      <c r="B11" s="330"/>
      <c r="C11" s="330"/>
      <c r="D11" s="330"/>
      <c r="E11" s="330"/>
      <c r="F11" s="330"/>
      <c r="G11" s="330"/>
      <c r="H11" s="330"/>
      <c r="I11" s="330"/>
      <c r="J11" s="330"/>
    </row>
    <row r="12" spans="1:15" ht="12.75">
      <c r="A12" s="122" t="s">
        <v>332</v>
      </c>
      <c r="B12" s="122"/>
      <c r="C12" s="122"/>
      <c r="D12" s="122"/>
      <c r="E12" s="122"/>
      <c r="F12" s="122"/>
      <c r="G12" s="122"/>
      <c r="H12" s="122"/>
      <c r="I12" s="122"/>
      <c r="J12" s="122"/>
      <c r="K12" s="123"/>
      <c r="L12" s="123"/>
      <c r="M12" s="123"/>
      <c r="N12" s="123"/>
      <c r="O12" s="124"/>
    </row>
    <row r="13" spans="1:15" ht="12.75">
      <c r="A13" s="122"/>
      <c r="B13" s="122"/>
      <c r="C13" s="122"/>
      <c r="D13" s="122"/>
      <c r="E13" s="122"/>
      <c r="F13" s="122"/>
      <c r="G13" s="122"/>
      <c r="H13" s="122"/>
      <c r="I13" s="122"/>
      <c r="J13" s="122"/>
      <c r="K13" s="123"/>
      <c r="L13" s="123"/>
      <c r="M13" s="123"/>
      <c r="N13" s="123"/>
      <c r="O13" s="124"/>
    </row>
    <row r="14" spans="1:15" ht="12.75">
      <c r="A14" s="125" t="s">
        <v>333</v>
      </c>
      <c r="B14" s="126"/>
      <c r="C14" s="127"/>
      <c r="D14" s="127"/>
      <c r="E14" s="126"/>
      <c r="F14" s="128"/>
      <c r="G14" s="128"/>
      <c r="H14" s="128"/>
      <c r="I14" s="128"/>
      <c r="J14" s="128"/>
      <c r="K14" s="123"/>
      <c r="L14" s="123"/>
      <c r="M14" s="123"/>
      <c r="N14" s="123"/>
      <c r="O14" s="124"/>
    </row>
    <row r="15" spans="1:15" ht="12.75">
      <c r="A15" s="326" t="s">
        <v>334</v>
      </c>
      <c r="B15" s="326"/>
      <c r="C15" s="326"/>
      <c r="D15" s="326"/>
      <c r="E15" s="326"/>
      <c r="F15" s="326"/>
      <c r="G15" s="326"/>
      <c r="H15" s="326"/>
      <c r="I15" s="326"/>
      <c r="J15" s="326"/>
      <c r="K15" s="123"/>
      <c r="L15" s="123"/>
      <c r="M15" s="123"/>
      <c r="N15" s="123"/>
      <c r="O15" s="124"/>
    </row>
    <row r="16" spans="1:15" ht="12.75">
      <c r="A16" s="125" t="s">
        <v>335</v>
      </c>
      <c r="B16" s="126"/>
      <c r="C16" s="126"/>
      <c r="D16" s="126"/>
      <c r="E16" s="126"/>
      <c r="F16" s="128"/>
      <c r="G16" s="128"/>
      <c r="H16" s="128"/>
      <c r="I16" s="128"/>
      <c r="J16" s="128"/>
      <c r="K16" s="123"/>
      <c r="L16" s="123"/>
      <c r="M16" s="123"/>
      <c r="N16" s="123"/>
      <c r="O16" s="124"/>
    </row>
    <row r="17" spans="1:15" ht="12.75">
      <c r="A17" s="326" t="s">
        <v>336</v>
      </c>
      <c r="B17" s="327"/>
      <c r="C17" s="327"/>
      <c r="D17" s="327"/>
      <c r="E17" s="327"/>
      <c r="F17" s="327"/>
      <c r="G17" s="327"/>
      <c r="H17" s="327"/>
      <c r="I17" s="327"/>
      <c r="J17" s="327"/>
      <c r="K17" s="123"/>
      <c r="L17" s="123"/>
      <c r="M17" s="123"/>
      <c r="N17" s="123"/>
      <c r="O17" s="124"/>
    </row>
    <row r="18" spans="1:15" ht="12.75">
      <c r="A18" s="125" t="s">
        <v>337</v>
      </c>
      <c r="B18" s="129"/>
      <c r="C18" s="129"/>
      <c r="D18" s="129"/>
      <c r="E18" s="129"/>
      <c r="F18" s="128"/>
      <c r="G18" s="128"/>
      <c r="H18" s="128"/>
      <c r="I18" s="128"/>
      <c r="J18" s="128"/>
      <c r="K18" s="123"/>
      <c r="L18" s="123"/>
      <c r="M18" s="123"/>
      <c r="N18" s="123"/>
      <c r="O18" s="124"/>
    </row>
    <row r="19" spans="1:15" ht="12.75">
      <c r="A19" s="326" t="s">
        <v>338</v>
      </c>
      <c r="B19" s="327"/>
      <c r="C19" s="327"/>
      <c r="D19" s="327"/>
      <c r="E19" s="327"/>
      <c r="F19" s="327"/>
      <c r="G19" s="327"/>
      <c r="H19" s="327"/>
      <c r="I19" s="327"/>
      <c r="J19" s="327"/>
      <c r="K19" s="123"/>
      <c r="L19" s="123"/>
      <c r="M19" s="123"/>
      <c r="N19" s="123"/>
      <c r="O19" s="124"/>
    </row>
    <row r="20" spans="1:15" ht="12.75">
      <c r="A20" s="125" t="s">
        <v>339</v>
      </c>
      <c r="B20" s="126"/>
      <c r="C20" s="126"/>
      <c r="D20" s="126"/>
      <c r="E20" s="126"/>
      <c r="F20" s="128"/>
      <c r="G20" s="128"/>
      <c r="H20" s="128"/>
      <c r="I20" s="128"/>
      <c r="J20" s="128"/>
      <c r="K20" s="123"/>
      <c r="L20" s="123"/>
      <c r="M20" s="123"/>
      <c r="N20" s="123"/>
      <c r="O20" s="124"/>
    </row>
    <row r="21" spans="1:15" ht="17.25" customHeight="1">
      <c r="A21" s="326" t="s">
        <v>338</v>
      </c>
      <c r="B21" s="327"/>
      <c r="C21" s="327"/>
      <c r="D21" s="327"/>
      <c r="E21" s="327"/>
      <c r="F21" s="327"/>
      <c r="G21" s="327"/>
      <c r="H21" s="327"/>
      <c r="I21" s="327"/>
      <c r="J21" s="327"/>
      <c r="K21" s="123"/>
      <c r="L21" s="123"/>
      <c r="M21" s="123"/>
      <c r="N21" s="123"/>
      <c r="O21" s="124"/>
    </row>
    <row r="22" spans="1:15" ht="12.75">
      <c r="A22" s="127" t="s">
        <v>340</v>
      </c>
      <c r="B22" s="126"/>
      <c r="C22" s="126"/>
      <c r="D22" s="126"/>
      <c r="E22" s="126"/>
      <c r="F22" s="128"/>
      <c r="G22" s="128"/>
      <c r="H22" s="128"/>
      <c r="I22" s="128"/>
      <c r="J22" s="128"/>
      <c r="K22" s="123"/>
      <c r="L22" s="123"/>
      <c r="M22" s="123"/>
      <c r="N22" s="123"/>
      <c r="O22" s="124"/>
    </row>
    <row r="23" spans="1:15" ht="75" customHeight="1">
      <c r="A23" s="326" t="s">
        <v>341</v>
      </c>
      <c r="B23" s="327"/>
      <c r="C23" s="327"/>
      <c r="D23" s="327"/>
      <c r="E23" s="327"/>
      <c r="F23" s="327"/>
      <c r="G23" s="327"/>
      <c r="H23" s="327"/>
      <c r="I23" s="327"/>
      <c r="J23" s="327"/>
      <c r="K23" s="123"/>
      <c r="L23" s="123"/>
      <c r="M23" s="123"/>
      <c r="N23" s="123"/>
      <c r="O23" s="124"/>
    </row>
    <row r="24" spans="1:15" ht="12.75">
      <c r="A24" s="125" t="s">
        <v>342</v>
      </c>
      <c r="B24" s="129"/>
      <c r="C24" s="129"/>
      <c r="D24" s="129"/>
      <c r="E24" s="129"/>
      <c r="F24" s="128"/>
      <c r="G24" s="128"/>
      <c r="H24" s="128"/>
      <c r="I24" s="128"/>
      <c r="J24" s="128"/>
      <c r="K24" s="123"/>
      <c r="L24" s="123"/>
      <c r="M24" s="123"/>
      <c r="N24" s="123"/>
      <c r="O24" s="124"/>
    </row>
    <row r="25" spans="1:15" ht="33.75" customHeight="1">
      <c r="A25" s="326" t="s">
        <v>373</v>
      </c>
      <c r="B25" s="327"/>
      <c r="C25" s="327"/>
      <c r="D25" s="327"/>
      <c r="E25" s="327"/>
      <c r="F25" s="327"/>
      <c r="G25" s="327"/>
      <c r="H25" s="327"/>
      <c r="I25" s="327"/>
      <c r="J25" s="327"/>
      <c r="K25" s="123"/>
      <c r="L25" s="123"/>
      <c r="M25" s="123"/>
      <c r="N25" s="123"/>
      <c r="O25" s="124"/>
    </row>
    <row r="26" spans="1:15" ht="12.75">
      <c r="A26" s="125" t="s">
        <v>343</v>
      </c>
      <c r="B26" s="129"/>
      <c r="C26" s="129"/>
      <c r="D26" s="129"/>
      <c r="E26" s="129"/>
      <c r="F26" s="128"/>
      <c r="G26" s="128"/>
      <c r="H26" s="128"/>
      <c r="I26" s="128"/>
      <c r="J26" s="128"/>
      <c r="K26" s="123"/>
      <c r="L26" s="123"/>
      <c r="M26" s="123"/>
      <c r="N26" s="123"/>
      <c r="O26" s="124"/>
    </row>
    <row r="27" spans="1:15" ht="30" customHeight="1">
      <c r="A27" s="326" t="s">
        <v>344</v>
      </c>
      <c r="B27" s="327"/>
      <c r="C27" s="327"/>
      <c r="D27" s="327"/>
      <c r="E27" s="327"/>
      <c r="F27" s="327"/>
      <c r="G27" s="327"/>
      <c r="H27" s="327"/>
      <c r="I27" s="327"/>
      <c r="J27" s="327"/>
      <c r="K27" s="123"/>
      <c r="L27" s="123"/>
      <c r="M27" s="123"/>
      <c r="N27" s="123"/>
      <c r="O27" s="124"/>
    </row>
    <row r="28" spans="1:15" ht="12.75">
      <c r="A28" s="125" t="s">
        <v>345</v>
      </c>
      <c r="B28" s="129"/>
      <c r="C28" s="129"/>
      <c r="D28" s="129"/>
      <c r="E28" s="129"/>
      <c r="F28" s="128"/>
      <c r="G28" s="128"/>
      <c r="H28" s="128"/>
      <c r="I28" s="128"/>
      <c r="J28" s="128"/>
      <c r="K28" s="123"/>
      <c r="L28" s="123"/>
      <c r="M28" s="123"/>
      <c r="N28" s="123"/>
      <c r="O28" s="124"/>
    </row>
    <row r="29" spans="1:15" ht="65.25" customHeight="1">
      <c r="A29" s="326" t="s">
        <v>346</v>
      </c>
      <c r="B29" s="327"/>
      <c r="C29" s="327"/>
      <c r="D29" s="327"/>
      <c r="E29" s="327"/>
      <c r="F29" s="327"/>
      <c r="G29" s="327"/>
      <c r="H29" s="327"/>
      <c r="I29" s="327"/>
      <c r="J29" s="327"/>
      <c r="K29" s="123"/>
      <c r="L29" s="123"/>
      <c r="M29" s="123"/>
      <c r="N29" s="123"/>
      <c r="O29" s="124"/>
    </row>
    <row r="30" spans="1:15" ht="12.75">
      <c r="A30" s="125" t="s">
        <v>369</v>
      </c>
      <c r="B30" s="129"/>
      <c r="C30" s="129"/>
      <c r="D30" s="129"/>
      <c r="E30" s="129"/>
      <c r="F30" s="128"/>
      <c r="G30" s="128"/>
      <c r="H30" s="128"/>
      <c r="I30" s="128"/>
      <c r="J30" s="128"/>
      <c r="K30" s="123"/>
      <c r="L30" s="123"/>
      <c r="M30" s="123"/>
      <c r="N30" s="123"/>
      <c r="O30" s="124"/>
    </row>
    <row r="31" spans="1:15" ht="42" customHeight="1">
      <c r="A31" s="324" t="s">
        <v>368</v>
      </c>
      <c r="B31" s="325"/>
      <c r="C31" s="325"/>
      <c r="D31" s="325"/>
      <c r="E31" s="325"/>
      <c r="F31" s="325"/>
      <c r="G31" s="325"/>
      <c r="H31" s="325"/>
      <c r="I31" s="325"/>
      <c r="J31" s="325"/>
      <c r="K31" s="123"/>
      <c r="L31" s="123"/>
      <c r="M31" s="123"/>
      <c r="N31" s="123"/>
      <c r="O31" s="124"/>
    </row>
    <row r="32" spans="1:15" ht="12.75">
      <c r="A32" s="125" t="s">
        <v>370</v>
      </c>
      <c r="B32" s="129"/>
      <c r="C32" s="129"/>
      <c r="D32" s="129"/>
      <c r="E32" s="129"/>
      <c r="F32" s="128"/>
      <c r="G32" s="128"/>
      <c r="H32" s="128"/>
      <c r="I32" s="128"/>
      <c r="J32" s="128"/>
      <c r="K32" s="123"/>
      <c r="L32" s="123"/>
      <c r="M32" s="123"/>
      <c r="N32" s="123"/>
      <c r="O32" s="124"/>
    </row>
    <row r="33" spans="1:15" ht="49.5" customHeight="1">
      <c r="A33" s="324" t="s">
        <v>371</v>
      </c>
      <c r="B33" s="325"/>
      <c r="C33" s="325"/>
      <c r="D33" s="325"/>
      <c r="E33" s="325"/>
      <c r="F33" s="325"/>
      <c r="G33" s="325"/>
      <c r="H33" s="325"/>
      <c r="I33" s="325"/>
      <c r="J33" s="325"/>
      <c r="K33" s="123"/>
      <c r="L33" s="123"/>
      <c r="M33" s="123"/>
      <c r="N33" s="123"/>
      <c r="O33" s="124"/>
    </row>
    <row r="34" spans="1:15" ht="12.75">
      <c r="A34" s="125" t="s">
        <v>347</v>
      </c>
      <c r="B34" s="129"/>
      <c r="C34" s="129"/>
      <c r="D34" s="129"/>
      <c r="E34" s="129"/>
      <c r="F34" s="128"/>
      <c r="G34" s="128"/>
      <c r="H34" s="128"/>
      <c r="I34" s="128"/>
      <c r="J34" s="128"/>
      <c r="K34" s="123"/>
      <c r="L34" s="123"/>
      <c r="M34" s="123"/>
      <c r="N34" s="123"/>
      <c r="O34" s="124"/>
    </row>
    <row r="35" spans="1:15" ht="35.25" customHeight="1">
      <c r="A35" s="326" t="s">
        <v>348</v>
      </c>
      <c r="B35" s="327"/>
      <c r="C35" s="327"/>
      <c r="D35" s="327"/>
      <c r="E35" s="327"/>
      <c r="F35" s="327"/>
      <c r="G35" s="327"/>
      <c r="H35" s="327"/>
      <c r="I35" s="327"/>
      <c r="J35" s="327"/>
      <c r="K35" s="123"/>
      <c r="L35" s="123"/>
      <c r="M35" s="123"/>
      <c r="N35" s="123"/>
      <c r="O35" s="124"/>
    </row>
    <row r="36" spans="1:15" ht="12.75">
      <c r="A36" s="125" t="s">
        <v>349</v>
      </c>
      <c r="B36" s="129"/>
      <c r="C36" s="129"/>
      <c r="D36" s="129"/>
      <c r="E36" s="129"/>
      <c r="F36" s="128"/>
      <c r="G36" s="128"/>
      <c r="H36" s="128"/>
      <c r="I36" s="128"/>
      <c r="J36" s="128"/>
      <c r="K36" s="123"/>
      <c r="L36" s="123"/>
      <c r="M36" s="123"/>
      <c r="N36" s="123"/>
      <c r="O36" s="124"/>
    </row>
    <row r="37" spans="1:15" ht="31.5" customHeight="1">
      <c r="A37" s="326" t="s">
        <v>372</v>
      </c>
      <c r="B37" s="327"/>
      <c r="C37" s="327"/>
      <c r="D37" s="327"/>
      <c r="E37" s="327"/>
      <c r="F37" s="327"/>
      <c r="G37" s="327"/>
      <c r="H37" s="327"/>
      <c r="I37" s="327"/>
      <c r="J37" s="327"/>
      <c r="K37" s="123"/>
      <c r="L37" s="123"/>
      <c r="M37" s="123"/>
      <c r="N37" s="123"/>
      <c r="O37" s="124"/>
    </row>
    <row r="38" spans="1:15" ht="12.75">
      <c r="A38" s="125" t="s">
        <v>350</v>
      </c>
      <c r="B38" s="126"/>
      <c r="C38" s="126"/>
      <c r="D38" s="126"/>
      <c r="E38" s="126"/>
      <c r="F38" s="128"/>
      <c r="G38" s="128"/>
      <c r="H38" s="128"/>
      <c r="I38" s="128"/>
      <c r="J38" s="128"/>
      <c r="K38" s="123"/>
      <c r="L38" s="123"/>
      <c r="M38" s="123"/>
      <c r="N38" s="123"/>
      <c r="O38" s="124"/>
    </row>
    <row r="39" spans="1:15" ht="34.5" customHeight="1">
      <c r="A39" s="326" t="s">
        <v>351</v>
      </c>
      <c r="B39" s="327"/>
      <c r="C39" s="327"/>
      <c r="D39" s="327"/>
      <c r="E39" s="327"/>
      <c r="F39" s="327"/>
      <c r="G39" s="327"/>
      <c r="H39" s="327"/>
      <c r="I39" s="327"/>
      <c r="J39" s="327"/>
      <c r="K39" s="123"/>
      <c r="L39" s="123"/>
      <c r="M39" s="123"/>
      <c r="N39" s="123"/>
      <c r="O39" s="124"/>
    </row>
    <row r="40" spans="1:15" ht="12.75">
      <c r="A40" s="125" t="s">
        <v>352</v>
      </c>
      <c r="B40" s="126"/>
      <c r="C40" s="126"/>
      <c r="D40" s="126"/>
      <c r="E40" s="126"/>
      <c r="F40" s="128"/>
      <c r="G40" s="128"/>
      <c r="H40" s="128"/>
      <c r="I40" s="128"/>
      <c r="J40" s="128"/>
      <c r="K40" s="123"/>
      <c r="L40" s="123"/>
      <c r="M40" s="123"/>
      <c r="N40" s="123"/>
      <c r="O40" s="124"/>
    </row>
    <row r="41" spans="1:15" ht="21.75" customHeight="1">
      <c r="A41" s="326" t="s">
        <v>353</v>
      </c>
      <c r="B41" s="327"/>
      <c r="C41" s="327"/>
      <c r="D41" s="327"/>
      <c r="E41" s="327"/>
      <c r="F41" s="327"/>
      <c r="G41" s="327"/>
      <c r="H41" s="327"/>
      <c r="I41" s="327"/>
      <c r="J41" s="327"/>
      <c r="K41" s="123"/>
      <c r="L41" s="123"/>
      <c r="M41" s="123"/>
      <c r="N41" s="123"/>
      <c r="O41" s="124"/>
    </row>
    <row r="42" spans="1:15" ht="12.75">
      <c r="A42" s="124"/>
      <c r="B42" s="124"/>
      <c r="C42" s="124"/>
      <c r="D42" s="124"/>
      <c r="E42" s="124"/>
      <c r="F42" s="124"/>
      <c r="G42" s="124"/>
      <c r="H42" s="124"/>
      <c r="I42" s="124"/>
      <c r="J42" s="124"/>
      <c r="K42" s="124"/>
      <c r="L42" s="124"/>
      <c r="M42" s="124"/>
      <c r="N42" s="124"/>
      <c r="O42" s="124"/>
    </row>
  </sheetData>
  <sheetProtection/>
  <mergeCells count="17">
    <mergeCell ref="A31:J31"/>
    <mergeCell ref="A2:J2"/>
    <mergeCell ref="A4:J10"/>
    <mergeCell ref="A11:J11"/>
    <mergeCell ref="A15:J15"/>
    <mergeCell ref="A17:J17"/>
    <mergeCell ref="A19:J19"/>
    <mergeCell ref="A33:J33"/>
    <mergeCell ref="A35:J35"/>
    <mergeCell ref="A37:J37"/>
    <mergeCell ref="A39:J39"/>
    <mergeCell ref="A41:J41"/>
    <mergeCell ref="A21:J21"/>
    <mergeCell ref="A23:J23"/>
    <mergeCell ref="A25:J25"/>
    <mergeCell ref="A27:J27"/>
    <mergeCell ref="A29:J29"/>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1:J41 A39:J39 A37:J37 A35:J35 A33:J33 A31:J31 A29:J29 A15 A19:J19 A17:J17 A23:J23 A25:J25 A27:J27 A21:J21">
      <formula1>4</formula1>
      <formula2>1000</formula2>
    </dataValidation>
  </dataValidations>
  <printOptions/>
  <pageMargins left="0.75" right="0.75" top="1" bottom="1" header="0.5" footer="0.5"/>
  <pageSetup horizontalDpi="600" verticalDpi="600" orientation="portrait" paperSize="9" scale="87" r:id="rId3"/>
  <rowBreaks count="1" manualBreakCount="1">
    <brk id="4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Nebojša Radan</cp:lastModifiedBy>
  <cp:lastPrinted>2014-04-29T13:08:00Z</cp:lastPrinted>
  <dcterms:created xsi:type="dcterms:W3CDTF">2008-10-17T11:51:54Z</dcterms:created>
  <dcterms:modified xsi:type="dcterms:W3CDTF">2014-04-29T13:34:55Z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