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690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'Bilješke'!$A$1:$K$43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2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3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3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36" authorId="0">
      <text>
        <r>
          <rPr>
            <sz val="8"/>
            <rFont val="Tahoma"/>
            <family val="0"/>
          </rPr>
          <t>Podatak pod</t>
        </r>
        <r>
          <rPr>
            <b/>
            <sz val="8"/>
            <rFont val="Tahoma"/>
            <family val="2"/>
          </rPr>
          <t xml:space="preserve"> Promjene računovodstvenih politika</t>
        </r>
        <r>
          <rPr>
            <sz val="8"/>
            <rFont val="Tahoma"/>
            <family val="0"/>
          </rPr>
          <t xml:space="preserve"> obuhvaća komentar uprave o svim značajnijim promjenama računovodstvenih politika u tekućem tromjesečju koje imaju bilo kakav utjecaj na sastavljanje i objavljivanje financijskih izvješća. 
</t>
        </r>
      </text>
    </comment>
    <comment ref="E3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Pravna pitanja </t>
        </r>
        <r>
          <rPr>
            <sz val="8"/>
            <rFont val="Tahoma"/>
            <family val="0"/>
          </rPr>
          <t xml:space="preserve">obuhvaća komentar uprave o važnijim sudskim sporovima u kojima društvo sudjeluje kao tužitelj ili tuženik i njihovom značaju za poslovanje društva.
</t>
        </r>
      </text>
    </comment>
    <comment ref="E4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<sst xmlns="http://schemas.openxmlformats.org/spreadsheetml/2006/main" count="414" uniqueCount="357">
  <si>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</si>
  <si>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</si>
  <si>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</si>
  <si>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</si>
  <si>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</si>
  <si>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</si>
  <si>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</si>
  <si>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</si>
  <si>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</si>
  <si>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</si>
  <si>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</si>
  <si>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</si>
  <si>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</si>
  <si>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</si>
  <si>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</si>
  <si>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</si>
  <si>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</si>
  <si>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</si>
  <si>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</si>
  <si>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</si>
  <si>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</si>
  <si>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</si>
  <si>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</si>
  <si>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</si>
  <si>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</si>
  <si>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</si>
  <si>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</si>
  <si>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</si>
  <si>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</si>
  <si>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</si>
  <si>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</si>
  <si>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</si>
  <si>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</si>
  <si>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</si>
  <si>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</si>
  <si>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</si>
  <si>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</si>
  <si>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</si>
  <si>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</si>
  <si>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</si>
  <si>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</si>
  <si>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</si>
  <si>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</si>
  <si>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</si>
  <si>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</si>
  <si>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</si>
  <si>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</si>
  <si>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</si>
  <si>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</si>
  <si>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</si>
  <si>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</si>
  <si>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</si>
  <si>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</si>
  <si>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</si>
  <si>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</si>
  <si>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</si>
  <si>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</si>
  <si>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</si>
  <si>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</si>
  <si>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</si>
  <si>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</si>
  <si>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</si>
  <si>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</si>
  <si>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</si>
  <si>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</si>
  <si>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</si>
  <si>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</si>
  <si>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</si>
  <si>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</si>
  <si>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</si>
  <si>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</si>
  <si>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</si>
  <si>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</si>
  <si>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</si>
  <si>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</si>
  <si>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</si>
  <si>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</si>
  <si>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</si>
  <si>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</si>
  <si>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</si>
  <si>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</si>
  <si>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</si>
  <si>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</si>
  <si>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</si>
  <si>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</si>
  <si>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</si>
  <si>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</si>
  <si>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</si>
  <si>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</si>
  <si>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</si>
  <si>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</si>
  <si>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</si>
  <si>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</si>
  <si>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</si>
  <si>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</si>
  <si>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</si>
  <si>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</si>
  <si>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</si>
  <si>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</si>
  <si>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</si>
  <si>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</si>
  <si>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</si>
  <si>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</si>
  <si>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</si>
  <si>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</si>
  <si>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</si>
  <si>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</si>
  <si>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</si>
  <si>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</si>
  <si>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</si>
  <si>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</si>
  <si>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</si>
  <si>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</si>
  <si>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</si>
  <si>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</si>
  <si>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</si>
  <si>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</si>
  <si>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</si>
  <si>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</si>
  <si>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</si>
  <si>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</si>
  <si>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</si>
  <si>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</si>
  <si>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</si>
  <si>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</si>
  <si>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</si>
  <si>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</si>
  <si>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</si>
  <si>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</si>
  <si>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</si>
  <si>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</si>
  <si>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</si>
  <si>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</si>
  <si>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</si>
  <si>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</si>
  <si>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</si>
  <si>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</si>
  <si>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</si>
  <si>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</si>
  <si>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</si>
  <si>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</si>
  <si>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</si>
  <si>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</si>
  <si>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</si>
  <si>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</si>
  <si>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</si>
  <si>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</si>
  <si>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</si>
  <si>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</si>
  <si>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</si>
  <si>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</si>
  <si>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</si>
  <si>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</si>
  <si>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</si>
  <si>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</si>
  <si>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</si>
  <si>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</si>
  <si>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</si>
  <si>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</si>
  <si>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</si>
  <si>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</si>
  <si>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</si>
  <si>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</si>
  <si>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</si>
  <si>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</si>
  <si>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</si>
  <si>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</si>
  <si>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</si>
  <si>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</si>
  <si>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</si>
  <si>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</si>
  <si>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</si>
  <si>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</si>
  <si>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</si>
  <si>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</si>
  <si>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</si>
  <si>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</si>
  <si>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</si>
  <si>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</si>
  <si>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</si>
  <si>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</si>
  <si>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</si>
  <si>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</si>
  <si>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</si>
  <si>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</si>
  <si>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</si>
  <si>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</si>
  <si>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</si>
  <si>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</si>
  <si>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</si>
  <si>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</si>
  <si>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</si>
  <si>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</si>
  <si>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</si>
  <si>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</si>
  <si>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</si>
  <si>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</si>
  <si>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</si>
  <si>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</si>
  <si>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</si>
  <si>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</si>
  <si>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</si>
  <si>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</si>
  <si>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</si>
  <si>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</si>
  <si>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</si>
  <si>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</si>
  <si>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</si>
  <si>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</si>
  <si>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</si>
  <si>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</si>
  <si>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</si>
  <si>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</si>
  <si>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</si>
  <si>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</si>
  <si>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</si>
  <si>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</si>
  <si>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</si>
  <si>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</si>
  <si>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</si>
  <si>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</si>
  <si>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</si>
  <si>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</si>
  <si>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</si>
  <si>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</si>
  <si>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</si>
  <si>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</si>
  <si>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</si>
  <si>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</si>
  <si>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</si>
  <si>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</si>
  <si>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</si>
  <si>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</si>
  <si>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</si>
  <si>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</si>
  <si>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</si>
  <si>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</si>
  <si>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</si>
  <si>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</si>
  <si>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</si>
  <si>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</si>
  <si>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</si>
  <si>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</si>
  <si>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</si>
  <si>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</si>
  <si>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</si>
  <si>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</si>
  <si>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</si>
  <si>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</si>
  <si>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</si>
  <si>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</si>
  <si>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</si>
  <si>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</si>
  <si>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</si>
  <si>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</si>
  <si>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</si>
  <si>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</si>
  <si>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</si>
  <si>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</si>
  <si>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</si>
  <si>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</si>
  <si>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</si>
  <si>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</si>
  <si>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</si>
  <si>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</si>
  <si>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</si>
  <si>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</si>
  <si>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</si>
  <si>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</si>
  <si>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</si>
  <si>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</si>
  <si>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</si>
  <si>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</si>
  <si>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</si>
  <si>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</si>
  <si>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</si>
  <si>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</si>
  <si>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</si>
  <si>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</si>
  <si>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</si>
  <si>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</si>
  <si>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</si>
  <si>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</si>
  <si>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</si>
  <si>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</si>
  <si>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</si>
  <si>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</si>
  <si>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</si>
  <si>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</si>
  <si>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</si>
  <si>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</si>
  <si>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</si>
  <si>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</si>
  <si>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</si>
  <si>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</si>
  <si>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</si>
  <si>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</si>
  <si>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</si>
  <si>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</si>
  <si>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</si>
  <si>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</si>
  <si>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</si>
  <si>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</si>
  <si>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</si>
  <si>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</si>
  <si>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</si>
  <si>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</si>
  <si>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</si>
  <si>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</si>
  <si>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</si>
  <si>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</si>
  <si>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</si>
  <si>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</si>
  <si>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</si>
  <si>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</si>
  <si>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</si>
  <si>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</si>
  <si>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</si>
  <si>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</si>
  <si>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</si>
  <si>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</si>
  <si>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</si>
  <si>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30.06.2011.</t>
  </si>
  <si>
    <t>03275841</t>
  </si>
  <si>
    <t>080008303</t>
  </si>
  <si>
    <t>42523247815</t>
  </si>
  <si>
    <t>AUTO HRVATSKA D.D.</t>
  </si>
  <si>
    <t>Zagreb</t>
  </si>
  <si>
    <t>Radnička cesta 182</t>
  </si>
  <si>
    <t>ah@autohrvatska.hr</t>
  </si>
  <si>
    <t>www.autohrvatska.hr</t>
  </si>
  <si>
    <t>da</t>
  </si>
  <si>
    <t>4531</t>
  </si>
  <si>
    <t>MAN IMPORTER HRVATSKA D.O.O.</t>
  </si>
  <si>
    <t>ZAGREB</t>
  </si>
  <si>
    <t>1411152</t>
  </si>
  <si>
    <t>AUTO HRVATSKA DIJELOVI  D.O.O.</t>
  </si>
  <si>
    <t>1411128</t>
  </si>
  <si>
    <t>MAN PRODAJNO SERVISNI CENTRI D.O.O.</t>
  </si>
  <si>
    <t>1778293</t>
  </si>
  <si>
    <t>AUTO HRVATSKA AUTOMOBILI D.O.O.</t>
  </si>
  <si>
    <t>1411110</t>
  </si>
  <si>
    <t>AUTO KUĆA ZADAR D.O.O.</t>
  </si>
  <si>
    <t>ZADAR</t>
  </si>
  <si>
    <t>1200542</t>
  </si>
  <si>
    <t>AUTO HRVATSKA CENTAR</t>
  </si>
  <si>
    <t>2439000</t>
  </si>
  <si>
    <t>Radan Nebojša, Tisanić Ivanka</t>
  </si>
  <si>
    <t>016167514 i 016167640</t>
  </si>
  <si>
    <t>016167564</t>
  </si>
  <si>
    <t>nradan@autohrvatska.hr / itisanic@autohrvatska.hr</t>
  </si>
  <si>
    <t>Merkaš Zvonko, Srebrenović Robert</t>
  </si>
  <si>
    <t>u razdoblju 01.01.2011 do 30.06.2011.</t>
  </si>
  <si>
    <t>u razdoblju 01.01.2011. do 30.06.2011.</t>
  </si>
  <si>
    <t>stanje na dan  30.06.2011.</t>
  </si>
  <si>
    <t>Obveznik:    AUTO HRVATSKA D.D.</t>
  </si>
  <si>
    <t>Obveznik:  AUTO HRVATSKA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</si>
</sst>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9" fillId="0" borderId="0" xfId="63">
      <alignment vertical="top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vertical="top"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4" fillId="0" borderId="24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5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7" fillId="25" borderId="0" xfId="57" applyFont="1" applyFill="1" applyBorder="1" applyAlignment="1">
      <alignment horizontal="left" vertical="top"/>
      <protection/>
    </xf>
    <xf numFmtId="0" fontId="0" fillId="25" borderId="0" xfId="57" applyFont="1" applyFill="1" applyBorder="1" applyAlignment="1">
      <alignment horizontal="left" vertical="center"/>
      <protection/>
    </xf>
    <xf numFmtId="0" fontId="7" fillId="25" borderId="0" xfId="57" applyFont="1" applyFill="1" applyBorder="1" applyAlignment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0" xfId="57" applyFont="1" applyFill="1" applyBorder="1" applyAlignment="1">
      <alignment horizontal="left" vertical="top"/>
      <protection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0" fontId="2" fillId="26" borderId="25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26" borderId="25" xfId="0" applyFont="1" applyFill="1" applyBorder="1" applyAlignment="1" applyProtection="1">
      <alignment horizontal="right" vertical="center"/>
      <protection hidden="1" locked="0"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8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8" fillId="0" borderId="0" xfId="63" applyFont="1" applyBorder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4" xfId="58" applyFont="1" applyBorder="1" applyAlignment="1" applyProtection="1">
      <alignment horizontal="right" wrapText="1"/>
      <protection hidden="1"/>
    </xf>
    <xf numFmtId="49" fontId="13" fillId="26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49" fontId="2" fillId="26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17" fillId="0" borderId="0" xfId="63" applyFont="1" applyBorder="1" applyAlignment="1" applyProtection="1">
      <alignment horizontal="left"/>
      <protection hidden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9" fontId="2" fillId="26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Fill="1" applyBorder="1" applyAlignment="1">
      <alignment horizontal="left"/>
      <protection/>
    </xf>
    <xf numFmtId="0" fontId="3" fillId="0" borderId="27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4" fillId="26" borderId="25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1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3" fillId="0" borderId="27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25" borderId="0" xfId="57" applyFont="1" applyFill="1" applyBorder="1" applyAlignment="1" applyProtection="1">
      <alignment horizontal="left" vertical="top" wrapText="1"/>
      <protection locked="0"/>
    </xf>
    <xf numFmtId="0" fontId="0" fillId="25" borderId="0" xfId="0" applyFont="1" applyFill="1" applyBorder="1" applyAlignment="1" applyProtection="1">
      <alignment wrapText="1"/>
      <protection locked="0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22" fillId="0" borderId="0" xfId="63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@autohrvatska.hr" TargetMode="External" /><Relationship Id="rId2" Type="http://schemas.openxmlformats.org/officeDocument/2006/relationships/hyperlink" Target="http://www.autohrvatsk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="110" zoomScaleSheetLayoutView="110" zoomScalePageLayoutView="0" workbookViewId="0" topLeftCell="A1">
      <selection activeCell="P36" sqref="P3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48" t="s">
        <v>248</v>
      </c>
      <c r="B1" s="143"/>
      <c r="C1" s="143"/>
      <c r="D1" s="76"/>
      <c r="E1" s="76"/>
      <c r="F1" s="76"/>
      <c r="G1" s="76"/>
      <c r="H1" s="76"/>
      <c r="I1" s="77"/>
    </row>
    <row r="2" spans="1:9" ht="12.75">
      <c r="A2" s="196" t="s">
        <v>249</v>
      </c>
      <c r="B2" s="197"/>
      <c r="C2" s="197"/>
      <c r="D2" s="198"/>
      <c r="E2" s="108" t="s">
        <v>321</v>
      </c>
      <c r="F2" s="11"/>
      <c r="G2" s="12" t="s">
        <v>250</v>
      </c>
      <c r="H2" s="108" t="s">
        <v>322</v>
      </c>
      <c r="I2" s="78"/>
    </row>
    <row r="3" spans="1:9" ht="12.75">
      <c r="A3" s="79"/>
      <c r="B3" s="13"/>
      <c r="C3" s="13"/>
      <c r="D3" s="13"/>
      <c r="E3" s="14"/>
      <c r="F3" s="14"/>
      <c r="G3" s="13"/>
      <c r="H3" s="13"/>
      <c r="I3" s="80"/>
    </row>
    <row r="4" spans="1:9" ht="15">
      <c r="A4" s="199" t="s">
        <v>315</v>
      </c>
      <c r="B4" s="200"/>
      <c r="C4" s="200"/>
      <c r="D4" s="200"/>
      <c r="E4" s="200"/>
      <c r="F4" s="200"/>
      <c r="G4" s="200"/>
      <c r="H4" s="200"/>
      <c r="I4" s="201"/>
    </row>
    <row r="5" spans="1:9" ht="12.75">
      <c r="A5" s="81"/>
      <c r="B5" s="15"/>
      <c r="C5" s="15"/>
      <c r="D5" s="15"/>
      <c r="E5" s="16"/>
      <c r="F5" s="82"/>
      <c r="G5" s="17"/>
      <c r="H5" s="18"/>
      <c r="I5" s="83"/>
    </row>
    <row r="6" spans="1:9" ht="12.75">
      <c r="A6" s="160" t="s">
        <v>251</v>
      </c>
      <c r="B6" s="161"/>
      <c r="C6" s="140" t="s">
        <v>323</v>
      </c>
      <c r="D6" s="141"/>
      <c r="E6" s="26"/>
      <c r="F6" s="26"/>
      <c r="G6" s="26"/>
      <c r="H6" s="26"/>
      <c r="I6" s="84"/>
    </row>
    <row r="7" spans="1:9" ht="12.75">
      <c r="A7" s="85"/>
      <c r="B7" s="21"/>
      <c r="C7" s="15"/>
      <c r="D7" s="15"/>
      <c r="E7" s="26"/>
      <c r="F7" s="26"/>
      <c r="G7" s="26"/>
      <c r="H7" s="26"/>
      <c r="I7" s="84"/>
    </row>
    <row r="8" spans="1:9" ht="12.75">
      <c r="A8" s="202" t="s">
        <v>252</v>
      </c>
      <c r="B8" s="203"/>
      <c r="C8" s="140" t="s">
        <v>324</v>
      </c>
      <c r="D8" s="141"/>
      <c r="E8" s="26"/>
      <c r="F8" s="26"/>
      <c r="G8" s="26"/>
      <c r="H8" s="26"/>
      <c r="I8" s="86"/>
    </row>
    <row r="9" spans="1:9" ht="12.75">
      <c r="A9" s="87"/>
      <c r="B9" s="41"/>
      <c r="C9" s="19"/>
      <c r="D9" s="24"/>
      <c r="E9" s="15"/>
      <c r="F9" s="15"/>
      <c r="G9" s="15"/>
      <c r="H9" s="15"/>
      <c r="I9" s="86"/>
    </row>
    <row r="10" spans="1:9" ht="12.75">
      <c r="A10" s="155" t="s">
        <v>253</v>
      </c>
      <c r="B10" s="194"/>
      <c r="C10" s="140" t="s">
        <v>325</v>
      </c>
      <c r="D10" s="141"/>
      <c r="E10" s="15"/>
      <c r="F10" s="15"/>
      <c r="G10" s="15"/>
      <c r="H10" s="15"/>
      <c r="I10" s="86"/>
    </row>
    <row r="11" spans="1:9" ht="12.75">
      <c r="A11" s="195"/>
      <c r="B11" s="194"/>
      <c r="C11" s="15"/>
      <c r="D11" s="15"/>
      <c r="E11" s="15"/>
      <c r="F11" s="15"/>
      <c r="G11" s="15"/>
      <c r="H11" s="15"/>
      <c r="I11" s="86"/>
    </row>
    <row r="12" spans="1:9" ht="12.75">
      <c r="A12" s="160" t="s">
        <v>254</v>
      </c>
      <c r="B12" s="161"/>
      <c r="C12" s="137" t="s">
        <v>326</v>
      </c>
      <c r="D12" s="189"/>
      <c r="E12" s="189"/>
      <c r="F12" s="189"/>
      <c r="G12" s="189"/>
      <c r="H12" s="189"/>
      <c r="I12" s="163"/>
    </row>
    <row r="13" spans="1:9" ht="12.75">
      <c r="A13" s="85"/>
      <c r="B13" s="21"/>
      <c r="C13" s="20"/>
      <c r="D13" s="15"/>
      <c r="E13" s="15"/>
      <c r="F13" s="15"/>
      <c r="G13" s="15"/>
      <c r="H13" s="15"/>
      <c r="I13" s="86"/>
    </row>
    <row r="14" spans="1:9" ht="12.75">
      <c r="A14" s="160" t="s">
        <v>255</v>
      </c>
      <c r="B14" s="161"/>
      <c r="C14" s="190">
        <v>10000</v>
      </c>
      <c r="D14" s="191"/>
      <c r="E14" s="15"/>
      <c r="F14" s="142" t="s">
        <v>327</v>
      </c>
      <c r="G14" s="192"/>
      <c r="H14" s="192"/>
      <c r="I14" s="193"/>
    </row>
    <row r="15" spans="1:9" ht="12.75">
      <c r="A15" s="85"/>
      <c r="B15" s="21"/>
      <c r="C15" s="15"/>
      <c r="D15" s="15"/>
      <c r="E15" s="15"/>
      <c r="F15" s="15"/>
      <c r="G15" s="15"/>
      <c r="H15" s="15"/>
      <c r="I15" s="86"/>
    </row>
    <row r="16" spans="1:9" ht="12.75">
      <c r="A16" s="160" t="s">
        <v>256</v>
      </c>
      <c r="B16" s="161"/>
      <c r="C16" s="137" t="s">
        <v>328</v>
      </c>
      <c r="D16" s="189"/>
      <c r="E16" s="189"/>
      <c r="F16" s="189"/>
      <c r="G16" s="189"/>
      <c r="H16" s="189"/>
      <c r="I16" s="163"/>
    </row>
    <row r="17" spans="1:9" ht="12.75">
      <c r="A17" s="85"/>
      <c r="B17" s="21"/>
      <c r="C17" s="15"/>
      <c r="D17" s="15"/>
      <c r="E17" s="15"/>
      <c r="F17" s="15"/>
      <c r="G17" s="15"/>
      <c r="H17" s="15"/>
      <c r="I17" s="86"/>
    </row>
    <row r="18" spans="1:9" ht="12.75">
      <c r="A18" s="160" t="s">
        <v>257</v>
      </c>
      <c r="B18" s="161"/>
      <c r="C18" s="185" t="s">
        <v>329</v>
      </c>
      <c r="D18" s="186"/>
      <c r="E18" s="186"/>
      <c r="F18" s="186"/>
      <c r="G18" s="186"/>
      <c r="H18" s="186"/>
      <c r="I18" s="187"/>
    </row>
    <row r="19" spans="1:9" ht="12.75">
      <c r="A19" s="85"/>
      <c r="B19" s="21"/>
      <c r="C19" s="20"/>
      <c r="D19" s="15"/>
      <c r="E19" s="15"/>
      <c r="F19" s="15"/>
      <c r="G19" s="15"/>
      <c r="H19" s="15"/>
      <c r="I19" s="86"/>
    </row>
    <row r="20" spans="1:9" ht="12.75">
      <c r="A20" s="160" t="s">
        <v>258</v>
      </c>
      <c r="B20" s="161"/>
      <c r="C20" s="185" t="s">
        <v>330</v>
      </c>
      <c r="D20" s="186"/>
      <c r="E20" s="186"/>
      <c r="F20" s="186"/>
      <c r="G20" s="186"/>
      <c r="H20" s="186"/>
      <c r="I20" s="187"/>
    </row>
    <row r="21" spans="1:9" ht="12.75">
      <c r="A21" s="85"/>
      <c r="B21" s="21"/>
      <c r="C21" s="20"/>
      <c r="D21" s="15"/>
      <c r="E21" s="15"/>
      <c r="F21" s="15"/>
      <c r="G21" s="15"/>
      <c r="H21" s="15"/>
      <c r="I21" s="86"/>
    </row>
    <row r="22" spans="1:9" ht="12.75">
      <c r="A22" s="160" t="s">
        <v>259</v>
      </c>
      <c r="B22" s="161"/>
      <c r="C22" s="109">
        <v>133</v>
      </c>
      <c r="D22" s="142" t="s">
        <v>327</v>
      </c>
      <c r="E22" s="175"/>
      <c r="F22" s="176"/>
      <c r="G22" s="160"/>
      <c r="H22" s="188"/>
      <c r="I22" s="88"/>
    </row>
    <row r="23" spans="1:9" ht="12.75">
      <c r="A23" s="85"/>
      <c r="B23" s="21"/>
      <c r="C23" s="15"/>
      <c r="D23" s="22"/>
      <c r="E23" s="22"/>
      <c r="F23" s="22"/>
      <c r="G23" s="22"/>
      <c r="H23" s="15"/>
      <c r="I23" s="86"/>
    </row>
    <row r="24" spans="1:9" ht="12.75">
      <c r="A24" s="160" t="s">
        <v>260</v>
      </c>
      <c r="B24" s="161"/>
      <c r="C24" s="109">
        <v>21</v>
      </c>
      <c r="D24" s="142" t="s">
        <v>327</v>
      </c>
      <c r="E24" s="175"/>
      <c r="F24" s="175"/>
      <c r="G24" s="176"/>
      <c r="H24" s="42" t="s">
        <v>261</v>
      </c>
      <c r="I24" s="110">
        <v>540</v>
      </c>
    </row>
    <row r="25" spans="1:9" ht="12.75">
      <c r="A25" s="85"/>
      <c r="B25" s="21"/>
      <c r="C25" s="15"/>
      <c r="D25" s="22"/>
      <c r="E25" s="22"/>
      <c r="F25" s="22"/>
      <c r="G25" s="21"/>
      <c r="H25" s="21" t="s">
        <v>316</v>
      </c>
      <c r="I25" s="89"/>
    </row>
    <row r="26" spans="1:9" ht="12.75">
      <c r="A26" s="160" t="s">
        <v>262</v>
      </c>
      <c r="B26" s="161"/>
      <c r="C26" s="111" t="s">
        <v>331</v>
      </c>
      <c r="D26" s="23"/>
      <c r="E26" s="28"/>
      <c r="F26" s="22"/>
      <c r="G26" s="177" t="s">
        <v>263</v>
      </c>
      <c r="H26" s="161"/>
      <c r="I26" s="112" t="s">
        <v>332</v>
      </c>
    </row>
    <row r="27" spans="1:9" ht="12.75">
      <c r="A27" s="85"/>
      <c r="B27" s="21"/>
      <c r="C27" s="15"/>
      <c r="D27" s="22"/>
      <c r="E27" s="22"/>
      <c r="F27" s="22"/>
      <c r="G27" s="22"/>
      <c r="H27" s="15"/>
      <c r="I27" s="90"/>
    </row>
    <row r="28" spans="1:9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</row>
    <row r="29" spans="1:9" ht="12.75">
      <c r="A29" s="91"/>
      <c r="B29" s="28"/>
      <c r="C29" s="28"/>
      <c r="D29" s="24"/>
      <c r="E29" s="15"/>
      <c r="F29" s="15"/>
      <c r="G29" s="15"/>
      <c r="H29" s="25"/>
      <c r="I29" s="90"/>
    </row>
    <row r="30" spans="1:9" ht="12.75">
      <c r="A30" s="172"/>
      <c r="B30" s="135"/>
      <c r="C30" s="135"/>
      <c r="D30" s="136"/>
      <c r="E30" s="172"/>
      <c r="F30" s="135"/>
      <c r="G30" s="135"/>
      <c r="H30" s="140"/>
      <c r="I30" s="141"/>
    </row>
    <row r="31" spans="1:9" ht="12.75">
      <c r="A31" s="85"/>
      <c r="B31" s="21"/>
      <c r="C31" s="20"/>
      <c r="D31" s="173"/>
      <c r="E31" s="173"/>
      <c r="F31" s="173"/>
      <c r="G31" s="174"/>
      <c r="H31" s="15"/>
      <c r="I31" s="92"/>
    </row>
    <row r="32" spans="1:9" ht="12.75">
      <c r="A32" s="139" t="s">
        <v>333</v>
      </c>
      <c r="B32" s="165"/>
      <c r="C32" s="165"/>
      <c r="D32" s="166"/>
      <c r="E32" s="139" t="s">
        <v>334</v>
      </c>
      <c r="F32" s="165"/>
      <c r="G32" s="165"/>
      <c r="H32" s="167" t="s">
        <v>335</v>
      </c>
      <c r="I32" s="168"/>
    </row>
    <row r="33" spans="1:9" ht="12.75">
      <c r="A33" s="113"/>
      <c r="B33" s="113"/>
      <c r="C33" s="114"/>
      <c r="D33" s="204"/>
      <c r="E33" s="204"/>
      <c r="F33" s="204"/>
      <c r="G33" s="205"/>
      <c r="H33" s="117"/>
      <c r="I33" s="118"/>
    </row>
    <row r="34" spans="1:9" ht="12.75">
      <c r="A34" s="139" t="s">
        <v>336</v>
      </c>
      <c r="B34" s="165"/>
      <c r="C34" s="165"/>
      <c r="D34" s="166"/>
      <c r="E34" s="139" t="s">
        <v>334</v>
      </c>
      <c r="F34" s="165"/>
      <c r="G34" s="165"/>
      <c r="H34" s="167" t="s">
        <v>337</v>
      </c>
      <c r="I34" s="168"/>
    </row>
    <row r="35" spans="1:9" ht="12.75">
      <c r="A35" s="113"/>
      <c r="B35" s="113"/>
      <c r="C35" s="114"/>
      <c r="D35" s="115"/>
      <c r="E35" s="115"/>
      <c r="F35" s="115"/>
      <c r="G35" s="116"/>
      <c r="H35" s="117"/>
      <c r="I35" s="119"/>
    </row>
    <row r="36" spans="1:9" ht="12.75">
      <c r="A36" s="139" t="s">
        <v>338</v>
      </c>
      <c r="B36" s="165"/>
      <c r="C36" s="165"/>
      <c r="D36" s="166"/>
      <c r="E36" s="139" t="s">
        <v>334</v>
      </c>
      <c r="F36" s="165"/>
      <c r="G36" s="165"/>
      <c r="H36" s="167" t="s">
        <v>339</v>
      </c>
      <c r="I36" s="168"/>
    </row>
    <row r="37" spans="1:9" ht="12.75">
      <c r="A37" s="113"/>
      <c r="B37" s="113"/>
      <c r="C37" s="114"/>
      <c r="D37" s="115"/>
      <c r="E37" s="115"/>
      <c r="F37" s="115"/>
      <c r="G37" s="116"/>
      <c r="H37" s="117"/>
      <c r="I37" s="119"/>
    </row>
    <row r="38" spans="1:9" ht="12.75">
      <c r="A38" s="139" t="s">
        <v>340</v>
      </c>
      <c r="B38" s="165"/>
      <c r="C38" s="165"/>
      <c r="D38" s="166"/>
      <c r="E38" s="139" t="s">
        <v>334</v>
      </c>
      <c r="F38" s="165"/>
      <c r="G38" s="165"/>
      <c r="H38" s="167" t="s">
        <v>341</v>
      </c>
      <c r="I38" s="168"/>
    </row>
    <row r="39" spans="1:9" ht="12.75">
      <c r="A39" s="120"/>
      <c r="B39" s="120"/>
      <c r="C39" s="206"/>
      <c r="D39" s="207"/>
      <c r="E39" s="117"/>
      <c r="F39" s="206"/>
      <c r="G39" s="207"/>
      <c r="H39" s="117"/>
      <c r="I39" s="117"/>
    </row>
    <row r="40" spans="1:9" ht="12.75">
      <c r="A40" s="139" t="s">
        <v>342</v>
      </c>
      <c r="B40" s="165"/>
      <c r="C40" s="165"/>
      <c r="D40" s="166"/>
      <c r="E40" s="139" t="s">
        <v>343</v>
      </c>
      <c r="F40" s="165"/>
      <c r="G40" s="165"/>
      <c r="H40" s="167" t="s">
        <v>344</v>
      </c>
      <c r="I40" s="168"/>
    </row>
    <row r="41" spans="1:9" ht="12.75">
      <c r="A41" s="120"/>
      <c r="B41" s="120"/>
      <c r="C41" s="121"/>
      <c r="D41" s="122"/>
      <c r="E41" s="117"/>
      <c r="F41" s="121"/>
      <c r="G41" s="122"/>
      <c r="H41" s="117"/>
      <c r="I41" s="117"/>
    </row>
    <row r="42" spans="1:9" ht="12.75">
      <c r="A42" s="139" t="s">
        <v>345</v>
      </c>
      <c r="B42" s="165"/>
      <c r="C42" s="165"/>
      <c r="D42" s="166"/>
      <c r="E42" s="139" t="s">
        <v>334</v>
      </c>
      <c r="F42" s="165"/>
      <c r="G42" s="165"/>
      <c r="H42" s="167" t="s">
        <v>346</v>
      </c>
      <c r="I42" s="168"/>
    </row>
    <row r="43" spans="1:9" ht="12.75">
      <c r="A43" s="94"/>
      <c r="B43" s="29"/>
      <c r="C43" s="29"/>
      <c r="D43" s="19"/>
      <c r="E43" s="19"/>
      <c r="F43" s="29"/>
      <c r="G43" s="19"/>
      <c r="H43" s="19"/>
      <c r="I43" s="95"/>
    </row>
    <row r="44" spans="1:9" ht="12.75">
      <c r="A44" s="155" t="s">
        <v>267</v>
      </c>
      <c r="B44" s="156"/>
      <c r="C44" s="140"/>
      <c r="D44" s="141"/>
      <c r="E44" s="24"/>
      <c r="F44" s="142"/>
      <c r="G44" s="135"/>
      <c r="H44" s="135"/>
      <c r="I44" s="136"/>
    </row>
    <row r="45" spans="1:9" ht="12.75">
      <c r="A45" s="93"/>
      <c r="B45" s="27"/>
      <c r="C45" s="169"/>
      <c r="D45" s="170"/>
      <c r="E45" s="15"/>
      <c r="F45" s="169"/>
      <c r="G45" s="171"/>
      <c r="H45" s="30"/>
      <c r="I45" s="96"/>
    </row>
    <row r="46" spans="1:9" ht="12.75">
      <c r="A46" s="155" t="s">
        <v>268</v>
      </c>
      <c r="B46" s="156"/>
      <c r="C46" s="137" t="s">
        <v>347</v>
      </c>
      <c r="D46" s="138"/>
      <c r="E46" s="138"/>
      <c r="F46" s="138"/>
      <c r="G46" s="138"/>
      <c r="H46" s="138"/>
      <c r="I46" s="138"/>
    </row>
    <row r="47" spans="1:9" ht="12.75">
      <c r="A47" s="85"/>
      <c r="B47" s="21"/>
      <c r="C47" s="20" t="s">
        <v>269</v>
      </c>
      <c r="D47" s="15"/>
      <c r="E47" s="15"/>
      <c r="F47" s="15"/>
      <c r="G47" s="15"/>
      <c r="H47" s="15"/>
      <c r="I47" s="86"/>
    </row>
    <row r="48" spans="1:9" ht="12.75">
      <c r="A48" s="155" t="s">
        <v>270</v>
      </c>
      <c r="B48" s="156"/>
      <c r="C48" s="162" t="s">
        <v>348</v>
      </c>
      <c r="D48" s="158"/>
      <c r="E48" s="159"/>
      <c r="F48" s="15"/>
      <c r="G48" s="42" t="s">
        <v>271</v>
      </c>
      <c r="H48" s="162" t="s">
        <v>349</v>
      </c>
      <c r="I48" s="159"/>
    </row>
    <row r="49" spans="1:9" ht="12.75">
      <c r="A49" s="85"/>
      <c r="B49" s="21"/>
      <c r="C49" s="20"/>
      <c r="D49" s="15"/>
      <c r="E49" s="15"/>
      <c r="F49" s="15"/>
      <c r="G49" s="15"/>
      <c r="H49" s="15"/>
      <c r="I49" s="86"/>
    </row>
    <row r="50" spans="1:9" ht="12.75">
      <c r="A50" s="155" t="s">
        <v>257</v>
      </c>
      <c r="B50" s="156"/>
      <c r="C50" s="157" t="s">
        <v>350</v>
      </c>
      <c r="D50" s="158"/>
      <c r="E50" s="158"/>
      <c r="F50" s="158"/>
      <c r="G50" s="158"/>
      <c r="H50" s="158"/>
      <c r="I50" s="159"/>
    </row>
    <row r="51" spans="1:9" ht="12.75">
      <c r="A51" s="85"/>
      <c r="B51" s="21"/>
      <c r="C51" s="15"/>
      <c r="D51" s="15"/>
      <c r="E51" s="15"/>
      <c r="F51" s="15"/>
      <c r="G51" s="15"/>
      <c r="H51" s="15"/>
      <c r="I51" s="86"/>
    </row>
    <row r="52" spans="1:9" ht="12.75">
      <c r="A52" s="160" t="s">
        <v>272</v>
      </c>
      <c r="B52" s="161"/>
      <c r="C52" s="162" t="s">
        <v>351</v>
      </c>
      <c r="D52" s="158"/>
      <c r="E52" s="158"/>
      <c r="F52" s="158"/>
      <c r="G52" s="158"/>
      <c r="H52" s="158"/>
      <c r="I52" s="163"/>
    </row>
    <row r="53" spans="1:9" ht="12.75">
      <c r="A53" s="97"/>
      <c r="B53" s="19"/>
      <c r="C53" s="144" t="s">
        <v>273</v>
      </c>
      <c r="D53" s="144"/>
      <c r="E53" s="144"/>
      <c r="F53" s="144"/>
      <c r="G53" s="144"/>
      <c r="H53" s="144"/>
      <c r="I53" s="98"/>
    </row>
    <row r="54" spans="1:9" ht="12.75">
      <c r="A54" s="97"/>
      <c r="B54" s="19"/>
      <c r="C54" s="31"/>
      <c r="D54" s="31"/>
      <c r="E54" s="31"/>
      <c r="F54" s="31"/>
      <c r="G54" s="31"/>
      <c r="H54" s="31"/>
      <c r="I54" s="98"/>
    </row>
    <row r="55" spans="1:9" ht="12.75">
      <c r="A55" s="97"/>
      <c r="B55" s="164" t="s">
        <v>274</v>
      </c>
      <c r="C55" s="149"/>
      <c r="D55" s="149"/>
      <c r="E55" s="149"/>
      <c r="F55" s="40"/>
      <c r="G55" s="40"/>
      <c r="H55" s="40"/>
      <c r="I55" s="99"/>
    </row>
    <row r="56" spans="1:9" ht="12.75">
      <c r="A56" s="97"/>
      <c r="B56" s="150" t="s">
        <v>305</v>
      </c>
      <c r="C56" s="151"/>
      <c r="D56" s="151"/>
      <c r="E56" s="151"/>
      <c r="F56" s="151"/>
      <c r="G56" s="151"/>
      <c r="H56" s="151"/>
      <c r="I56" s="152"/>
    </row>
    <row r="57" spans="1:9" ht="12.75">
      <c r="A57" s="97"/>
      <c r="B57" s="150" t="s">
        <v>306</v>
      </c>
      <c r="C57" s="151"/>
      <c r="D57" s="151"/>
      <c r="E57" s="151"/>
      <c r="F57" s="151"/>
      <c r="G57" s="151"/>
      <c r="H57" s="151"/>
      <c r="I57" s="99"/>
    </row>
    <row r="58" spans="1:9" ht="12.75">
      <c r="A58" s="97"/>
      <c r="B58" s="150" t="s">
        <v>307</v>
      </c>
      <c r="C58" s="151"/>
      <c r="D58" s="151"/>
      <c r="E58" s="151"/>
      <c r="F58" s="151"/>
      <c r="G58" s="151"/>
      <c r="H58" s="151"/>
      <c r="I58" s="152"/>
    </row>
    <row r="59" spans="1:9" ht="12.75">
      <c r="A59" s="97"/>
      <c r="B59" s="150" t="s">
        <v>308</v>
      </c>
      <c r="C59" s="151"/>
      <c r="D59" s="151"/>
      <c r="E59" s="151"/>
      <c r="F59" s="151"/>
      <c r="G59" s="151"/>
      <c r="H59" s="151"/>
      <c r="I59" s="152"/>
    </row>
    <row r="60" spans="1:9" ht="12.75">
      <c r="A60" s="97"/>
      <c r="B60" s="100"/>
      <c r="C60" s="101"/>
      <c r="D60" s="101"/>
      <c r="E60" s="101"/>
      <c r="F60" s="101"/>
      <c r="G60" s="101"/>
      <c r="H60" s="101"/>
      <c r="I60" s="102"/>
    </row>
    <row r="61" spans="1:9" ht="13.5" thickBot="1">
      <c r="A61" s="103" t="s">
        <v>275</v>
      </c>
      <c r="B61" s="15"/>
      <c r="C61" s="15"/>
      <c r="D61" s="15"/>
      <c r="E61" s="15"/>
      <c r="F61" s="15"/>
      <c r="G61" s="162" t="s">
        <v>351</v>
      </c>
      <c r="H61" s="158"/>
      <c r="I61" s="158"/>
    </row>
    <row r="62" spans="1:9" ht="12.75">
      <c r="A62" s="81"/>
      <c r="B62" s="15"/>
      <c r="C62" s="15"/>
      <c r="D62" s="15"/>
      <c r="E62" s="19" t="s">
        <v>276</v>
      </c>
      <c r="F62" s="28"/>
      <c r="G62" s="145" t="s">
        <v>277</v>
      </c>
      <c r="H62" s="146"/>
      <c r="I62" s="147"/>
    </row>
    <row r="63" spans="1:9" ht="12.75">
      <c r="A63" s="104"/>
      <c r="B63" s="105"/>
      <c r="C63" s="106"/>
      <c r="D63" s="106"/>
      <c r="E63" s="106"/>
      <c r="F63" s="106"/>
      <c r="G63" s="153"/>
      <c r="H63" s="154"/>
      <c r="I63" s="10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8">
    <mergeCell ref="D33:G33"/>
    <mergeCell ref="C39:D39"/>
    <mergeCell ref="F39:G39"/>
    <mergeCell ref="A42:D42"/>
    <mergeCell ref="E42:G42"/>
    <mergeCell ref="A34:D34"/>
    <mergeCell ref="E34:G34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6:D36"/>
    <mergeCell ref="E36:G36"/>
    <mergeCell ref="H36:I36"/>
    <mergeCell ref="C45:D45"/>
    <mergeCell ref="F45:G45"/>
    <mergeCell ref="H42:I42"/>
    <mergeCell ref="H40:I40"/>
    <mergeCell ref="C53:H53"/>
    <mergeCell ref="G62:I62"/>
    <mergeCell ref="A46:B46"/>
    <mergeCell ref="A44:B44"/>
    <mergeCell ref="C44:D44"/>
    <mergeCell ref="F44:I44"/>
    <mergeCell ref="C46:I46"/>
    <mergeCell ref="G61:I61"/>
    <mergeCell ref="A48:B48"/>
    <mergeCell ref="C48:E48"/>
    <mergeCell ref="H48:I48"/>
    <mergeCell ref="A1:C1"/>
    <mergeCell ref="A38:D38"/>
    <mergeCell ref="E38:G38"/>
    <mergeCell ref="H38:I38"/>
    <mergeCell ref="A40:D40"/>
    <mergeCell ref="E40:G40"/>
    <mergeCell ref="H34:I3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h@autohrvatska.hr"/>
    <hyperlink ref="C20" r:id="rId2" display="www.autohrvats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3" customWidth="1"/>
    <col min="10" max="10" width="10.28125" style="43" bestFit="1" customWidth="1"/>
    <col min="11" max="11" width="11.57421875" style="43" customWidth="1"/>
    <col min="12" max="16384" width="9.140625" style="43" customWidth="1"/>
  </cols>
  <sheetData>
    <row r="1" spans="1:11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355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59</v>
      </c>
      <c r="B4" s="224"/>
      <c r="C4" s="224"/>
      <c r="D4" s="224"/>
      <c r="E4" s="224"/>
      <c r="F4" s="224"/>
      <c r="G4" s="224"/>
      <c r="H4" s="225"/>
      <c r="I4" s="49" t="s">
        <v>278</v>
      </c>
      <c r="J4" s="50" t="s">
        <v>317</v>
      </c>
      <c r="K4" s="51" t="s">
        <v>318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48">
        <v>2</v>
      </c>
      <c r="J5" s="47">
        <v>3</v>
      </c>
      <c r="K5" s="47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23">
        <f>SUM(J9+J16+J26+J35+J39)</f>
        <v>0</v>
      </c>
      <c r="K8" s="123">
        <f>SUM(K9+K16+K26+K35+K39)</f>
        <v>296901735</v>
      </c>
    </row>
    <row r="9" spans="1:11" ht="12.75">
      <c r="A9" s="226" t="s">
        <v>205</v>
      </c>
      <c r="B9" s="227"/>
      <c r="C9" s="227"/>
      <c r="D9" s="227"/>
      <c r="E9" s="227"/>
      <c r="F9" s="227"/>
      <c r="G9" s="227"/>
      <c r="H9" s="228"/>
      <c r="I9" s="1">
        <v>3</v>
      </c>
      <c r="J9" s="124">
        <f>SUM(J9:J15)</f>
        <v>0</v>
      </c>
      <c r="K9" s="124">
        <f>SUM(K10:K15)</f>
        <v>1814856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124"/>
      <c r="K10" s="124"/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124">
        <v>253117</v>
      </c>
      <c r="K11" s="124">
        <v>112606</v>
      </c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124">
        <v>1702250</v>
      </c>
      <c r="K12" s="124">
        <v>1702250</v>
      </c>
    </row>
    <row r="13" spans="1:11" ht="12.75">
      <c r="A13" s="226" t="s">
        <v>208</v>
      </c>
      <c r="B13" s="227"/>
      <c r="C13" s="227"/>
      <c r="D13" s="227"/>
      <c r="E13" s="227"/>
      <c r="F13" s="227"/>
      <c r="G13" s="227"/>
      <c r="H13" s="228"/>
      <c r="I13" s="1">
        <v>7</v>
      </c>
      <c r="J13" s="124"/>
      <c r="K13" s="124"/>
    </row>
    <row r="14" spans="1:11" ht="12.75">
      <c r="A14" s="226" t="s">
        <v>209</v>
      </c>
      <c r="B14" s="227"/>
      <c r="C14" s="227"/>
      <c r="D14" s="227"/>
      <c r="E14" s="227"/>
      <c r="F14" s="227"/>
      <c r="G14" s="227"/>
      <c r="H14" s="228"/>
      <c r="I14" s="1">
        <v>8</v>
      </c>
      <c r="J14" s="123"/>
      <c r="K14" s="123"/>
    </row>
    <row r="15" spans="1:11" ht="12.75">
      <c r="A15" s="226" t="s">
        <v>210</v>
      </c>
      <c r="B15" s="227"/>
      <c r="C15" s="227"/>
      <c r="D15" s="227"/>
      <c r="E15" s="227"/>
      <c r="F15" s="227"/>
      <c r="G15" s="227"/>
      <c r="H15" s="228"/>
      <c r="I15" s="1">
        <v>9</v>
      </c>
      <c r="J15" s="124"/>
      <c r="K15" s="124"/>
    </row>
    <row r="16" spans="1:11" ht="12.75">
      <c r="A16" s="226" t="s">
        <v>206</v>
      </c>
      <c r="B16" s="227"/>
      <c r="C16" s="227"/>
      <c r="D16" s="227"/>
      <c r="E16" s="227"/>
      <c r="F16" s="227"/>
      <c r="G16" s="227"/>
      <c r="H16" s="228"/>
      <c r="I16" s="1">
        <v>10</v>
      </c>
      <c r="J16" s="125">
        <f>SUM(J17+J18+J19+J20+J21+J22+J23+J24+J25)</f>
        <v>238371288</v>
      </c>
      <c r="K16" s="125">
        <f>SUM(K17+K18+K19+K20+K21+K22+K23+K24+K25)</f>
        <v>259033280</v>
      </c>
    </row>
    <row r="17" spans="1:11" ht="12.75">
      <c r="A17" s="226" t="s">
        <v>211</v>
      </c>
      <c r="B17" s="227"/>
      <c r="C17" s="227"/>
      <c r="D17" s="227"/>
      <c r="E17" s="227"/>
      <c r="F17" s="227"/>
      <c r="G17" s="227"/>
      <c r="H17" s="228"/>
      <c r="I17" s="1">
        <v>11</v>
      </c>
      <c r="J17" s="124">
        <v>58450044</v>
      </c>
      <c r="K17" s="124">
        <v>58453304</v>
      </c>
    </row>
    <row r="18" spans="1:11" ht="12.75">
      <c r="A18" s="226" t="s">
        <v>247</v>
      </c>
      <c r="B18" s="227"/>
      <c r="C18" s="227"/>
      <c r="D18" s="227"/>
      <c r="E18" s="227"/>
      <c r="F18" s="227"/>
      <c r="G18" s="227"/>
      <c r="H18" s="228"/>
      <c r="I18" s="1">
        <v>12</v>
      </c>
      <c r="J18" s="124">
        <v>107438580</v>
      </c>
      <c r="K18" s="124">
        <v>100384602</v>
      </c>
    </row>
    <row r="19" spans="1:11" ht="12.75">
      <c r="A19" s="226" t="s">
        <v>212</v>
      </c>
      <c r="B19" s="227"/>
      <c r="C19" s="227"/>
      <c r="D19" s="227"/>
      <c r="E19" s="227"/>
      <c r="F19" s="227"/>
      <c r="G19" s="227"/>
      <c r="H19" s="228"/>
      <c r="I19" s="1">
        <v>13</v>
      </c>
      <c r="J19" s="124">
        <v>6562018</v>
      </c>
      <c r="K19" s="124">
        <v>4871618</v>
      </c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126">
        <v>12022997</v>
      </c>
      <c r="K20" s="124">
        <v>9405530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124"/>
      <c r="K21" s="124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124">
        <v>8149006</v>
      </c>
      <c r="K22" s="124">
        <v>773328</v>
      </c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30029191</v>
      </c>
      <c r="K23" s="7">
        <v>68841917</v>
      </c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1460518</v>
      </c>
      <c r="K24" s="7">
        <v>2388039</v>
      </c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>
        <v>14258934</v>
      </c>
      <c r="K25" s="7">
        <v>13914942</v>
      </c>
    </row>
    <row r="26" spans="1:11" ht="12.75">
      <c r="A26" s="226" t="s">
        <v>190</v>
      </c>
      <c r="B26" s="227"/>
      <c r="C26" s="227"/>
      <c r="D26" s="227"/>
      <c r="E26" s="227"/>
      <c r="F26" s="227"/>
      <c r="G26" s="227"/>
      <c r="H26" s="228"/>
      <c r="I26" s="1">
        <v>20</v>
      </c>
      <c r="J26" s="44">
        <f>SUM(J27:J34)</f>
        <v>294845</v>
      </c>
      <c r="K26" s="44">
        <f>SUM(K27:K34)</f>
        <v>23654240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294845</v>
      </c>
      <c r="K27" s="7">
        <v>4054084</v>
      </c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>
        <v>10214562</v>
      </c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/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7">
        <v>5436075</v>
      </c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>
        <v>3949519</v>
      </c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/>
      <c r="K33" s="7"/>
    </row>
    <row r="34" spans="1:11" ht="12.75">
      <c r="A34" s="226" t="s">
        <v>183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184</v>
      </c>
      <c r="B35" s="227"/>
      <c r="C35" s="227"/>
      <c r="D35" s="227"/>
      <c r="E35" s="227"/>
      <c r="F35" s="227"/>
      <c r="G35" s="227"/>
      <c r="H35" s="228"/>
      <c r="I35" s="1">
        <v>29</v>
      </c>
      <c r="J35" s="44">
        <f>SUM(J36:J38)</f>
        <v>37385571</v>
      </c>
      <c r="K35" s="44">
        <f>SUM(K36:K38)</f>
        <v>12399359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34543513</v>
      </c>
      <c r="K37" s="7">
        <v>9738674</v>
      </c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2842058</v>
      </c>
      <c r="K38" s="7">
        <v>2660685</v>
      </c>
    </row>
    <row r="39" spans="1:11" ht="12.75">
      <c r="A39" s="226" t="s">
        <v>185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44">
        <f>J41+J49+J56+J64</f>
        <v>250601256</v>
      </c>
      <c r="K40" s="44">
        <f>K41+K49+K56+K64</f>
        <v>261780059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44">
        <f>SUM(J42:J48)</f>
        <v>68861808</v>
      </c>
      <c r="K41" s="44">
        <f>SUM(K42:K48)</f>
        <v>84276249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1708862</v>
      </c>
      <c r="K42" s="7">
        <v>1267734</v>
      </c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/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/>
      <c r="K44" s="7"/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/>
      <c r="K45" s="7"/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>
        <v>66041053</v>
      </c>
      <c r="K46" s="7">
        <v>81667470</v>
      </c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>
        <v>1111893</v>
      </c>
      <c r="K47" s="7">
        <v>1341045</v>
      </c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44">
        <f>SUM(J50:J55)</f>
        <v>104450047</v>
      </c>
      <c r="K49" s="44">
        <f>SUM(K50:K55)</f>
        <v>132095709</v>
      </c>
    </row>
    <row r="50" spans="1:11" ht="12.75">
      <c r="A50" s="226" t="s">
        <v>200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>
        <v>142082</v>
      </c>
    </row>
    <row r="51" spans="1:11" ht="12.75">
      <c r="A51" s="226" t="s">
        <v>201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91974467</v>
      </c>
      <c r="K51" s="7">
        <v>91261024</v>
      </c>
    </row>
    <row r="52" spans="1:11" ht="12.75">
      <c r="A52" s="226" t="s">
        <v>202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>
        <v>0</v>
      </c>
    </row>
    <row r="53" spans="1:11" ht="12.75">
      <c r="A53" s="226" t="s">
        <v>203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148010</v>
      </c>
      <c r="K53" s="7">
        <v>123928</v>
      </c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8136696</v>
      </c>
      <c r="K54" s="7">
        <v>27831223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4190874</v>
      </c>
      <c r="K55" s="7">
        <v>12737452</v>
      </c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44">
        <f>SUM(J57:J63)</f>
        <v>72266179</v>
      </c>
      <c r="K56" s="44">
        <f>SUM(K57:K63)</f>
        <v>43773915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242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72043021</v>
      </c>
      <c r="K62" s="7">
        <v>43093408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223158</v>
      </c>
      <c r="K63" s="7">
        <v>680507</v>
      </c>
    </row>
    <row r="64" spans="1:11" ht="12.75">
      <c r="A64" s="226" t="s">
        <v>207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5023222</v>
      </c>
      <c r="K64" s="7">
        <v>1634186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2560414</v>
      </c>
      <c r="K65" s="7">
        <v>11438035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44">
        <v>536604816</v>
      </c>
      <c r="K66" s="44">
        <f>K7+K8+K40+K65</f>
        <v>570119829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43455862</v>
      </c>
      <c r="K67" s="8">
        <v>534836099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45">
        <f>J70+J71+J72+J78+J79+J82+J85</f>
        <v>316024581</v>
      </c>
      <c r="K69" s="45">
        <f>K70+K71+K72+K78+K79+K82+K85</f>
        <v>324114604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50000000</v>
      </c>
      <c r="K70" s="7">
        <v>50000000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1266587</v>
      </c>
      <c r="K71" s="7">
        <v>1266587</v>
      </c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44">
        <f>J73+J74-J75+J76+J77</f>
        <v>47014586</v>
      </c>
      <c r="K72" s="44">
        <f>K73+K74-K75+K76+K77</f>
        <v>48530076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>
        <v>2500000</v>
      </c>
      <c r="K73" s="7">
        <v>2500000</v>
      </c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>
        <v>19207872</v>
      </c>
      <c r="K74" s="7">
        <v>17692382</v>
      </c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>
        <v>19207872</v>
      </c>
      <c r="K75" s="7">
        <v>17692382</v>
      </c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>
        <v>12500000</v>
      </c>
      <c r="K76" s="7">
        <v>12500000</v>
      </c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32014586</v>
      </c>
      <c r="K77" s="7">
        <v>33530076</v>
      </c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11860514</v>
      </c>
      <c r="K78" s="7">
        <v>11323278</v>
      </c>
    </row>
    <row r="79" spans="1:11" ht="12.75">
      <c r="A79" s="226" t="s">
        <v>238</v>
      </c>
      <c r="B79" s="227"/>
      <c r="C79" s="227"/>
      <c r="D79" s="227"/>
      <c r="E79" s="227"/>
      <c r="F79" s="227"/>
      <c r="G79" s="227"/>
      <c r="H79" s="228"/>
      <c r="I79" s="1">
        <v>72</v>
      </c>
      <c r="J79" s="44">
        <f>J80-J81</f>
        <v>138624041</v>
      </c>
      <c r="K79" s="44">
        <f>K80-K81</f>
        <v>149032843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>
        <v>138624041</v>
      </c>
      <c r="K80" s="7">
        <v>149032843</v>
      </c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7"/>
    </row>
    <row r="82" spans="1:11" ht="12.75">
      <c r="A82" s="226" t="s">
        <v>239</v>
      </c>
      <c r="B82" s="227"/>
      <c r="C82" s="227"/>
      <c r="D82" s="227"/>
      <c r="E82" s="227"/>
      <c r="F82" s="227"/>
      <c r="G82" s="227"/>
      <c r="H82" s="228"/>
      <c r="I82" s="1">
        <v>75</v>
      </c>
      <c r="J82" s="44">
        <f>J83-J84</f>
        <v>13671222</v>
      </c>
      <c r="K82" s="44">
        <f>K83-K84</f>
        <v>9373304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13671222</v>
      </c>
      <c r="K83" s="7">
        <v>9373304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6" t="s">
        <v>173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53587631</v>
      </c>
      <c r="K85" s="7">
        <v>54588516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44">
        <f>SUM(J87:J89)</f>
        <v>2615161</v>
      </c>
      <c r="K86" s="44">
        <f>SUM(K87:K89)</f>
        <v>2612091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2615161</v>
      </c>
      <c r="K89" s="7">
        <v>2612091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44">
        <f>SUM(J91:J99)</f>
        <v>3152496</v>
      </c>
      <c r="K90" s="44">
        <f>SUM(K91:K99)</f>
        <v>3152496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243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/>
      <c r="K93" s="7"/>
    </row>
    <row r="94" spans="1:11" ht="12.75">
      <c r="A94" s="226" t="s">
        <v>244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245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246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/>
      <c r="K98" s="7"/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>
        <v>3152496</v>
      </c>
      <c r="K99" s="7">
        <v>3152496</v>
      </c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44">
        <f>SUM(J101:J112)</f>
        <v>95650992</v>
      </c>
      <c r="K100" s="44">
        <f>SUM(K101:K112)</f>
        <v>120829169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>
        <v>820588</v>
      </c>
      <c r="K101" s="7">
        <v>9027</v>
      </c>
    </row>
    <row r="102" spans="1:11" ht="12.75">
      <c r="A102" s="226" t="s">
        <v>243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47152</v>
      </c>
      <c r="K102" s="7">
        <v>830645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/>
      <c r="K103" s="7">
        <v>11651898</v>
      </c>
    </row>
    <row r="104" spans="1:11" ht="12.75">
      <c r="A104" s="226" t="s">
        <v>244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10878434</v>
      </c>
      <c r="K104" s="7">
        <v>5879961</v>
      </c>
    </row>
    <row r="105" spans="1:11" ht="12.75">
      <c r="A105" s="226" t="s">
        <v>245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72379163</v>
      </c>
      <c r="K105" s="7">
        <v>79764758</v>
      </c>
    </row>
    <row r="106" spans="1:11" ht="12.75">
      <c r="A106" s="226" t="s">
        <v>246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3483841</v>
      </c>
      <c r="K108" s="7">
        <v>3775350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6024657</v>
      </c>
      <c r="K109" s="7">
        <v>17723699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>
        <v>1161848</v>
      </c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855309</v>
      </c>
      <c r="K112" s="7">
        <v>1193831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119161586</v>
      </c>
      <c r="K113" s="7">
        <v>119411469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44">
        <f>J69+J86+J90+J100+J113</f>
        <v>536604816</v>
      </c>
      <c r="K114" s="44">
        <f>K69+K86+K90+K100+K113</f>
        <v>570119829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45455862</v>
      </c>
      <c r="K115" s="8">
        <v>534836099</v>
      </c>
    </row>
    <row r="116" spans="1:11" ht="12.75">
      <c r="A116" s="232" t="s">
        <v>309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262436950</v>
      </c>
      <c r="K118" s="7">
        <v>269526088</v>
      </c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53587631</v>
      </c>
      <c r="K119" s="7">
        <v>54588516</v>
      </c>
    </row>
    <row r="120" spans="1:11" ht="12.75">
      <c r="A120" s="251" t="s">
        <v>310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7 J23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16" sqref="P16"/>
    </sheetView>
  </sheetViews>
  <sheetFormatPr defaultColWidth="9.140625" defaultRowHeight="18.75" customHeight="1"/>
  <cols>
    <col min="1" max="9" width="9.140625" style="43" customWidth="1"/>
    <col min="10" max="10" width="9.8515625" style="43" customWidth="1"/>
    <col min="11" max="11" width="10.00390625" style="43" customWidth="1"/>
    <col min="12" max="12" width="10.57421875" style="43" customWidth="1"/>
    <col min="13" max="13" width="12.00390625" style="43" customWidth="1"/>
    <col min="14" max="14" width="13.8515625" style="43" customWidth="1"/>
    <col min="15" max="15" width="13.421875" style="43" customWidth="1"/>
    <col min="16" max="16384" width="9.140625" style="43" customWidth="1"/>
  </cols>
  <sheetData>
    <row r="1" spans="1:13" ht="18.75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8.75" customHeight="1">
      <c r="A2" s="262" t="s">
        <v>352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8.75" customHeight="1">
      <c r="A3" s="253" t="s">
        <v>356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8.75" customHeight="1">
      <c r="A4" s="254" t="s">
        <v>59</v>
      </c>
      <c r="B4" s="254"/>
      <c r="C4" s="254"/>
      <c r="D4" s="254"/>
      <c r="E4" s="254"/>
      <c r="F4" s="254"/>
      <c r="G4" s="254"/>
      <c r="H4" s="254"/>
      <c r="I4" s="49" t="s">
        <v>279</v>
      </c>
      <c r="J4" s="255" t="s">
        <v>317</v>
      </c>
      <c r="K4" s="255"/>
      <c r="L4" s="255" t="s">
        <v>318</v>
      </c>
      <c r="M4" s="255"/>
    </row>
    <row r="5" spans="1:13" ht="18.75" customHeight="1">
      <c r="A5" s="254"/>
      <c r="B5" s="254"/>
      <c r="C5" s="254"/>
      <c r="D5" s="254"/>
      <c r="E5" s="254"/>
      <c r="F5" s="254"/>
      <c r="G5" s="254"/>
      <c r="H5" s="254"/>
      <c r="I5" s="49"/>
      <c r="J5" s="51" t="s">
        <v>313</v>
      </c>
      <c r="K5" s="51" t="s">
        <v>314</v>
      </c>
      <c r="L5" s="51" t="s">
        <v>313</v>
      </c>
      <c r="M5" s="51" t="s">
        <v>314</v>
      </c>
    </row>
    <row r="6" spans="1:13" ht="18.75" customHeight="1">
      <c r="A6" s="255">
        <v>1</v>
      </c>
      <c r="B6" s="255"/>
      <c r="C6" s="255"/>
      <c r="D6" s="255"/>
      <c r="E6" s="255"/>
      <c r="F6" s="255"/>
      <c r="G6" s="255"/>
      <c r="H6" s="25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8.75" customHeight="1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45">
        <f>SUM(J8:J9)</f>
        <v>259688854</v>
      </c>
      <c r="K7" s="45">
        <f>SUM(K8:K9)</f>
        <v>136516403</v>
      </c>
      <c r="L7" s="45">
        <f>SUM(L8:L9)</f>
        <v>325485198</v>
      </c>
      <c r="M7" s="45">
        <f>SUM(M8:M9)</f>
        <v>196641782</v>
      </c>
    </row>
    <row r="8" spans="1:13" ht="18.75" customHeight="1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245530699</v>
      </c>
      <c r="K8" s="7">
        <v>128646729</v>
      </c>
      <c r="L8" s="7">
        <v>314688384</v>
      </c>
      <c r="M8" s="7">
        <v>191093399</v>
      </c>
    </row>
    <row r="9" spans="1:13" ht="18.75" customHeight="1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14158155</v>
      </c>
      <c r="K9" s="7">
        <v>7869674</v>
      </c>
      <c r="L9" s="7">
        <v>10796814</v>
      </c>
      <c r="M9" s="7">
        <v>5548383</v>
      </c>
    </row>
    <row r="10" spans="1:13" ht="18.75" customHeight="1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44">
        <f>J11+J12+J16+J20+J21+J22+J25+J26</f>
        <v>259759950</v>
      </c>
      <c r="K10" s="44">
        <f>K11+K12+K16+K20+K21+K22+K25+K26</f>
        <v>134597515</v>
      </c>
      <c r="L10" s="44">
        <f>L11+L12+L16+L20+L21+L22+L25+L26</f>
        <v>318174840</v>
      </c>
      <c r="M10" s="44">
        <f>M11+M12+M16+M20+M21+M22+M25+M26</f>
        <v>188821865</v>
      </c>
    </row>
    <row r="11" spans="1:13" ht="18.75" customHeight="1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8.75" customHeight="1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4">
        <f>SUM(J13:J15)</f>
        <v>198841632</v>
      </c>
      <c r="K12" s="44">
        <f>SUM(K13:K15)</f>
        <v>103257834</v>
      </c>
      <c r="L12" s="44">
        <f>SUM(L13:L15)</f>
        <v>260036438</v>
      </c>
      <c r="M12" s="44">
        <f>SUM(M13:M15)</f>
        <v>159117772</v>
      </c>
    </row>
    <row r="13" spans="1:13" ht="18.75" customHeight="1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3304570</v>
      </c>
      <c r="K13" s="7">
        <v>1526553</v>
      </c>
      <c r="L13" s="7">
        <v>4232371</v>
      </c>
      <c r="M13" s="7">
        <v>2252258</v>
      </c>
    </row>
    <row r="14" spans="1:13" ht="18.75" customHeight="1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185329093</v>
      </c>
      <c r="K14" s="7">
        <v>96286710</v>
      </c>
      <c r="L14" s="7">
        <v>242145988</v>
      </c>
      <c r="M14" s="7">
        <v>149762601</v>
      </c>
    </row>
    <row r="15" spans="1:13" ht="18.75" customHeight="1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10207969</v>
      </c>
      <c r="K15" s="7">
        <v>5444571</v>
      </c>
      <c r="L15" s="7">
        <v>13658079</v>
      </c>
      <c r="M15" s="7">
        <v>7102913</v>
      </c>
    </row>
    <row r="16" spans="1:13" ht="18.75" customHeight="1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44">
        <f>SUM(J17:J19)</f>
        <v>34338811</v>
      </c>
      <c r="K16" s="44">
        <f>SUM(K17:K19)</f>
        <v>17191363</v>
      </c>
      <c r="L16" s="44">
        <f>SUM(L17:L19)</f>
        <v>34529071</v>
      </c>
      <c r="M16" s="44">
        <f>SUM(M17:M19)</f>
        <v>17871975</v>
      </c>
    </row>
    <row r="17" spans="1:13" ht="18.75" customHeight="1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19439560</v>
      </c>
      <c r="K17" s="7">
        <v>9767782</v>
      </c>
      <c r="L17" s="7">
        <v>20288241</v>
      </c>
      <c r="M17" s="7">
        <v>10479153</v>
      </c>
    </row>
    <row r="18" spans="1:13" ht="18.75" customHeight="1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9885742</v>
      </c>
      <c r="K18" s="7">
        <v>4913124</v>
      </c>
      <c r="L18" s="7">
        <v>9196175</v>
      </c>
      <c r="M18" s="7">
        <v>4786291</v>
      </c>
    </row>
    <row r="19" spans="1:13" ht="18.75" customHeight="1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5013509</v>
      </c>
      <c r="K19" s="7">
        <v>2510457</v>
      </c>
      <c r="L19" s="7">
        <v>5044655</v>
      </c>
      <c r="M19" s="7">
        <v>2606531</v>
      </c>
    </row>
    <row r="20" spans="1:13" ht="18.75" customHeight="1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8157796</v>
      </c>
      <c r="K20" s="7">
        <v>3977075</v>
      </c>
      <c r="L20" s="7">
        <v>10982430</v>
      </c>
      <c r="M20" s="7">
        <v>5226622</v>
      </c>
    </row>
    <row r="21" spans="1:13" ht="18.75" customHeight="1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5785784</v>
      </c>
      <c r="K21" s="7">
        <v>3803464</v>
      </c>
      <c r="L21" s="7">
        <v>8464956</v>
      </c>
      <c r="M21" s="7">
        <v>4560809</v>
      </c>
    </row>
    <row r="22" spans="1:13" ht="18.75" customHeight="1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44">
        <f>SUM(J23:J24)</f>
        <v>1982180</v>
      </c>
      <c r="K22" s="44">
        <f>SUM(K23:K24)</f>
        <v>870064</v>
      </c>
      <c r="L22" s="44">
        <f>SUM(L23:L24)</f>
        <v>1270876</v>
      </c>
      <c r="M22" s="44">
        <f>SUM(M23:M24)</f>
        <v>684699</v>
      </c>
    </row>
    <row r="23" spans="1:13" ht="18.75" customHeight="1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/>
      <c r="M23" s="7"/>
    </row>
    <row r="24" spans="1:13" ht="18.75" customHeight="1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1982180</v>
      </c>
      <c r="K24" s="7">
        <v>870064</v>
      </c>
      <c r="L24" s="7">
        <v>1270876</v>
      </c>
      <c r="M24" s="7">
        <v>684699</v>
      </c>
    </row>
    <row r="25" spans="1:13" ht="18.75" customHeight="1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8.75" customHeight="1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10653747</v>
      </c>
      <c r="K26" s="7">
        <v>5497715</v>
      </c>
      <c r="L26" s="7">
        <v>2891069</v>
      </c>
      <c r="M26" s="7">
        <v>1359988</v>
      </c>
    </row>
    <row r="27" spans="1:13" ht="18.75" customHeight="1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44">
        <f>SUM(J28:J32)</f>
        <v>5354563</v>
      </c>
      <c r="K27" s="44">
        <f>SUM(K28:K32)</f>
        <v>2425846</v>
      </c>
      <c r="L27" s="44">
        <f>SUM(L28:L32)</f>
        <v>4622758</v>
      </c>
      <c r="M27" s="44">
        <f>SUM(M28:M32)</f>
        <v>2364127</v>
      </c>
    </row>
    <row r="28" spans="1:13" ht="27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24.75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5354563</v>
      </c>
      <c r="K29" s="7">
        <v>2425846</v>
      </c>
      <c r="L29" s="7">
        <v>4621850</v>
      </c>
      <c r="M29" s="7">
        <v>2364127</v>
      </c>
    </row>
    <row r="30" spans="1:13" ht="18.75" customHeight="1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8.75" customHeight="1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8.75" customHeight="1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>
        <v>908</v>
      </c>
      <c r="M32" s="7">
        <v>0</v>
      </c>
    </row>
    <row r="33" spans="1:13" ht="18.75" customHeight="1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44">
        <f>SUM(J34:J37)</f>
        <v>1324329</v>
      </c>
      <c r="K33" s="44">
        <f>SUM(K34:K37)</f>
        <v>735593</v>
      </c>
      <c r="L33" s="44">
        <f>SUM(L34:L37)</f>
        <v>838817</v>
      </c>
      <c r="M33" s="44">
        <f>SUM(M34:M37)</f>
        <v>462152</v>
      </c>
    </row>
    <row r="34" spans="1:13" ht="18.75" customHeight="1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19680</v>
      </c>
      <c r="K34" s="7">
        <v>11318</v>
      </c>
      <c r="L34" s="7">
        <v>16016</v>
      </c>
      <c r="M34" s="7">
        <v>8052</v>
      </c>
    </row>
    <row r="35" spans="1:13" ht="18.7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902067</v>
      </c>
      <c r="K35" s="7">
        <v>433952</v>
      </c>
      <c r="L35" s="7">
        <v>672049</v>
      </c>
      <c r="M35" s="7">
        <v>388976</v>
      </c>
    </row>
    <row r="36" spans="1:13" ht="18.75" customHeight="1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8.75" customHeight="1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402582</v>
      </c>
      <c r="K37" s="7">
        <v>290323</v>
      </c>
      <c r="L37" s="7">
        <v>150752</v>
      </c>
      <c r="M37" s="7">
        <v>65124</v>
      </c>
    </row>
    <row r="38" spans="1:13" ht="18.75" customHeight="1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8.75" customHeight="1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8.75" customHeight="1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8.75" customHeight="1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8.75" customHeight="1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44">
        <f>J7+J27+J38+J40</f>
        <v>265043417</v>
      </c>
      <c r="K42" s="44">
        <f>K7+K27+K38+K40</f>
        <v>138942249</v>
      </c>
      <c r="L42" s="44">
        <f>L7+L27+L38+L40</f>
        <v>330107956</v>
      </c>
      <c r="M42" s="44">
        <f>M7+M27+M38+M40</f>
        <v>199005909</v>
      </c>
    </row>
    <row r="43" spans="1:13" ht="18.75" customHeight="1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44">
        <f>J10+J33+J39+J41</f>
        <v>261084279</v>
      </c>
      <c r="K43" s="44">
        <f>K10+K33+K39+K41</f>
        <v>135333108</v>
      </c>
      <c r="L43" s="44">
        <f>L10+L33+L39+L41</f>
        <v>319013657</v>
      </c>
      <c r="M43" s="44">
        <f>M10+M33+M39+M41</f>
        <v>189284017</v>
      </c>
    </row>
    <row r="44" spans="1:13" ht="18.75" customHeight="1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44">
        <f>J42-J43</f>
        <v>3959138</v>
      </c>
      <c r="K44" s="44">
        <f>K42-K43</f>
        <v>3609141</v>
      </c>
      <c r="L44" s="44">
        <f>L42-L43</f>
        <v>11094299</v>
      </c>
      <c r="M44" s="44">
        <f>M42-M43</f>
        <v>9721892</v>
      </c>
    </row>
    <row r="45" spans="1:13" ht="18.75" customHeight="1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44">
        <f>IF(J42&gt;J43,J42-J43,0)</f>
        <v>3959138</v>
      </c>
      <c r="K45" s="44">
        <f>IF(K42&gt;K43,K42-K43,0)</f>
        <v>3609141</v>
      </c>
      <c r="L45" s="44">
        <f>IF(L42&gt;L43,L42-L43,0)</f>
        <v>11094299</v>
      </c>
      <c r="M45" s="44">
        <f>IF(M42&gt;M43,M42-M43,0)</f>
        <v>9721892</v>
      </c>
    </row>
    <row r="46" spans="1:13" ht="18.75" customHeight="1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44">
        <f>IF(J43&gt;J42,J43-J42,0)</f>
        <v>0</v>
      </c>
      <c r="K46" s="44">
        <f>IF(K43&gt;K42,K43-K42,0)</f>
        <v>0</v>
      </c>
      <c r="L46" s="44">
        <f>IF(L43&gt;L42,L43-L42,0)</f>
        <v>0</v>
      </c>
      <c r="M46" s="44">
        <f>IF(M43&gt;M42,M43-M42,0)</f>
        <v>0</v>
      </c>
    </row>
    <row r="47" spans="1:13" ht="18.75" customHeight="1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8.75" customHeight="1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44">
        <f>J44-J47</f>
        <v>3959138</v>
      </c>
      <c r="K48" s="44">
        <f>K44-K47</f>
        <v>3609141</v>
      </c>
      <c r="L48" s="44">
        <f>L44-L47</f>
        <v>11094299</v>
      </c>
      <c r="M48" s="44">
        <f>M44-M47</f>
        <v>9721892</v>
      </c>
    </row>
    <row r="49" spans="1:13" ht="18.75" customHeight="1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44">
        <f>IF(J48&gt;0,J48,0)</f>
        <v>3959138</v>
      </c>
      <c r="K49" s="44">
        <f>IF(K48&gt;0,K48,0)</f>
        <v>3609141</v>
      </c>
      <c r="L49" s="44">
        <f>IF(L48&gt;0,L48,0)</f>
        <v>11094299</v>
      </c>
      <c r="M49" s="44">
        <f>IF(M48&gt;0,M48,0)</f>
        <v>9721892</v>
      </c>
    </row>
    <row r="50" spans="1:13" ht="18.75" customHeight="1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2">
        <f>IF(J48&lt;0,-J48,0)</f>
        <v>0</v>
      </c>
      <c r="K50" s="52">
        <f>IF(K48&lt;0,-K48,0)</f>
        <v>0</v>
      </c>
      <c r="L50" s="52">
        <f>IF(L48&lt;0,-L48,0)</f>
        <v>0</v>
      </c>
      <c r="M50" s="52">
        <f>IF(M48&lt;0,-M48,0)</f>
        <v>0</v>
      </c>
    </row>
    <row r="51" spans="1:13" ht="18.75" customHeight="1">
      <c r="A51" s="232" t="s">
        <v>311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8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46"/>
      <c r="J52" s="46"/>
      <c r="K52" s="46"/>
      <c r="L52" s="46"/>
      <c r="M52" s="53"/>
    </row>
    <row r="53" spans="1:13" ht="18.75" customHeight="1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3759138</v>
      </c>
      <c r="K53" s="7">
        <v>3609141</v>
      </c>
      <c r="L53" s="7">
        <v>9373413</v>
      </c>
      <c r="M53" s="7">
        <v>8856228</v>
      </c>
    </row>
    <row r="54" spans="1:13" ht="18.75" customHeight="1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>
        <v>1720886</v>
      </c>
      <c r="M54" s="8">
        <v>865663</v>
      </c>
    </row>
    <row r="55" spans="1:13" ht="18.75" customHeight="1">
      <c r="A55" s="232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8.75" customHeight="1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3759138</v>
      </c>
      <c r="K56" s="6">
        <v>3609141</v>
      </c>
      <c r="L56" s="6">
        <v>11094299</v>
      </c>
      <c r="M56" s="6">
        <v>9721892</v>
      </c>
    </row>
    <row r="57" spans="1:13" ht="18.75" customHeight="1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44">
        <f>SUM(J58:J64)</f>
        <v>0</v>
      </c>
      <c r="K57" s="44">
        <f>SUM(K58:K64)</f>
        <v>0</v>
      </c>
      <c r="L57" s="44">
        <f>SUM(L58:L64)</f>
        <v>537235</v>
      </c>
      <c r="M57" s="44">
        <f>SUM(M58:M64)</f>
        <v>268617</v>
      </c>
    </row>
    <row r="58" spans="1:13" ht="18.75" customHeight="1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8.75" customHeight="1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>
        <v>537235</v>
      </c>
      <c r="M59" s="7">
        <v>268617</v>
      </c>
    </row>
    <row r="60" spans="1:13" ht="18.75" customHeight="1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8.75" customHeight="1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8.75" customHeight="1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8.75" customHeight="1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8.75" customHeight="1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8.75" customHeight="1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8.75" customHeight="1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44">
        <f>J57-J65</f>
        <v>0</v>
      </c>
      <c r="K66" s="44">
        <f>K57-K65</f>
        <v>0</v>
      </c>
      <c r="L66" s="44">
        <f>L57-L65</f>
        <v>537235</v>
      </c>
      <c r="M66" s="44">
        <f>M57-M65</f>
        <v>268617</v>
      </c>
    </row>
    <row r="67" spans="1:13" ht="18.75" customHeight="1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2">
        <f>J56+J66</f>
        <v>3759138</v>
      </c>
      <c r="K67" s="52">
        <f>K56+K66</f>
        <v>3609141</v>
      </c>
      <c r="L67" s="52">
        <f>L56+L66</f>
        <v>11631534</v>
      </c>
      <c r="M67" s="52">
        <f>M56+M66</f>
        <v>9990509</v>
      </c>
    </row>
    <row r="68" spans="1:13" ht="18.75" customHeight="1">
      <c r="A68" s="266" t="s">
        <v>312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8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8.75" customHeight="1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3759138</v>
      </c>
      <c r="K70" s="7">
        <v>3609141</v>
      </c>
      <c r="L70" s="7">
        <v>9910648</v>
      </c>
      <c r="M70" s="7">
        <v>9124846</v>
      </c>
    </row>
    <row r="71" spans="1:13" ht="18.75" customHeight="1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>
        <v>1720886</v>
      </c>
      <c r="M71" s="8">
        <v>865663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18" sqref="O18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353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356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57" t="s">
        <v>279</v>
      </c>
      <c r="J4" s="58" t="s">
        <v>317</v>
      </c>
      <c r="K4" s="58" t="s">
        <v>318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59">
        <v>2</v>
      </c>
      <c r="J5" s="60" t="s">
        <v>282</v>
      </c>
      <c r="K5" s="60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3759</v>
      </c>
      <c r="K7" s="7">
        <v>11094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8158</v>
      </c>
      <c r="K8" s="7">
        <v>10982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>
        <v>0</v>
      </c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>
        <v>2349</v>
      </c>
      <c r="K10" s="7"/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/>
      <c r="K12" s="7">
        <v>17481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55">
        <f>SUM(J7:J12)</f>
        <v>14266</v>
      </c>
      <c r="K13" s="44">
        <f>SUM(K7:K12)</f>
        <v>39557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3499</v>
      </c>
      <c r="K14" s="7">
        <v>25178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>
        <v>11499</v>
      </c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2046</v>
      </c>
      <c r="K16" s="7">
        <v>15414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5">
        <f>SUM(J14:J17)</f>
        <v>5545</v>
      </c>
      <c r="K18" s="44">
        <f>SUM(K14:K17)</f>
        <v>52091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55">
        <f>IF(J13&gt;J18,J13-J18,0)</f>
        <v>8721</v>
      </c>
      <c r="K19" s="44">
        <f>IF(K13&gt;K18,K13-K18,0)</f>
        <v>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55">
        <f>IF(J18&gt;J13,J18-J13,0)</f>
        <v>0</v>
      </c>
      <c r="K20" s="44">
        <f>IF(K18&gt;K13,K18-K13,0)</f>
        <v>12534</v>
      </c>
    </row>
    <row r="21" spans="1:11" ht="12.75">
      <c r="A21" s="232" t="s">
        <v>159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178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1130</v>
      </c>
      <c r="K22" s="7">
        <v>1365</v>
      </c>
    </row>
    <row r="23" spans="1:11" ht="12.75">
      <c r="A23" s="226" t="s">
        <v>179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180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5355</v>
      </c>
      <c r="K24" s="7">
        <v>2769</v>
      </c>
    </row>
    <row r="25" spans="1:11" ht="12.75">
      <c r="A25" s="226" t="s">
        <v>181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182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>
        <v>3831</v>
      </c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55">
        <f>SUM(J22:J26)</f>
        <v>10316</v>
      </c>
      <c r="K27" s="44">
        <f>SUM(K22:K26)</f>
        <v>4134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9410</v>
      </c>
      <c r="K28" s="7">
        <v>38816</v>
      </c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>
        <v>6965</v>
      </c>
      <c r="K29" s="7">
        <v>3759</v>
      </c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>
        <v>5355</v>
      </c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55">
        <f>SUM(J28:J30)</f>
        <v>21730</v>
      </c>
      <c r="K31" s="44">
        <f>SUM(K28:K30)</f>
        <v>42575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55">
        <f>IF(J27&gt;J31,J27-J31,0)</f>
        <v>0</v>
      </c>
      <c r="K32" s="44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55">
        <f>IF(J31&gt;J27,J31-J27,0)</f>
        <v>11414</v>
      </c>
      <c r="K33" s="44">
        <f>IF(K31&gt;K27,K31-K27,0)</f>
        <v>38441</v>
      </c>
    </row>
    <row r="34" spans="1:11" ht="12.75">
      <c r="A34" s="232" t="s">
        <v>160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174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>
        <v>4688</v>
      </c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15490</v>
      </c>
      <c r="K36" s="7">
        <v>220644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1632</v>
      </c>
      <c r="K37" s="7">
        <v>144684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55">
        <f>SUM(J35:J37)</f>
        <v>21810</v>
      </c>
      <c r="K38" s="44">
        <f>SUM(K35:K37)</f>
        <v>365328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1500</v>
      </c>
      <c r="K39" s="7">
        <v>133032</v>
      </c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>
        <v>13088</v>
      </c>
      <c r="K40" s="7">
        <v>3058</v>
      </c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>
        <v>2454</v>
      </c>
      <c r="K41" s="7">
        <v>181129</v>
      </c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>
        <v>730</v>
      </c>
      <c r="K42" s="7">
        <v>523</v>
      </c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55">
        <f>SUM(J39:J43)</f>
        <v>17772</v>
      </c>
      <c r="K44" s="44">
        <f>SUM(K39:K43)</f>
        <v>317742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55">
        <f>IF(J38&gt;J44,J38-J44,0)</f>
        <v>4038</v>
      </c>
      <c r="K45" s="44">
        <f>IF(K38&gt;K44,K38-K44,0)</f>
        <v>47586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55">
        <f>IF(J44&gt;J38,J44-J38,0)</f>
        <v>0</v>
      </c>
      <c r="K46" s="44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55">
        <f>IF(J19-J20+J32-J33+J45-J46&gt;0,J19-J20+J32-J33+J45-J46,0)</f>
        <v>1345</v>
      </c>
      <c r="K47" s="44">
        <f>IF(K19-K20+K32-K33+K45-K46&gt;0,K19-K20+K32-K33+K45-K46,0)</f>
        <v>0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55">
        <v>11414</v>
      </c>
      <c r="K48" s="44">
        <v>50975</v>
      </c>
    </row>
    <row r="49" spans="1:11" ht="12.75">
      <c r="A49" s="226" t="s">
        <v>161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6419</v>
      </c>
      <c r="K49" s="7">
        <v>5023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1345</v>
      </c>
      <c r="K50" s="7"/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>
        <v>3389</v>
      </c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4">
        <v>44</v>
      </c>
      <c r="J52" s="56">
        <f>J49+J50-J51</f>
        <v>7764</v>
      </c>
      <c r="K52" s="52">
        <f>K49+K50-K51</f>
        <v>1634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28" sqref="O28"/>
    </sheetView>
  </sheetViews>
  <sheetFormatPr defaultColWidth="9.140625" defaultRowHeight="12.75"/>
  <cols>
    <col min="1" max="16384" width="9.140625" style="43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57" t="s">
        <v>279</v>
      </c>
      <c r="J4" s="58" t="s">
        <v>317</v>
      </c>
      <c r="K4" s="58" t="s">
        <v>318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3">
        <v>2</v>
      </c>
      <c r="J5" s="64" t="s">
        <v>282</v>
      </c>
      <c r="K5" s="64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199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55">
        <f>SUM(J7:J11)</f>
        <v>0</v>
      </c>
      <c r="K12" s="44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55">
        <f>SUM(J13:J18)</f>
        <v>0</v>
      </c>
      <c r="K19" s="44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55">
        <f>IF(J12&gt;J19,J12-J19,0)</f>
        <v>0</v>
      </c>
      <c r="K20" s="44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55">
        <f>IF(J19&gt;J12,J19-J12,0)</f>
        <v>0</v>
      </c>
      <c r="K21" s="44">
        <f>IF(K19&gt;K12,K19-K12,0)</f>
        <v>0</v>
      </c>
    </row>
    <row r="22" spans="1:11" ht="12.75">
      <c r="A22" s="232" t="s">
        <v>159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319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320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55">
        <f>SUM(J23:J27)</f>
        <v>0</v>
      </c>
      <c r="K28" s="44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55">
        <f>SUM(J29:J31)</f>
        <v>0</v>
      </c>
      <c r="K32" s="44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55">
        <f>IF(J28&gt;J32,J28-J32,0)</f>
        <v>0</v>
      </c>
      <c r="K33" s="44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55">
        <f>IF(J32&gt;J28,J32-J28,0)</f>
        <v>0</v>
      </c>
      <c r="K34" s="44">
        <f>IF(K32&gt;K28,K32-K28,0)</f>
        <v>0</v>
      </c>
    </row>
    <row r="35" spans="1:11" ht="12.75">
      <c r="A35" s="232" t="s">
        <v>160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55">
        <f>SUM(J36:J38)</f>
        <v>0</v>
      </c>
      <c r="K39" s="44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55">
        <f>SUM(J40:J44)</f>
        <v>0</v>
      </c>
      <c r="K45" s="44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55">
        <f>IF(J39&gt;J45,J39-J45,0)</f>
        <v>0</v>
      </c>
      <c r="K46" s="44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55">
        <f>IF(J45&gt;J39,J45-J39,0)</f>
        <v>0</v>
      </c>
      <c r="K47" s="44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55">
        <f>IF(J20-J21+J33-J34+J46-J47&gt;0,J20-J21+J33-J34+J46-J47,0)</f>
        <v>0</v>
      </c>
      <c r="K48" s="44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55">
        <f>IF(J21-J20+J34-J33+J47-J46&gt;0,J21-J20+J34-J33+J47-J46,0)</f>
        <v>0</v>
      </c>
      <c r="K49" s="44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P34" sqref="P34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2.28125" style="67" customWidth="1"/>
    <col min="11" max="11" width="15.57421875" style="67" customWidth="1"/>
    <col min="12" max="16384" width="9.140625" style="67" customWidth="1"/>
  </cols>
  <sheetData>
    <row r="1" spans="1:12" ht="12.75">
      <c r="A1" s="292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6"/>
    </row>
    <row r="2" spans="1:12" ht="15.75">
      <c r="A2" s="33"/>
      <c r="B2" s="65"/>
      <c r="C2" s="302" t="s">
        <v>281</v>
      </c>
      <c r="D2" s="302"/>
      <c r="E2" s="68">
        <v>40544</v>
      </c>
      <c r="F2" s="34" t="s">
        <v>250</v>
      </c>
      <c r="G2" s="303">
        <v>40724</v>
      </c>
      <c r="H2" s="304"/>
      <c r="I2" s="65"/>
      <c r="J2" s="65"/>
      <c r="K2" s="65"/>
      <c r="L2" s="69"/>
    </row>
    <row r="3" spans="1:11" ht="23.25">
      <c r="A3" s="305" t="s">
        <v>59</v>
      </c>
      <c r="B3" s="305"/>
      <c r="C3" s="305"/>
      <c r="D3" s="305"/>
      <c r="E3" s="305"/>
      <c r="F3" s="305"/>
      <c r="G3" s="305"/>
      <c r="H3" s="305"/>
      <c r="I3" s="72" t="s">
        <v>304</v>
      </c>
      <c r="J3" s="73" t="s">
        <v>150</v>
      </c>
      <c r="K3" s="73" t="s">
        <v>151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75">
        <v>2</v>
      </c>
      <c r="J4" s="74" t="s">
        <v>282</v>
      </c>
      <c r="K4" s="74" t="s">
        <v>283</v>
      </c>
    </row>
    <row r="5" spans="1:11" ht="12.75">
      <c r="A5" s="294" t="s">
        <v>284</v>
      </c>
      <c r="B5" s="295"/>
      <c r="C5" s="295"/>
      <c r="D5" s="295"/>
      <c r="E5" s="295"/>
      <c r="F5" s="295"/>
      <c r="G5" s="295"/>
      <c r="H5" s="295"/>
      <c r="I5" s="35">
        <v>1</v>
      </c>
      <c r="J5" s="36">
        <v>102800000</v>
      </c>
      <c r="K5" s="36">
        <v>102800000</v>
      </c>
    </row>
    <row r="6" spans="1:11" ht="12.75">
      <c r="A6" s="294" t="s">
        <v>285</v>
      </c>
      <c r="B6" s="295"/>
      <c r="C6" s="295"/>
      <c r="D6" s="295"/>
      <c r="E6" s="295"/>
      <c r="F6" s="295"/>
      <c r="G6" s="295"/>
      <c r="H6" s="295"/>
      <c r="I6" s="35">
        <v>2</v>
      </c>
      <c r="J6" s="37">
        <v>1266587</v>
      </c>
      <c r="K6" s="37">
        <v>1266587</v>
      </c>
    </row>
    <row r="7" spans="1:11" ht="12.75">
      <c r="A7" s="294" t="s">
        <v>286</v>
      </c>
      <c r="B7" s="295"/>
      <c r="C7" s="295"/>
      <c r="D7" s="295"/>
      <c r="E7" s="295"/>
      <c r="F7" s="295"/>
      <c r="G7" s="295"/>
      <c r="H7" s="295"/>
      <c r="I7" s="35">
        <v>3</v>
      </c>
      <c r="J7" s="37">
        <v>47014586</v>
      </c>
      <c r="K7" s="37">
        <v>48530076</v>
      </c>
    </row>
    <row r="8" spans="1:11" ht="12.75">
      <c r="A8" s="294" t="s">
        <v>287</v>
      </c>
      <c r="B8" s="295"/>
      <c r="C8" s="295"/>
      <c r="D8" s="295"/>
      <c r="E8" s="295"/>
      <c r="F8" s="295"/>
      <c r="G8" s="295"/>
      <c r="H8" s="295"/>
      <c r="I8" s="35">
        <v>4</v>
      </c>
      <c r="J8" s="37">
        <v>138623720</v>
      </c>
      <c r="K8" s="37">
        <v>149100362</v>
      </c>
    </row>
    <row r="9" spans="1:11" ht="12.75">
      <c r="A9" s="294" t="s">
        <v>288</v>
      </c>
      <c r="B9" s="295"/>
      <c r="C9" s="295"/>
      <c r="D9" s="295"/>
      <c r="E9" s="295"/>
      <c r="F9" s="295"/>
      <c r="G9" s="295"/>
      <c r="H9" s="295"/>
      <c r="I9" s="35">
        <v>5</v>
      </c>
      <c r="J9" s="37">
        <v>14459174</v>
      </c>
      <c r="K9" s="37">
        <v>11094301</v>
      </c>
    </row>
    <row r="10" spans="1:11" ht="12.75">
      <c r="A10" s="294" t="s">
        <v>289</v>
      </c>
      <c r="B10" s="295"/>
      <c r="C10" s="295"/>
      <c r="D10" s="295"/>
      <c r="E10" s="295"/>
      <c r="F10" s="295"/>
      <c r="G10" s="295"/>
      <c r="H10" s="295"/>
      <c r="I10" s="35">
        <v>6</v>
      </c>
      <c r="J10" s="37">
        <v>7950676</v>
      </c>
      <c r="K10" s="37">
        <v>7413440</v>
      </c>
    </row>
    <row r="11" spans="1:11" ht="12.75">
      <c r="A11" s="294" t="s">
        <v>290</v>
      </c>
      <c r="B11" s="295"/>
      <c r="C11" s="295"/>
      <c r="D11" s="295"/>
      <c r="E11" s="295"/>
      <c r="F11" s="295"/>
      <c r="G11" s="295"/>
      <c r="H11" s="295"/>
      <c r="I11" s="35">
        <v>7</v>
      </c>
      <c r="J11" s="37"/>
      <c r="K11" s="37"/>
    </row>
    <row r="12" spans="1:11" ht="12.75">
      <c r="A12" s="294" t="s">
        <v>291</v>
      </c>
      <c r="B12" s="295"/>
      <c r="C12" s="295"/>
      <c r="D12" s="295"/>
      <c r="E12" s="295"/>
      <c r="F12" s="295"/>
      <c r="G12" s="295"/>
      <c r="H12" s="295"/>
      <c r="I12" s="35">
        <v>8</v>
      </c>
      <c r="J12" s="37">
        <v>3909838</v>
      </c>
      <c r="K12" s="37">
        <v>3909838</v>
      </c>
    </row>
    <row r="13" spans="1:11" ht="12.75">
      <c r="A13" s="294" t="s">
        <v>292</v>
      </c>
      <c r="B13" s="295"/>
      <c r="C13" s="295"/>
      <c r="D13" s="295"/>
      <c r="E13" s="295"/>
      <c r="F13" s="295"/>
      <c r="G13" s="295"/>
      <c r="H13" s="295"/>
      <c r="I13" s="35">
        <v>9</v>
      </c>
      <c r="J13" s="37"/>
      <c r="K13" s="37"/>
    </row>
    <row r="14" spans="1:11" ht="12.75">
      <c r="A14" s="296" t="s">
        <v>293</v>
      </c>
      <c r="B14" s="297"/>
      <c r="C14" s="297"/>
      <c r="D14" s="297"/>
      <c r="E14" s="297"/>
      <c r="F14" s="297"/>
      <c r="G14" s="297"/>
      <c r="H14" s="297"/>
      <c r="I14" s="35">
        <v>10</v>
      </c>
      <c r="J14" s="70">
        <f>SUM(J5:J13)</f>
        <v>316024581</v>
      </c>
      <c r="K14" s="70">
        <f>SUM(K5:K13)</f>
        <v>324114604</v>
      </c>
    </row>
    <row r="15" spans="1:11" ht="12.75">
      <c r="A15" s="294" t="s">
        <v>294</v>
      </c>
      <c r="B15" s="295"/>
      <c r="C15" s="295"/>
      <c r="D15" s="295"/>
      <c r="E15" s="295"/>
      <c r="F15" s="295"/>
      <c r="G15" s="295"/>
      <c r="H15" s="295"/>
      <c r="I15" s="35">
        <v>11</v>
      </c>
      <c r="J15" s="37"/>
      <c r="K15" s="37"/>
    </row>
    <row r="16" spans="1:11" ht="12.75">
      <c r="A16" s="294" t="s">
        <v>295</v>
      </c>
      <c r="B16" s="295"/>
      <c r="C16" s="295"/>
      <c r="D16" s="295"/>
      <c r="E16" s="295"/>
      <c r="F16" s="295"/>
      <c r="G16" s="295"/>
      <c r="H16" s="295"/>
      <c r="I16" s="35">
        <v>12</v>
      </c>
      <c r="J16" s="37"/>
      <c r="K16" s="37"/>
    </row>
    <row r="17" spans="1:11" ht="12.75">
      <c r="A17" s="294" t="s">
        <v>296</v>
      </c>
      <c r="B17" s="295"/>
      <c r="C17" s="295"/>
      <c r="D17" s="295"/>
      <c r="E17" s="295"/>
      <c r="F17" s="295"/>
      <c r="G17" s="295"/>
      <c r="H17" s="295"/>
      <c r="I17" s="35">
        <v>13</v>
      </c>
      <c r="J17" s="37"/>
      <c r="K17" s="37"/>
    </row>
    <row r="18" spans="1:11" ht="12.75">
      <c r="A18" s="294" t="s">
        <v>297</v>
      </c>
      <c r="B18" s="295"/>
      <c r="C18" s="295"/>
      <c r="D18" s="295"/>
      <c r="E18" s="295"/>
      <c r="F18" s="295"/>
      <c r="G18" s="295"/>
      <c r="H18" s="295"/>
      <c r="I18" s="35">
        <v>14</v>
      </c>
      <c r="J18" s="37"/>
      <c r="K18" s="37"/>
    </row>
    <row r="19" spans="1:11" ht="12.75">
      <c r="A19" s="294" t="s">
        <v>298</v>
      </c>
      <c r="B19" s="295"/>
      <c r="C19" s="295"/>
      <c r="D19" s="295"/>
      <c r="E19" s="295"/>
      <c r="F19" s="295"/>
      <c r="G19" s="295"/>
      <c r="H19" s="295"/>
      <c r="I19" s="35">
        <v>15</v>
      </c>
      <c r="J19" s="37"/>
      <c r="K19" s="37"/>
    </row>
    <row r="20" spans="1:11" ht="12.75">
      <c r="A20" s="294" t="s">
        <v>299</v>
      </c>
      <c r="B20" s="295"/>
      <c r="C20" s="295"/>
      <c r="D20" s="295"/>
      <c r="E20" s="295"/>
      <c r="F20" s="295"/>
      <c r="G20" s="295"/>
      <c r="H20" s="295"/>
      <c r="I20" s="35">
        <v>16</v>
      </c>
      <c r="J20" s="37"/>
      <c r="K20" s="37"/>
    </row>
    <row r="21" spans="1:11" ht="12.75">
      <c r="A21" s="296" t="s">
        <v>300</v>
      </c>
      <c r="B21" s="297"/>
      <c r="C21" s="297"/>
      <c r="D21" s="297"/>
      <c r="E21" s="297"/>
      <c r="F21" s="297"/>
      <c r="G21" s="297"/>
      <c r="H21" s="297"/>
      <c r="I21" s="35">
        <v>17</v>
      </c>
      <c r="J21" s="71">
        <f>SUM(J15:J20)</f>
        <v>0</v>
      </c>
      <c r="K21" s="71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6" t="s">
        <v>301</v>
      </c>
      <c r="B23" s="287"/>
      <c r="C23" s="287"/>
      <c r="D23" s="287"/>
      <c r="E23" s="287"/>
      <c r="F23" s="287"/>
      <c r="G23" s="287"/>
      <c r="H23" s="287"/>
      <c r="I23" s="38">
        <v>18</v>
      </c>
      <c r="J23" s="36">
        <v>262436950</v>
      </c>
      <c r="K23" s="36">
        <v>269526088</v>
      </c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39">
        <v>19</v>
      </c>
      <c r="J24" s="8">
        <v>53587631</v>
      </c>
      <c r="K24" s="7">
        <v>54588516</v>
      </c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13 J15:K20 J24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110" zoomScaleSheetLayoutView="110" zoomScalePageLayoutView="0" workbookViewId="0" topLeftCell="A1">
      <selection activeCell="A39" sqref="A38:J39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10"/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5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127"/>
      <c r="L11" s="127"/>
      <c r="M11" s="127"/>
      <c r="N11" s="127"/>
      <c r="O11" s="127"/>
    </row>
    <row r="12" spans="1:15" ht="28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9"/>
      <c r="L12" s="129"/>
      <c r="M12" s="129"/>
      <c r="N12" s="129"/>
      <c r="O12" s="127"/>
    </row>
    <row r="13" spans="1:15" ht="28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L13" s="129"/>
      <c r="M13" s="129"/>
      <c r="N13" s="129"/>
      <c r="O13" s="127"/>
    </row>
    <row r="14" spans="1:15" ht="18" customHeight="1">
      <c r="A14" s="130"/>
      <c r="B14" s="131"/>
      <c r="C14" s="132"/>
      <c r="D14" s="132"/>
      <c r="E14" s="131"/>
      <c r="F14" s="133"/>
      <c r="G14" s="133"/>
      <c r="H14" s="133"/>
      <c r="I14" s="133"/>
      <c r="J14" s="133"/>
      <c r="K14" s="129"/>
      <c r="L14" s="129"/>
      <c r="M14" s="129"/>
      <c r="N14" s="129"/>
      <c r="O14" s="127"/>
    </row>
    <row r="15" spans="1:15" ht="18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129"/>
      <c r="L15" s="129"/>
      <c r="M15" s="129"/>
      <c r="N15" s="129"/>
      <c r="O15" s="127"/>
    </row>
    <row r="16" spans="1:15" ht="18" customHeight="1">
      <c r="A16" s="130"/>
      <c r="B16" s="131"/>
      <c r="C16" s="131"/>
      <c r="D16" s="131"/>
      <c r="E16" s="131"/>
      <c r="F16" s="133"/>
      <c r="G16" s="133"/>
      <c r="H16" s="133"/>
      <c r="I16" s="133"/>
      <c r="J16" s="133"/>
      <c r="K16" s="129"/>
      <c r="L16" s="129"/>
      <c r="M16" s="129"/>
      <c r="N16" s="129"/>
      <c r="O16" s="127"/>
    </row>
    <row r="17" spans="1:15" ht="13.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129"/>
      <c r="L17" s="129"/>
      <c r="M17" s="129"/>
      <c r="N17" s="129"/>
      <c r="O17" s="127"/>
    </row>
    <row r="18" spans="1:15" ht="17.25" customHeight="1">
      <c r="A18" s="130"/>
      <c r="B18" s="134"/>
      <c r="C18" s="134"/>
      <c r="D18" s="134"/>
      <c r="E18" s="134"/>
      <c r="F18" s="133"/>
      <c r="G18" s="133"/>
      <c r="H18" s="133"/>
      <c r="I18" s="133"/>
      <c r="J18" s="133"/>
      <c r="K18" s="129"/>
      <c r="L18" s="129"/>
      <c r="M18" s="129"/>
      <c r="N18" s="129"/>
      <c r="O18" s="127"/>
    </row>
    <row r="19" spans="1:15" ht="1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129"/>
      <c r="L19" s="129"/>
      <c r="M19" s="129"/>
      <c r="N19" s="129"/>
      <c r="O19" s="127"/>
    </row>
    <row r="20" spans="1:15" ht="17.25" customHeight="1">
      <c r="A20" s="130"/>
      <c r="B20" s="131"/>
      <c r="C20" s="131"/>
      <c r="D20" s="131"/>
      <c r="E20" s="131"/>
      <c r="F20" s="133"/>
      <c r="G20" s="133"/>
      <c r="H20" s="133"/>
      <c r="I20" s="133"/>
      <c r="J20" s="133"/>
      <c r="K20" s="129"/>
      <c r="L20" s="129"/>
      <c r="M20" s="129"/>
      <c r="N20" s="129"/>
      <c r="O20" s="127"/>
    </row>
    <row r="21" spans="1:15" ht="17.25" customHeight="1">
      <c r="A21" s="307"/>
      <c r="B21" s="308"/>
      <c r="C21" s="308"/>
      <c r="D21" s="308"/>
      <c r="E21" s="308"/>
      <c r="F21" s="308"/>
      <c r="G21" s="308"/>
      <c r="H21" s="308"/>
      <c r="I21" s="308"/>
      <c r="J21" s="308"/>
      <c r="K21" s="129"/>
      <c r="L21" s="129"/>
      <c r="M21" s="129"/>
      <c r="N21" s="129"/>
      <c r="O21" s="127"/>
    </row>
    <row r="22" spans="1:15" ht="23.25" customHeight="1">
      <c r="A22" s="132"/>
      <c r="B22" s="131"/>
      <c r="C22" s="131"/>
      <c r="D22" s="131"/>
      <c r="E22" s="131"/>
      <c r="F22" s="133"/>
      <c r="G22" s="133"/>
      <c r="H22" s="133"/>
      <c r="I22" s="133"/>
      <c r="J22" s="133"/>
      <c r="K22" s="129"/>
      <c r="L22" s="129"/>
      <c r="M22" s="129"/>
      <c r="N22" s="129"/>
      <c r="O22" s="127"/>
    </row>
    <row r="23" spans="1:15" ht="28.5" customHeight="1">
      <c r="A23" s="307"/>
      <c r="B23" s="308"/>
      <c r="C23" s="308"/>
      <c r="D23" s="308"/>
      <c r="E23" s="308"/>
      <c r="F23" s="308"/>
      <c r="G23" s="308"/>
      <c r="H23" s="308"/>
      <c r="I23" s="308"/>
      <c r="J23" s="308"/>
      <c r="K23" s="129"/>
      <c r="L23" s="129"/>
      <c r="M23" s="129"/>
      <c r="N23" s="129"/>
      <c r="O23" s="127"/>
    </row>
    <row r="24" spans="1:15" ht="17.25" customHeight="1">
      <c r="A24" s="130"/>
      <c r="B24" s="134"/>
      <c r="C24" s="134"/>
      <c r="D24" s="134"/>
      <c r="E24" s="134"/>
      <c r="F24" s="133"/>
      <c r="G24" s="133"/>
      <c r="H24" s="133"/>
      <c r="I24" s="133"/>
      <c r="J24" s="133"/>
      <c r="K24" s="129"/>
      <c r="L24" s="129"/>
      <c r="M24" s="129"/>
      <c r="N24" s="129"/>
      <c r="O24" s="127"/>
    </row>
    <row r="25" spans="1:15" ht="17.25" customHeight="1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129"/>
      <c r="L25" s="129"/>
      <c r="M25" s="129"/>
      <c r="N25" s="129"/>
      <c r="O25" s="127"/>
    </row>
    <row r="26" spans="1:15" ht="15" customHeight="1">
      <c r="A26" s="130"/>
      <c r="B26" s="134"/>
      <c r="C26" s="134"/>
      <c r="D26" s="134"/>
      <c r="E26" s="134"/>
      <c r="F26" s="133"/>
      <c r="G26" s="133"/>
      <c r="H26" s="133"/>
      <c r="I26" s="133"/>
      <c r="J26" s="133"/>
      <c r="K26" s="129"/>
      <c r="L26" s="129"/>
      <c r="M26" s="129"/>
      <c r="N26" s="129"/>
      <c r="O26" s="127"/>
    </row>
    <row r="27" spans="1:15" ht="16.5" customHeight="1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129"/>
      <c r="L27" s="129"/>
      <c r="M27" s="129"/>
      <c r="N27" s="129"/>
      <c r="O27" s="127"/>
    </row>
    <row r="28" spans="1:15" ht="16.5" customHeight="1">
      <c r="A28" s="130"/>
      <c r="B28" s="134"/>
      <c r="C28" s="134"/>
      <c r="D28" s="134"/>
      <c r="E28" s="134"/>
      <c r="F28" s="133"/>
      <c r="G28" s="133"/>
      <c r="H28" s="133"/>
      <c r="I28" s="133"/>
      <c r="J28" s="133"/>
      <c r="K28" s="129"/>
      <c r="L28" s="129"/>
      <c r="M28" s="129"/>
      <c r="N28" s="129"/>
      <c r="O28" s="127"/>
    </row>
    <row r="29" spans="1:15" ht="28.5" customHeight="1">
      <c r="A29" s="307"/>
      <c r="B29" s="308"/>
      <c r="C29" s="308"/>
      <c r="D29" s="308"/>
      <c r="E29" s="308"/>
      <c r="F29" s="308"/>
      <c r="G29" s="308"/>
      <c r="H29" s="308"/>
      <c r="I29" s="308"/>
      <c r="J29" s="308"/>
      <c r="K29" s="129"/>
      <c r="L29" s="129"/>
      <c r="M29" s="129"/>
      <c r="N29" s="129"/>
      <c r="O29" s="127"/>
    </row>
    <row r="30" spans="1:15" ht="15" customHeight="1">
      <c r="A30" s="130"/>
      <c r="B30" s="134"/>
      <c r="C30" s="134"/>
      <c r="D30" s="134"/>
      <c r="E30" s="134"/>
      <c r="F30" s="133"/>
      <c r="G30" s="133"/>
      <c r="H30" s="133"/>
      <c r="I30" s="133"/>
      <c r="J30" s="133"/>
      <c r="K30" s="129"/>
      <c r="L30" s="129"/>
      <c r="M30" s="129"/>
      <c r="N30" s="129"/>
      <c r="O30" s="127"/>
    </row>
    <row r="31" spans="1:15" ht="28.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129"/>
      <c r="L31" s="129"/>
      <c r="M31" s="129"/>
      <c r="N31" s="129"/>
      <c r="O31" s="127"/>
    </row>
    <row r="32" spans="1:15" ht="15.75" customHeight="1">
      <c r="A32" s="130"/>
      <c r="B32" s="134"/>
      <c r="C32" s="134"/>
      <c r="D32" s="134"/>
      <c r="E32" s="134"/>
      <c r="F32" s="133"/>
      <c r="G32" s="133"/>
      <c r="H32" s="133"/>
      <c r="I32" s="133"/>
      <c r="J32" s="133"/>
      <c r="K32" s="129"/>
      <c r="L32" s="129"/>
      <c r="M32" s="129"/>
      <c r="N32" s="129"/>
      <c r="O32" s="127"/>
    </row>
    <row r="33" spans="1:15" ht="28.5" customHeight="1">
      <c r="A33" s="307"/>
      <c r="B33" s="308"/>
      <c r="C33" s="308"/>
      <c r="D33" s="308"/>
      <c r="E33" s="308"/>
      <c r="F33" s="308"/>
      <c r="G33" s="308"/>
      <c r="H33" s="308"/>
      <c r="I33" s="308"/>
      <c r="J33" s="308"/>
      <c r="K33" s="129"/>
      <c r="L33" s="129"/>
      <c r="M33" s="129"/>
      <c r="N33" s="129"/>
      <c r="O33" s="127"/>
    </row>
    <row r="34" spans="1:15" ht="18.75" customHeight="1">
      <c r="A34" s="130"/>
      <c r="B34" s="134"/>
      <c r="C34" s="134"/>
      <c r="D34" s="134"/>
      <c r="E34" s="134"/>
      <c r="F34" s="133"/>
      <c r="G34" s="133"/>
      <c r="H34" s="133"/>
      <c r="I34" s="133"/>
      <c r="J34" s="133"/>
      <c r="K34" s="129"/>
      <c r="L34" s="129"/>
      <c r="M34" s="129"/>
      <c r="N34" s="129"/>
      <c r="O34" s="127"/>
    </row>
    <row r="35" spans="1:15" ht="18.75" customHeigh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129"/>
      <c r="L35" s="129"/>
      <c r="M35" s="129"/>
      <c r="N35" s="129"/>
      <c r="O35" s="127"/>
    </row>
    <row r="36" spans="1:15" ht="21" customHeight="1">
      <c r="A36" s="130"/>
      <c r="B36" s="134"/>
      <c r="C36" s="134"/>
      <c r="D36" s="134"/>
      <c r="E36" s="134"/>
      <c r="F36" s="133"/>
      <c r="G36" s="133"/>
      <c r="H36" s="133"/>
      <c r="I36" s="133"/>
      <c r="J36" s="133"/>
      <c r="K36" s="129"/>
      <c r="L36" s="129"/>
      <c r="M36" s="129"/>
      <c r="N36" s="129"/>
      <c r="O36" s="127"/>
    </row>
    <row r="37" spans="1:15" ht="18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129"/>
      <c r="L37" s="129"/>
      <c r="M37" s="129"/>
      <c r="N37" s="129"/>
      <c r="O37" s="127"/>
    </row>
    <row r="38" spans="1:15" ht="17.25" customHeight="1">
      <c r="A38" s="130"/>
      <c r="B38" s="131"/>
      <c r="C38" s="131"/>
      <c r="D38" s="131"/>
      <c r="E38" s="131"/>
      <c r="F38" s="133"/>
      <c r="G38" s="133"/>
      <c r="H38" s="133"/>
      <c r="I38" s="133"/>
      <c r="J38" s="133"/>
      <c r="K38" s="129"/>
      <c r="L38" s="129"/>
      <c r="M38" s="129"/>
      <c r="N38" s="129"/>
      <c r="O38" s="127"/>
    </row>
    <row r="39" spans="1:15" ht="28.5" customHeight="1">
      <c r="A39" s="307"/>
      <c r="B39" s="308"/>
      <c r="C39" s="308"/>
      <c r="D39" s="308"/>
      <c r="E39" s="308"/>
      <c r="F39" s="308"/>
      <c r="G39" s="308"/>
      <c r="H39" s="308"/>
      <c r="I39" s="308"/>
      <c r="J39" s="308"/>
      <c r="K39" s="129"/>
      <c r="L39" s="129"/>
      <c r="M39" s="129"/>
      <c r="N39" s="129"/>
      <c r="O39" s="127"/>
    </row>
    <row r="40" spans="1:15" ht="20.25" customHeight="1">
      <c r="A40" s="130"/>
      <c r="B40" s="131"/>
      <c r="C40" s="131"/>
      <c r="D40" s="131"/>
      <c r="E40" s="131"/>
      <c r="F40" s="133"/>
      <c r="G40" s="133"/>
      <c r="H40" s="133"/>
      <c r="I40" s="133"/>
      <c r="J40" s="133"/>
      <c r="K40" s="129"/>
      <c r="L40" s="129"/>
      <c r="M40" s="129"/>
      <c r="N40" s="129"/>
      <c r="O40" s="127"/>
    </row>
    <row r="41" spans="1:15" ht="28.5" customHeight="1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129"/>
      <c r="L41" s="129"/>
      <c r="M41" s="129"/>
      <c r="N41" s="129"/>
      <c r="O41" s="127"/>
    </row>
    <row r="42" spans="1:15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</row>
  </sheetData>
  <sheetProtection/>
  <mergeCells count="17">
    <mergeCell ref="A17:J17"/>
    <mergeCell ref="A19:J19"/>
    <mergeCell ref="A2:J2"/>
    <mergeCell ref="A4:J10"/>
    <mergeCell ref="A11:J11"/>
    <mergeCell ref="A15:J15"/>
    <mergeCell ref="A41:J41"/>
    <mergeCell ref="A21:J21"/>
    <mergeCell ref="A23:J23"/>
    <mergeCell ref="A25:J25"/>
    <mergeCell ref="A27:J27"/>
    <mergeCell ref="A29:J29"/>
    <mergeCell ref="A31:J31"/>
    <mergeCell ref="A33:J33"/>
    <mergeCell ref="A35:J35"/>
    <mergeCell ref="A37:J37"/>
    <mergeCell ref="A39:J39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17:J17 A41:J41 A39:J39 A37:J37 A35:J35 A33:J33 A31:J31 A29:J29 A27:J27 A25:J25 A23:J23 A21:J21 A19:J19 A15">
      <formula1>4</formula1>
      <formula2>1000</formula2>
    </dataValidation>
  </dataValidations>
  <printOptions/>
  <pageMargins left="0.25" right="0.25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nradan</cp:lastModifiedBy>
  <cp:lastPrinted>2011-08-16T09:31:18Z</cp:lastPrinted>
  <dcterms:created xsi:type="dcterms:W3CDTF">2008-10-17T11:51:54Z</dcterms:created>
  <dcterms:modified xsi:type="dcterms:W3CDTF">2011-08-22T06:30:21Z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