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<sst xmlns="http://schemas.openxmlformats.org/spreadsheetml/2006/main" count="394" uniqueCount="343">
  <si>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</si>
  <si>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</si>
  <si>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</si>
  <si>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</si>
  <si>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</si>
  <si>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</si>
  <si>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</si>
  <si>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</si>
  <si>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</si>
  <si>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</si>
  <si>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</si>
  <si>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</si>
  <si>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</si>
  <si>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</si>
  <si>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</si>
  <si>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</si>
  <si>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</si>
  <si>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</si>
  <si>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</si>
  <si>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</si>
  <si>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</si>
  <si>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</si>
  <si>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</si>
  <si>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</si>
  <si>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</si>
  <si>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</si>
  <si>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</si>
  <si>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</si>
  <si>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</si>
  <si>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</si>
  <si>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</si>
  <si>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</si>
  <si>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</si>
  <si>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</si>
  <si>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</si>
  <si>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</si>
  <si>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</si>
  <si>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</si>
  <si>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</si>
  <si>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</si>
  <si>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</si>
  <si>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</si>
  <si>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</si>
  <si>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</si>
  <si>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</si>
  <si>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</si>
  <si>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</si>
  <si>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</si>
  <si>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</si>
  <si>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</si>
  <si>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</si>
  <si>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</si>
  <si>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</si>
  <si>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</si>
  <si>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</si>
  <si>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</si>
  <si>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</si>
  <si>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</si>
  <si>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</si>
  <si>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</si>
  <si>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</si>
  <si>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</si>
  <si>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</si>
  <si>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</si>
  <si>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</si>
  <si>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</si>
  <si>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</si>
  <si>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</si>
  <si>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</si>
  <si>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</si>
  <si>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</si>
  <si>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</si>
  <si>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</si>
  <si>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</si>
  <si>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</si>
  <si>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</si>
  <si>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</si>
  <si>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</si>
  <si>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</si>
  <si>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</si>
  <si>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</si>
  <si>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</si>
  <si>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</si>
  <si>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</si>
  <si>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</si>
  <si>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</si>
  <si>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</si>
  <si>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</si>
  <si>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</si>
  <si>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</si>
  <si>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</si>
  <si>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</si>
  <si>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</si>
  <si>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</si>
  <si>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</si>
  <si>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</si>
  <si>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</si>
  <si>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</si>
  <si>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</si>
  <si>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</si>
  <si>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</si>
  <si>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</si>
  <si>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</si>
  <si>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</si>
  <si>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</si>
  <si>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</si>
  <si>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</si>
  <si>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</si>
  <si>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</si>
  <si>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</si>
  <si>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</si>
  <si>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</si>
  <si>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</si>
  <si>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</si>
  <si>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</si>
  <si>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</si>
  <si>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</si>
  <si>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</si>
  <si>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</si>
  <si>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</si>
  <si>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</si>
  <si>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</si>
  <si>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</si>
  <si>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</si>
  <si>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</si>
  <si>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</si>
  <si>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</si>
  <si>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</si>
  <si>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</si>
  <si>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</si>
  <si>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</si>
  <si>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</si>
  <si>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</si>
  <si>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</si>
  <si>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</si>
  <si>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</si>
  <si>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</si>
  <si>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</si>
  <si>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</si>
  <si>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</si>
  <si>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</si>
  <si>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</si>
  <si>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</si>
  <si>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</si>
  <si>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</si>
  <si>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</si>
  <si>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</si>
  <si>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</si>
  <si>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</si>
  <si>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</si>
  <si>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</si>
  <si>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</si>
  <si>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</si>
  <si>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</si>
  <si>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</si>
  <si>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</si>
  <si>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</si>
  <si>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</si>
  <si>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</si>
  <si>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</si>
  <si>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</si>
  <si>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</si>
  <si>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</si>
  <si>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</si>
  <si>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</si>
  <si>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</si>
  <si>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</si>
  <si>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</si>
  <si>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</si>
  <si>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</si>
  <si>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</si>
  <si>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</si>
  <si>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</si>
  <si>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</si>
  <si>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</si>
  <si>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</si>
  <si>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</si>
  <si>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</si>
  <si>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</si>
  <si>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</si>
  <si>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</si>
  <si>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</si>
  <si>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</si>
  <si>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</si>
  <si>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</si>
  <si>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</si>
  <si>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</si>
  <si>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</si>
  <si>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</si>
  <si>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</si>
  <si>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</si>
  <si>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</si>
  <si>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</si>
  <si>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</si>
  <si>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</si>
  <si>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</si>
  <si>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</si>
  <si>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</si>
  <si>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</si>
  <si>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</si>
  <si>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</si>
  <si>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</si>
  <si>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</si>
  <si>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</si>
  <si>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</si>
  <si>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</si>
  <si>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</si>
  <si>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</si>
  <si>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</si>
  <si>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</si>
  <si>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</si>
  <si>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</si>
  <si>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</si>
  <si>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</si>
  <si>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</si>
  <si>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</si>
  <si>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</si>
  <si>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</si>
  <si>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</si>
  <si>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</si>
  <si>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</si>
  <si>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</si>
  <si>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</si>
  <si>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</si>
  <si>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</si>
  <si>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</si>
  <si>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</si>
  <si>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</si>
  <si>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</si>
  <si>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</si>
  <si>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</si>
  <si>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</si>
  <si>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</si>
  <si>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</si>
  <si>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</si>
  <si>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</si>
  <si>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</si>
  <si>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</si>
  <si>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</si>
  <si>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</si>
  <si>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</si>
  <si>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</si>
  <si>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</si>
  <si>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</si>
  <si>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</si>
  <si>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</si>
  <si>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</si>
  <si>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</si>
  <si>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</si>
  <si>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</si>
  <si>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</si>
  <si>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</si>
  <si>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</si>
  <si>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</si>
  <si>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</si>
  <si>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</si>
  <si>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</si>
  <si>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</si>
  <si>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</si>
  <si>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</si>
  <si>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</si>
  <si>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</si>
  <si>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</si>
  <si>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</si>
  <si>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</si>
  <si>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</si>
  <si>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</si>
  <si>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</si>
  <si>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</si>
  <si>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</si>
  <si>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</si>
  <si>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</si>
  <si>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</si>
  <si>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</si>
  <si>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</si>
  <si>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</si>
  <si>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</si>
  <si>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</si>
  <si>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</si>
  <si>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</si>
  <si>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</si>
  <si>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</si>
  <si>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</si>
  <si>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</si>
  <si>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</si>
  <si>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</si>
  <si>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</si>
  <si>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</si>
  <si>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</si>
  <si>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</si>
  <si>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</si>
  <si>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</si>
  <si>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</si>
  <si>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</si>
  <si>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</si>
  <si>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</si>
  <si>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</si>
  <si>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</si>
  <si>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</si>
  <si>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</si>
  <si>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</si>
  <si>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</si>
  <si>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</si>
  <si>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</si>
  <si>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</si>
  <si>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</si>
  <si>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</si>
  <si>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</si>
  <si>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</si>
  <si>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</si>
  <si>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</si>
  <si>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</si>
  <si>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</si>
  <si>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</si>
  <si>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</si>
  <si>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</si>
  <si>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</si>
  <si>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</si>
  <si>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</si>
  <si>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</si>
  <si>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</si>
  <si>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</si>
  <si>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</si>
  <si>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</si>
  <si>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</si>
  <si>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</si>
  <si>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ATLANTSKA PLOVIDBA d.d.</t>
  </si>
  <si>
    <t>Dubrovnik</t>
  </si>
  <si>
    <t>atlant@atlant.hr</t>
  </si>
  <si>
    <t>www.atlant.hr</t>
  </si>
  <si>
    <t>NE</t>
  </si>
  <si>
    <t>5020</t>
  </si>
  <si>
    <t>020 352 230</t>
  </si>
  <si>
    <t>020 356 151</t>
  </si>
  <si>
    <t>Pero Kulaš</t>
  </si>
  <si>
    <t>Obveznik: Atlantska plovidba d.d._____________________________________________________________</t>
  </si>
  <si>
    <t>Atlantska plovidba d.d.</t>
  </si>
  <si>
    <t xml:space="preserve">    </t>
  </si>
  <si>
    <t>Dr. A. Starčevića 24</t>
  </si>
  <si>
    <t>Vicenco Jerković</t>
  </si>
  <si>
    <t>vicenco.jerkovic@atlant.hr</t>
  </si>
  <si>
    <t>u razdoblju 1.1.2018. do 30.9.2018.</t>
  </si>
  <si>
    <t>stanje na dan 30.9.2018.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</si>
</sst>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282" applyFont="1" applyAlignment="1">
      <alignment/>
      <protection/>
    </xf>
    <xf numFmtId="0" fontId="0" fillId="0" borderId="0" xfId="282" applyFont="1" applyAlignment="1">
      <alignment/>
      <protection/>
    </xf>
    <xf numFmtId="0" fontId="3" fillId="0" borderId="16" xfId="282" applyFont="1" applyFill="1" applyBorder="1" applyAlignment="1" applyProtection="1">
      <alignment horizontal="center" vertical="center"/>
      <protection hidden="1" locked="0"/>
    </xf>
    <xf numFmtId="0" fontId="2" fillId="0" borderId="0" xfId="282" applyFont="1" applyFill="1" applyBorder="1" applyAlignment="1" applyProtection="1">
      <alignment horizontal="left" vertical="center"/>
      <protection hidden="1"/>
    </xf>
    <xf numFmtId="0" fontId="3" fillId="0" borderId="0" xfId="282" applyFont="1" applyFill="1" applyBorder="1" applyAlignment="1" applyProtection="1">
      <alignment vertical="center"/>
      <protection hidden="1"/>
    </xf>
    <xf numFmtId="0" fontId="3" fillId="0" borderId="0" xfId="282" applyFont="1" applyFill="1" applyBorder="1" applyAlignment="1" applyProtection="1">
      <alignment horizontal="center" vertical="center" wrapText="1"/>
      <protection hidden="1"/>
    </xf>
    <xf numFmtId="0" fontId="3" fillId="0" borderId="0" xfId="282" applyFont="1" applyBorder="1" applyAlignment="1" applyProtection="1">
      <alignment/>
      <protection hidden="1"/>
    </xf>
    <xf numFmtId="0" fontId="12" fillId="0" borderId="0" xfId="282" applyFont="1" applyBorder="1" applyAlignment="1" applyProtection="1">
      <alignment horizontal="right" vertical="center" wrapText="1"/>
      <protection hidden="1"/>
    </xf>
    <xf numFmtId="0" fontId="12" fillId="0" borderId="0" xfId="28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82" applyFont="1" applyFill="1" applyBorder="1" applyAlignment="1" applyProtection="1">
      <alignment horizontal="left" vertical="center"/>
      <protection hidden="1"/>
    </xf>
    <xf numFmtId="0" fontId="3" fillId="0" borderId="0" xfId="282" applyFont="1" applyBorder="1" applyAlignment="1" applyProtection="1">
      <alignment horizontal="left"/>
      <protection hidden="1"/>
    </xf>
    <xf numFmtId="0" fontId="3" fillId="0" borderId="0" xfId="282" applyFont="1" applyBorder="1" applyAlignment="1" applyProtection="1">
      <alignment vertical="top"/>
      <protection hidden="1"/>
    </xf>
    <xf numFmtId="0" fontId="3" fillId="0" borderId="0" xfId="282" applyFont="1" applyBorder="1" applyAlignment="1" applyProtection="1">
      <alignment horizontal="right"/>
      <protection hidden="1"/>
    </xf>
    <xf numFmtId="0" fontId="2" fillId="0" borderId="0" xfId="282" applyFont="1" applyFill="1" applyBorder="1" applyAlignment="1" applyProtection="1">
      <alignment horizontal="right" vertical="center"/>
      <protection hidden="1" locked="0"/>
    </xf>
    <xf numFmtId="0" fontId="3" fillId="0" borderId="0" xfId="282" applyFont="1" applyBorder="1" applyAlignment="1" applyProtection="1">
      <alignment/>
      <protection hidden="1"/>
    </xf>
    <xf numFmtId="0" fontId="2" fillId="0" borderId="0" xfId="282" applyFont="1" applyBorder="1" applyAlignment="1" applyProtection="1">
      <alignment vertical="top"/>
      <protection hidden="1"/>
    </xf>
    <xf numFmtId="0" fontId="3" fillId="0" borderId="0" xfId="282" applyFont="1" applyFill="1" applyBorder="1" applyAlignment="1" applyProtection="1">
      <alignment/>
      <protection hidden="1"/>
    </xf>
    <xf numFmtId="0" fontId="3" fillId="0" borderId="0" xfId="282" applyFont="1" applyBorder="1" applyAlignment="1" applyProtection="1">
      <alignment horizontal="center" vertical="center"/>
      <protection hidden="1" locked="0"/>
    </xf>
    <xf numFmtId="0" fontId="3" fillId="0" borderId="0" xfId="282" applyFont="1" applyBorder="1" applyAlignment="1" applyProtection="1">
      <alignment vertical="top" wrapText="1"/>
      <protection hidden="1"/>
    </xf>
    <xf numFmtId="0" fontId="3" fillId="0" borderId="0" xfId="282" applyFont="1" applyBorder="1" applyAlignment="1" applyProtection="1">
      <alignment wrapText="1"/>
      <protection hidden="1"/>
    </xf>
    <xf numFmtId="0" fontId="3" fillId="0" borderId="0" xfId="282" applyFont="1" applyBorder="1" applyAlignment="1" applyProtection="1">
      <alignment horizontal="right" vertical="top"/>
      <protection hidden="1"/>
    </xf>
    <xf numFmtId="0" fontId="3" fillId="0" borderId="0" xfId="282" applyFont="1" applyBorder="1" applyAlignment="1" applyProtection="1">
      <alignment horizontal="center" vertical="top"/>
      <protection hidden="1"/>
    </xf>
    <xf numFmtId="0" fontId="3" fillId="0" borderId="0" xfId="282" applyFont="1" applyBorder="1" applyAlignment="1" applyProtection="1">
      <alignment horizontal="center"/>
      <protection hidden="1"/>
    </xf>
    <xf numFmtId="0" fontId="3" fillId="0" borderId="0" xfId="282" applyFont="1" applyBorder="1" applyAlignment="1">
      <alignment/>
      <protection/>
    </xf>
    <xf numFmtId="0" fontId="3" fillId="0" borderId="0" xfId="282" applyFont="1" applyBorder="1" applyAlignment="1" applyProtection="1">
      <alignment horizontal="left" vertical="top"/>
      <protection hidden="1"/>
    </xf>
    <xf numFmtId="0" fontId="3" fillId="0" borderId="17" xfId="282" applyFont="1" applyBorder="1" applyAlignment="1" applyProtection="1">
      <alignment/>
      <protection hidden="1"/>
    </xf>
    <xf numFmtId="0" fontId="3" fillId="0" borderId="0" xfId="282" applyFont="1" applyBorder="1" applyAlignment="1" applyProtection="1">
      <alignment vertical="center"/>
      <protection hidden="1"/>
    </xf>
    <xf numFmtId="0" fontId="3" fillId="0" borderId="18" xfId="282" applyFont="1" applyBorder="1" applyAlignment="1" applyProtection="1">
      <alignment/>
      <protection hidden="1"/>
    </xf>
    <xf numFmtId="0" fontId="3" fillId="0" borderId="18" xfId="282" applyFont="1" applyBorder="1" applyAlignment="1">
      <alignment/>
      <protection/>
    </xf>
    <xf numFmtId="0" fontId="9" fillId="0" borderId="0" xfId="288">
      <alignment vertical="top"/>
      <protection/>
    </xf>
    <xf numFmtId="0" fontId="9" fillId="0" borderId="0" xfId="288" applyAlignment="1">
      <alignment/>
      <protection/>
    </xf>
    <xf numFmtId="0" fontId="16" fillId="0" borderId="0" xfId="288" applyFont="1" applyAlignment="1">
      <alignment/>
      <protection/>
    </xf>
    <xf numFmtId="0" fontId="10" fillId="0" borderId="0" xfId="288" applyFont="1" applyFill="1" applyBorder="1" applyAlignment="1">
      <alignment horizontal="center" vertical="center" wrapText="1"/>
      <protection/>
    </xf>
    <xf numFmtId="0" fontId="7" fillId="0" borderId="0" xfId="28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288" applyFont="1" applyBorder="1" applyAlignment="1" applyProtection="1">
      <alignment vertical="center"/>
      <protection hidden="1"/>
    </xf>
    <xf numFmtId="0" fontId="3" fillId="0" borderId="0" xfId="282" applyFont="1" applyBorder="1" applyAlignment="1" applyProtection="1">
      <alignment horizontal="right" wrapText="1"/>
      <protection hidden="1"/>
    </xf>
    <xf numFmtId="0" fontId="3" fillId="0" borderId="0" xfId="28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8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28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282" applyFont="1" applyBorder="1" applyAlignment="1">
      <alignment/>
      <protection/>
    </xf>
    <xf numFmtId="0" fontId="3" fillId="0" borderId="23" xfId="282" applyFont="1" applyBorder="1" applyAlignment="1">
      <alignment/>
      <protection/>
    </xf>
    <xf numFmtId="0" fontId="3" fillId="0" borderId="24" xfId="282" applyFont="1" applyFill="1" applyBorder="1" applyAlignment="1" applyProtection="1">
      <alignment horizontal="left" vertical="center" wrapText="1"/>
      <protection hidden="1"/>
    </xf>
    <xf numFmtId="0" fontId="3" fillId="0" borderId="16" xfId="282" applyFont="1" applyFill="1" applyBorder="1" applyAlignment="1" applyProtection="1">
      <alignment vertical="center"/>
      <protection hidden="1"/>
    </xf>
    <xf numFmtId="0" fontId="3" fillId="0" borderId="24" xfId="282" applyFont="1" applyBorder="1" applyAlignment="1" applyProtection="1">
      <alignment horizontal="left" vertical="center" wrapText="1"/>
      <protection hidden="1"/>
    </xf>
    <xf numFmtId="0" fontId="3" fillId="0" borderId="16" xfId="282" applyFont="1" applyBorder="1" applyAlignment="1" applyProtection="1">
      <alignment/>
      <protection hidden="1"/>
    </xf>
    <xf numFmtId="0" fontId="12" fillId="0" borderId="0" xfId="282" applyFont="1" applyBorder="1" applyAlignment="1" applyProtection="1">
      <alignment horizontal="right"/>
      <protection hidden="1"/>
    </xf>
    <xf numFmtId="0" fontId="3" fillId="0" borderId="24" xfId="282" applyFont="1" applyFill="1" applyBorder="1" applyAlignment="1" applyProtection="1">
      <alignment/>
      <protection hidden="1"/>
    </xf>
    <xf numFmtId="0" fontId="3" fillId="0" borderId="24" xfId="282" applyFont="1" applyBorder="1" applyAlignment="1" applyProtection="1">
      <alignment wrapText="1"/>
      <protection hidden="1"/>
    </xf>
    <xf numFmtId="0" fontId="3" fillId="0" borderId="16" xfId="282" applyFont="1" applyBorder="1" applyAlignment="1" applyProtection="1">
      <alignment horizontal="right"/>
      <protection hidden="1"/>
    </xf>
    <xf numFmtId="0" fontId="3" fillId="0" borderId="24" xfId="282" applyFont="1" applyBorder="1" applyAlignment="1" applyProtection="1">
      <alignment/>
      <protection hidden="1"/>
    </xf>
    <xf numFmtId="0" fontId="3" fillId="0" borderId="16" xfId="282" applyFont="1" applyBorder="1" applyAlignment="1" applyProtection="1">
      <alignment horizontal="right" wrapText="1"/>
      <protection hidden="1"/>
    </xf>
    <xf numFmtId="0" fontId="2" fillId="0" borderId="24" xfId="282" applyFont="1" applyFill="1" applyBorder="1" applyAlignment="1" applyProtection="1">
      <alignment horizontal="right" vertical="center"/>
      <protection hidden="1" locked="0"/>
    </xf>
    <xf numFmtId="0" fontId="3" fillId="0" borderId="24" xfId="282" applyFont="1" applyBorder="1" applyAlignment="1" applyProtection="1">
      <alignment vertical="top"/>
      <protection hidden="1"/>
    </xf>
    <xf numFmtId="0" fontId="3" fillId="0" borderId="24" xfId="282" applyFont="1" applyBorder="1" applyAlignment="1" applyProtection="1">
      <alignment horizontal="left" vertical="top" wrapText="1"/>
      <protection hidden="1"/>
    </xf>
    <xf numFmtId="0" fontId="3" fillId="0" borderId="16" xfId="282" applyFont="1" applyBorder="1" applyAlignment="1">
      <alignment/>
      <protection/>
    </xf>
    <xf numFmtId="0" fontId="3" fillId="0" borderId="24" xfId="282" applyFont="1" applyBorder="1" applyAlignment="1" applyProtection="1">
      <alignment horizontal="left" vertical="top" indent="2"/>
      <protection hidden="1"/>
    </xf>
    <xf numFmtId="0" fontId="3" fillId="0" borderId="24" xfId="282" applyFont="1" applyBorder="1" applyAlignment="1" applyProtection="1">
      <alignment horizontal="left" vertical="top" wrapText="1" indent="2"/>
      <protection hidden="1"/>
    </xf>
    <xf numFmtId="0" fontId="3" fillId="0" borderId="16" xfId="282" applyFont="1" applyBorder="1" applyAlignment="1" applyProtection="1">
      <alignment horizontal="right" vertical="top"/>
      <protection hidden="1"/>
    </xf>
    <xf numFmtId="49" fontId="2" fillId="0" borderId="24" xfId="282" applyNumberFormat="1" applyFont="1" applyBorder="1" applyAlignment="1" applyProtection="1">
      <alignment horizontal="center" vertical="center"/>
      <protection hidden="1" locked="0"/>
    </xf>
    <xf numFmtId="0" fontId="3" fillId="0" borderId="16" xfId="282" applyFont="1" applyBorder="1" applyAlignment="1" applyProtection="1">
      <alignment horizontal="left" vertical="top"/>
      <protection hidden="1"/>
    </xf>
    <xf numFmtId="0" fontId="3" fillId="0" borderId="24" xfId="282" applyFont="1" applyBorder="1" applyAlignment="1" applyProtection="1">
      <alignment horizontal="left"/>
      <protection hidden="1"/>
    </xf>
    <xf numFmtId="0" fontId="3" fillId="0" borderId="23" xfId="282" applyFont="1" applyBorder="1" applyAlignment="1" applyProtection="1">
      <alignment/>
      <protection hidden="1"/>
    </xf>
    <xf numFmtId="0" fontId="3" fillId="0" borderId="16" xfId="282" applyFont="1" applyBorder="1" applyAlignment="1" applyProtection="1">
      <alignment horizontal="left"/>
      <protection hidden="1"/>
    </xf>
    <xf numFmtId="0" fontId="3" fillId="0" borderId="24" xfId="282" applyFont="1" applyFill="1" applyBorder="1" applyAlignment="1" applyProtection="1">
      <alignment vertical="center"/>
      <protection hidden="1"/>
    </xf>
    <xf numFmtId="0" fontId="13" fillId="0" borderId="24" xfId="288" applyFont="1" applyFill="1" applyBorder="1" applyAlignment="1" applyProtection="1">
      <alignment vertical="center"/>
      <protection hidden="1"/>
    </xf>
    <xf numFmtId="0" fontId="13" fillId="0" borderId="0" xfId="288" applyFont="1" applyBorder="1" applyAlignment="1" applyProtection="1">
      <alignment horizontal="left"/>
      <protection hidden="1"/>
    </xf>
    <xf numFmtId="0" fontId="9" fillId="0" borderId="0" xfId="288" applyBorder="1" applyAlignment="1">
      <alignment/>
      <protection/>
    </xf>
    <xf numFmtId="0" fontId="9" fillId="0" borderId="24" xfId="288" applyBorder="1" applyAlignment="1">
      <alignment/>
      <protection/>
    </xf>
    <xf numFmtId="0" fontId="2" fillId="0" borderId="16" xfId="282" applyFont="1" applyBorder="1" applyAlignment="1" applyProtection="1">
      <alignment vertical="center"/>
      <protection hidden="1"/>
    </xf>
    <xf numFmtId="0" fontId="3" fillId="0" borderId="25" xfId="282" applyFont="1" applyBorder="1" applyAlignment="1" applyProtection="1">
      <alignment/>
      <protection hidden="1"/>
    </xf>
    <xf numFmtId="0" fontId="3" fillId="0" borderId="26" xfId="282" applyFont="1" applyFill="1" applyBorder="1" applyAlignment="1" applyProtection="1">
      <alignment horizontal="right" vertical="top" wrapText="1"/>
      <protection hidden="1"/>
    </xf>
    <xf numFmtId="0" fontId="3" fillId="0" borderId="27" xfId="282" applyFont="1" applyFill="1" applyBorder="1" applyAlignment="1" applyProtection="1">
      <alignment horizontal="right" vertical="top" wrapText="1"/>
      <protection hidden="1"/>
    </xf>
    <xf numFmtId="0" fontId="3" fillId="0" borderId="27" xfId="282" applyFont="1" applyFill="1" applyBorder="1" applyAlignment="1" applyProtection="1">
      <alignment/>
      <protection hidden="1"/>
    </xf>
    <xf numFmtId="0" fontId="3" fillId="0" borderId="28" xfId="282" applyFont="1" applyFill="1" applyBorder="1" applyAlignment="1" applyProtection="1">
      <alignment/>
      <protection hidden="1"/>
    </xf>
    <xf numFmtId="14" fontId="2" fillId="0" borderId="20" xfId="28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282" applyFont="1" applyFill="1" applyBorder="1" applyAlignment="1" applyProtection="1">
      <alignment horizontal="right" vertical="center"/>
      <protection hidden="1" locked="0"/>
    </xf>
    <xf numFmtId="0" fontId="3" fillId="0" borderId="0" xfId="282" applyFont="1" applyFill="1" applyBorder="1" applyAlignment="1">
      <alignment/>
      <protection/>
    </xf>
    <xf numFmtId="49" fontId="2" fillId="0" borderId="0" xfId="282" applyNumberFormat="1" applyFont="1" applyFill="1" applyBorder="1" applyAlignment="1" applyProtection="1">
      <alignment horizontal="center" vertical="center"/>
      <protection hidden="1" locked="0"/>
    </xf>
    <xf numFmtId="1" fontId="2" fillId="33" borderId="22" xfId="90" applyNumberFormat="1" applyFont="1" applyFill="1" applyBorder="1" applyAlignment="1" applyProtection="1">
      <alignment horizontal="center" vertical="center"/>
      <protection hidden="1" locked="0"/>
    </xf>
    <xf numFmtId="1" fontId="2" fillId="33" borderId="22" xfId="92" applyNumberFormat="1" applyFont="1" applyFill="1" applyBorder="1" applyAlignment="1" applyProtection="1">
      <alignment horizontal="center" vertical="center"/>
      <protection hidden="1" locked="0"/>
    </xf>
    <xf numFmtId="0" fontId="2" fillId="33" borderId="22" xfId="94" applyFont="1" applyFill="1" applyBorder="1" applyAlignment="1" applyProtection="1">
      <alignment horizontal="center" vertical="center"/>
      <protection hidden="1" locked="0"/>
    </xf>
    <xf numFmtId="49" fontId="2" fillId="33" borderId="22" xfId="96" applyNumberFormat="1" applyFont="1" applyFill="1" applyBorder="1" applyAlignment="1" applyProtection="1">
      <alignment horizontal="right" vertical="center"/>
      <protection hidden="1" locked="0"/>
    </xf>
    <xf numFmtId="3" fontId="1" fillId="0" borderId="11" xfId="198" applyNumberFormat="1" applyFont="1" applyFill="1" applyBorder="1" applyAlignment="1" applyProtection="1">
      <alignment horizontal="right" vertical="center"/>
      <protection hidden="1"/>
    </xf>
    <xf numFmtId="3" fontId="2" fillId="0" borderId="22" xfId="282" applyNumberFormat="1" applyFont="1" applyFill="1" applyBorder="1" applyAlignment="1" applyProtection="1">
      <alignment horizontal="right" vertical="center"/>
      <protection hidden="1" locked="0"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0" borderId="10" xfId="89" applyNumberFormat="1" applyFont="1" applyFill="1" applyBorder="1" applyAlignment="1" applyProtection="1">
      <alignment vertical="center"/>
      <protection locked="0"/>
    </xf>
    <xf numFmtId="3" fontId="1" fillId="0" borderId="10" xfId="89" applyNumberFormat="1" applyFont="1" applyFill="1" applyBorder="1" applyAlignment="1" applyProtection="1">
      <alignment vertical="center"/>
      <protection hidden="1"/>
    </xf>
    <xf numFmtId="3" fontId="1" fillId="0" borderId="11" xfId="199" applyNumberFormat="1" applyFont="1" applyFill="1" applyBorder="1" applyAlignment="1" applyProtection="1">
      <alignment horizontal="right" vertical="center"/>
      <protection hidden="1"/>
    </xf>
    <xf numFmtId="0" fontId="2" fillId="0" borderId="16" xfId="282" applyFont="1" applyFill="1" applyBorder="1" applyAlignment="1" applyProtection="1">
      <alignment horizontal="left" vertical="center" wrapText="1"/>
      <protection hidden="1"/>
    </xf>
    <xf numFmtId="0" fontId="2" fillId="0" borderId="0" xfId="282" applyFont="1" applyFill="1" applyBorder="1" applyAlignment="1" applyProtection="1">
      <alignment horizontal="left" vertical="center" wrapText="1"/>
      <protection hidden="1"/>
    </xf>
    <xf numFmtId="0" fontId="2" fillId="0" borderId="24" xfId="282" applyFont="1" applyFill="1" applyBorder="1" applyAlignment="1" applyProtection="1">
      <alignment horizontal="left" vertical="center" wrapText="1"/>
      <protection hidden="1"/>
    </xf>
    <xf numFmtId="0" fontId="11" fillId="0" borderId="16" xfId="282" applyFont="1" applyBorder="1" applyAlignment="1" applyProtection="1">
      <alignment horizontal="center" vertical="center" wrapText="1"/>
      <protection hidden="1"/>
    </xf>
    <xf numFmtId="0" fontId="11" fillId="0" borderId="0" xfId="282" applyFont="1" applyBorder="1" applyAlignment="1" applyProtection="1">
      <alignment horizontal="center" vertical="center" wrapText="1"/>
      <protection hidden="1"/>
    </xf>
    <xf numFmtId="0" fontId="11" fillId="0" borderId="24" xfId="282" applyFont="1" applyBorder="1" applyAlignment="1" applyProtection="1">
      <alignment horizontal="center" vertical="center" wrapText="1"/>
      <protection hidden="1"/>
    </xf>
    <xf numFmtId="0" fontId="3" fillId="0" borderId="16" xfId="282" applyFont="1" applyBorder="1" applyAlignment="1" applyProtection="1">
      <alignment horizontal="right" vertical="center"/>
      <protection hidden="1"/>
    </xf>
    <xf numFmtId="0" fontId="3" fillId="0" borderId="24" xfId="282" applyFont="1" applyBorder="1" applyAlignment="1" applyProtection="1">
      <alignment horizontal="right"/>
      <protection hidden="1"/>
    </xf>
    <xf numFmtId="0" fontId="1" fillId="0" borderId="16" xfId="282" applyFont="1" applyBorder="1" applyAlignment="1" applyProtection="1">
      <alignment horizontal="right" vertical="center" wrapText="1"/>
      <protection hidden="1"/>
    </xf>
    <xf numFmtId="0" fontId="1" fillId="0" borderId="24" xfId="282" applyFont="1" applyBorder="1" applyAlignment="1" applyProtection="1">
      <alignment horizontal="right" wrapText="1"/>
      <protection hidden="1"/>
    </xf>
    <xf numFmtId="0" fontId="2" fillId="33" borderId="26" xfId="283" applyFont="1" applyFill="1" applyBorder="1" applyAlignment="1" applyProtection="1">
      <alignment horizontal="left" vertical="center"/>
      <protection hidden="1" locked="0"/>
    </xf>
    <xf numFmtId="0" fontId="3" fillId="0" borderId="27" xfId="283" applyFont="1" applyBorder="1" applyAlignment="1">
      <alignment horizontal="left" vertical="center"/>
      <protection/>
    </xf>
    <xf numFmtId="0" fontId="3" fillId="0" borderId="28" xfId="283" applyFont="1" applyBorder="1" applyAlignment="1">
      <alignment horizontal="left" vertical="center"/>
      <protection/>
    </xf>
    <xf numFmtId="0" fontId="3" fillId="0" borderId="16" xfId="282" applyFont="1" applyBorder="1" applyAlignment="1" applyProtection="1">
      <alignment horizontal="right" vertical="center" wrapText="1"/>
      <protection hidden="1"/>
    </xf>
    <xf numFmtId="0" fontId="3" fillId="0" borderId="0" xfId="282" applyFont="1" applyBorder="1" applyAlignment="1" applyProtection="1">
      <alignment horizontal="right" wrapText="1"/>
      <protection hidden="1"/>
    </xf>
    <xf numFmtId="0" fontId="3" fillId="0" borderId="16" xfId="282" applyFont="1" applyBorder="1" applyAlignment="1" applyProtection="1">
      <alignment horizontal="right" wrapText="1"/>
      <protection hidden="1"/>
    </xf>
    <xf numFmtId="0" fontId="2" fillId="0" borderId="26" xfId="282" applyFont="1" applyFill="1" applyBorder="1" applyAlignment="1" applyProtection="1">
      <alignment horizontal="left" vertical="center"/>
      <protection hidden="1" locked="0"/>
    </xf>
    <xf numFmtId="0" fontId="3" fillId="0" borderId="27" xfId="282" applyFont="1" applyFill="1" applyBorder="1" applyAlignment="1">
      <alignment horizontal="left"/>
      <protection/>
    </xf>
    <xf numFmtId="0" fontId="3" fillId="0" borderId="28" xfId="282" applyFont="1" applyFill="1" applyBorder="1" applyAlignment="1">
      <alignment horizontal="left"/>
      <protection/>
    </xf>
    <xf numFmtId="0" fontId="3" fillId="0" borderId="0" xfId="282" applyFont="1" applyBorder="1" applyAlignment="1" applyProtection="1">
      <alignment horizontal="right"/>
      <protection hidden="1"/>
    </xf>
    <xf numFmtId="0" fontId="4" fillId="33" borderId="26" xfId="54" applyFill="1" applyBorder="1" applyAlignment="1" applyProtection="1">
      <alignment/>
      <protection hidden="1" locked="0"/>
    </xf>
    <xf numFmtId="0" fontId="2" fillId="0" borderId="27" xfId="283" applyFont="1" applyBorder="1" applyAlignment="1" applyProtection="1">
      <alignment/>
      <protection hidden="1" locked="0"/>
    </xf>
    <xf numFmtId="0" fontId="2" fillId="0" borderId="28" xfId="283" applyFont="1" applyBorder="1" applyAlignment="1" applyProtection="1">
      <alignment/>
      <protection hidden="1" locked="0"/>
    </xf>
    <xf numFmtId="0" fontId="3" fillId="0" borderId="0" xfId="282" applyFont="1" applyBorder="1" applyAlignment="1" applyProtection="1">
      <alignment horizontal="right" vertical="center"/>
      <protection hidden="1"/>
    </xf>
    <xf numFmtId="0" fontId="3" fillId="0" borderId="16" xfId="282" applyFont="1" applyBorder="1" applyAlignment="1" applyProtection="1">
      <alignment horizontal="center" vertical="center"/>
      <protection hidden="1"/>
    </xf>
    <xf numFmtId="0" fontId="3" fillId="0" borderId="0" xfId="282" applyFont="1" applyBorder="1" applyAlignment="1">
      <alignment horizontal="center" vertical="center"/>
      <protection/>
    </xf>
    <xf numFmtId="0" fontId="3" fillId="0" borderId="0" xfId="282" applyFont="1" applyBorder="1" applyAlignment="1">
      <alignment horizontal="center"/>
      <protection/>
    </xf>
    <xf numFmtId="0" fontId="3" fillId="0" borderId="0" xfId="282" applyFont="1" applyBorder="1" applyAlignment="1">
      <alignment horizontal="center" vertical="center"/>
      <protection/>
    </xf>
    <xf numFmtId="0" fontId="3" fillId="0" borderId="0" xfId="282" applyFont="1" applyBorder="1" applyAlignment="1">
      <alignment vertical="center"/>
      <protection/>
    </xf>
    <xf numFmtId="0" fontId="3" fillId="0" borderId="0" xfId="282" applyFont="1" applyBorder="1" applyAlignment="1">
      <alignment horizontal="center"/>
      <protection/>
    </xf>
    <xf numFmtId="0" fontId="3" fillId="0" borderId="24" xfId="282" applyFont="1" applyBorder="1" applyAlignment="1">
      <alignment horizontal="center"/>
      <protection/>
    </xf>
    <xf numFmtId="0" fontId="2" fillId="0" borderId="26" xfId="282" applyFont="1" applyFill="1" applyBorder="1" applyAlignment="1" applyProtection="1">
      <alignment horizontal="right" vertical="center"/>
      <protection hidden="1" locked="0"/>
    </xf>
    <xf numFmtId="0" fontId="3" fillId="0" borderId="27" xfId="282" applyFont="1" applyFill="1" applyBorder="1" applyAlignment="1">
      <alignment/>
      <protection/>
    </xf>
    <xf numFmtId="0" fontId="3" fillId="0" borderId="28" xfId="282" applyFont="1" applyFill="1" applyBorder="1" applyAlignment="1">
      <alignment/>
      <protection/>
    </xf>
    <xf numFmtId="49" fontId="2" fillId="0" borderId="26" xfId="28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28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82" applyFont="1" applyBorder="1" applyAlignment="1" applyProtection="1">
      <alignment vertical="top" wrapText="1"/>
      <protection hidden="1"/>
    </xf>
    <xf numFmtId="0" fontId="3" fillId="0" borderId="0" xfId="282" applyFont="1" applyBorder="1" applyAlignment="1" applyProtection="1">
      <alignment wrapText="1"/>
      <protection hidden="1"/>
    </xf>
    <xf numFmtId="0" fontId="3" fillId="0" borderId="0" xfId="282" applyFont="1" applyBorder="1" applyAlignment="1" applyProtection="1">
      <alignment horizontal="center" vertical="top"/>
      <protection hidden="1"/>
    </xf>
    <xf numFmtId="0" fontId="3" fillId="0" borderId="0" xfId="282" applyFont="1" applyBorder="1" applyAlignment="1" applyProtection="1">
      <alignment horizontal="center"/>
      <protection hidden="1"/>
    </xf>
    <xf numFmtId="0" fontId="2" fillId="0" borderId="27" xfId="283" applyFont="1" applyBorder="1" applyAlignment="1" applyProtection="1">
      <alignment horizontal="left" vertical="center"/>
      <protection hidden="1" locked="0"/>
    </xf>
    <xf numFmtId="49" fontId="2" fillId="33" borderId="26" xfId="28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283" applyNumberFormat="1" applyFont="1" applyBorder="1" applyAlignment="1" applyProtection="1">
      <alignment horizontal="center" vertical="center"/>
      <protection hidden="1" locked="0"/>
    </xf>
    <xf numFmtId="49" fontId="2" fillId="33" borderId="26" xfId="17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172" applyNumberFormat="1" applyFont="1" applyBorder="1" applyAlignment="1" applyProtection="1">
      <alignment horizontal="center" vertical="center"/>
      <protection hidden="1" locked="0"/>
    </xf>
    <xf numFmtId="1" fontId="2" fillId="33" borderId="26" xfId="283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283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282" applyFont="1" applyBorder="1" applyAlignment="1" applyProtection="1">
      <alignment horizontal="center"/>
      <protection hidden="1"/>
    </xf>
    <xf numFmtId="0" fontId="13" fillId="0" borderId="0" xfId="288" applyFont="1" applyBorder="1" applyAlignment="1" applyProtection="1">
      <alignment horizontal="left"/>
      <protection hidden="1"/>
    </xf>
    <xf numFmtId="0" fontId="9" fillId="0" borderId="0" xfId="288" applyBorder="1" applyAlignment="1">
      <alignment/>
      <protection/>
    </xf>
    <xf numFmtId="0" fontId="9" fillId="0" borderId="24" xfId="288" applyBorder="1" applyAlignment="1">
      <alignment/>
      <protection/>
    </xf>
    <xf numFmtId="0" fontId="3" fillId="0" borderId="24" xfId="282" applyFont="1" applyBorder="1" applyAlignment="1" applyProtection="1">
      <alignment horizontal="right" wrapText="1"/>
      <protection hidden="1"/>
    </xf>
    <xf numFmtId="0" fontId="10" fillId="0" borderId="30" xfId="282" applyFont="1" applyBorder="1" applyAlignment="1">
      <alignment/>
      <protection/>
    </xf>
    <xf numFmtId="0" fontId="10" fillId="0" borderId="17" xfId="282" applyFont="1" applyBorder="1" applyAlignment="1">
      <alignment/>
      <protection/>
    </xf>
    <xf numFmtId="0" fontId="3" fillId="0" borderId="0" xfId="282" applyFont="1" applyBorder="1" applyAlignment="1" applyProtection="1">
      <alignment vertical="center"/>
      <protection hidden="1"/>
    </xf>
    <xf numFmtId="0" fontId="3" fillId="0" borderId="31" xfId="282" applyFont="1" applyBorder="1" applyAlignment="1" applyProtection="1">
      <alignment horizontal="center" vertical="top"/>
      <protection hidden="1"/>
    </xf>
    <xf numFmtId="0" fontId="3" fillId="0" borderId="31" xfId="282" applyFont="1" applyBorder="1" applyAlignment="1">
      <alignment horizontal="center"/>
      <protection/>
    </xf>
    <xf numFmtId="0" fontId="3" fillId="0" borderId="32" xfId="282" applyFont="1" applyBorder="1" applyAlignment="1">
      <alignment/>
      <protection/>
    </xf>
    <xf numFmtId="49" fontId="2" fillId="33" borderId="26" xfId="28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283" applyNumberFormat="1" applyFont="1" applyBorder="1" applyAlignment="1" applyProtection="1">
      <alignment horizontal="left" vertical="center"/>
      <protection hidden="1" locked="0"/>
    </xf>
    <xf numFmtId="49" fontId="2" fillId="0" borderId="28" xfId="283" applyNumberFormat="1" applyFont="1" applyBorder="1" applyAlignment="1" applyProtection="1">
      <alignment horizontal="left" vertical="center"/>
      <protection hidden="1" locked="0"/>
    </xf>
    <xf numFmtId="49" fontId="4" fillId="33" borderId="26" xfId="53" applyNumberFormat="1" applyFill="1" applyBorder="1" applyAlignment="1" applyProtection="1">
      <alignment horizontal="left" vertical="center"/>
      <protection hidden="1" locked="0"/>
    </xf>
    <xf numFmtId="0" fontId="3" fillId="0" borderId="27" xfId="282" applyFont="1" applyFill="1" applyBorder="1" applyAlignment="1" applyProtection="1">
      <alignment horizontal="center" vertical="top"/>
      <protection hidden="1"/>
    </xf>
    <xf numFmtId="0" fontId="3" fillId="0" borderId="27" xfId="282" applyFont="1" applyFill="1" applyBorder="1" applyAlignment="1" applyProtection="1">
      <alignment horizontal="center"/>
      <protection hidden="1"/>
    </xf>
    <xf numFmtId="0" fontId="17" fillId="0" borderId="0" xfId="288" applyFont="1" applyBorder="1" applyAlignment="1" applyProtection="1">
      <alignment horizontal="left"/>
      <protection hidden="1"/>
    </xf>
    <xf numFmtId="0" fontId="18" fillId="0" borderId="0" xfId="288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34" borderId="29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288" applyFont="1" applyFill="1" applyBorder="1" applyAlignment="1" applyProtection="1">
      <alignment horizontal="center" vertical="center"/>
      <protection hidden="1"/>
    </xf>
    <xf numFmtId="14" fontId="7" fillId="0" borderId="0" xfId="28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8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28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288" applyFont="1" applyAlignment="1">
      <alignment/>
      <protection/>
    </xf>
    <xf numFmtId="0" fontId="15" fillId="0" borderId="0" xfId="288" applyFont="1" applyBorder="1" applyAlignment="1">
      <alignment horizontal="justify" vertical="top" wrapText="1"/>
      <protection/>
    </xf>
    <xf numFmtId="0" fontId="9" fillId="0" borderId="0" xfId="288" applyAlignment="1">
      <alignment/>
      <protection/>
    </xf>
  </cellXfs>
  <cellStyles count="2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3" xfId="56"/>
    <cellStyle name="Hyperlink 4" xfId="57"/>
    <cellStyle name="Input" xfId="58"/>
    <cellStyle name="Linked Cell" xfId="59"/>
    <cellStyle name="Neutral" xfId="60"/>
    <cellStyle name="Normal 10" xfId="61"/>
    <cellStyle name="Normal 10 2" xfId="62"/>
    <cellStyle name="Normal 100" xfId="63"/>
    <cellStyle name="Normal 100 2" xfId="64"/>
    <cellStyle name="Normal 101" xfId="65"/>
    <cellStyle name="Normal 101 2" xfId="66"/>
    <cellStyle name="Normal 102" xfId="67"/>
    <cellStyle name="Normal 102 2" xfId="68"/>
    <cellStyle name="Normal 103" xfId="69"/>
    <cellStyle name="Normal 103 2" xfId="70"/>
    <cellStyle name="Normal 104" xfId="71"/>
    <cellStyle name="Normal 104 2" xfId="72"/>
    <cellStyle name="Normal 105" xfId="73"/>
    <cellStyle name="Normal 105 2" xfId="74"/>
    <cellStyle name="Normal 106" xfId="75"/>
    <cellStyle name="Normal 106 2" xfId="76"/>
    <cellStyle name="Normal 107" xfId="77"/>
    <cellStyle name="Normal 107 2" xfId="78"/>
    <cellStyle name="Normal 108" xfId="79"/>
    <cellStyle name="Normal 108 2" xfId="80"/>
    <cellStyle name="Normal 109" xfId="81"/>
    <cellStyle name="Normal 109 2" xfId="82"/>
    <cellStyle name="Normal 11" xfId="83"/>
    <cellStyle name="Normal 11 2" xfId="84"/>
    <cellStyle name="Normal 110" xfId="85"/>
    <cellStyle name="Normal 110 2" xfId="86"/>
    <cellStyle name="Normal 111" xfId="87"/>
    <cellStyle name="Normal 111 2" xfId="88"/>
    <cellStyle name="Normal 112" xfId="89"/>
    <cellStyle name="Normal 12" xfId="90"/>
    <cellStyle name="Normal 12 2" xfId="91"/>
    <cellStyle name="Normal 13" xfId="92"/>
    <cellStyle name="Normal 13 2" xfId="93"/>
    <cellStyle name="Normal 14" xfId="94"/>
    <cellStyle name="Normal 14 2" xfId="95"/>
    <cellStyle name="Normal 15" xfId="96"/>
    <cellStyle name="Normal 15 2" xfId="97"/>
    <cellStyle name="Normal 16" xfId="98"/>
    <cellStyle name="Normal 16 2" xfId="99"/>
    <cellStyle name="Normal 17" xfId="100"/>
    <cellStyle name="Normal 17 2" xfId="101"/>
    <cellStyle name="Normal 18" xfId="102"/>
    <cellStyle name="Normal 18 2" xfId="103"/>
    <cellStyle name="Normal 19" xfId="104"/>
    <cellStyle name="Normal 19 2" xfId="105"/>
    <cellStyle name="Normal 2" xfId="106"/>
    <cellStyle name="Normal 2 2" xfId="107"/>
    <cellStyle name="Normal 20" xfId="108"/>
    <cellStyle name="Normal 20 2" xfId="109"/>
    <cellStyle name="Normal 21" xfId="110"/>
    <cellStyle name="Normal 21 2" xfId="111"/>
    <cellStyle name="Normal 22" xfId="112"/>
    <cellStyle name="Normal 22 2" xfId="113"/>
    <cellStyle name="Normal 23" xfId="114"/>
    <cellStyle name="Normal 23 2" xfId="115"/>
    <cellStyle name="Normal 24" xfId="116"/>
    <cellStyle name="Normal 24 2" xfId="117"/>
    <cellStyle name="Normal 25" xfId="118"/>
    <cellStyle name="Normal 25 2" xfId="119"/>
    <cellStyle name="Normal 26" xfId="120"/>
    <cellStyle name="Normal 26 2" xfId="121"/>
    <cellStyle name="Normal 27" xfId="122"/>
    <cellStyle name="Normal 27 2" xfId="123"/>
    <cellStyle name="Normal 28" xfId="124"/>
    <cellStyle name="Normal 28 2" xfId="125"/>
    <cellStyle name="Normal 29" xfId="126"/>
    <cellStyle name="Normal 29 2" xfId="127"/>
    <cellStyle name="Normal 3" xfId="128"/>
    <cellStyle name="Normal 3 2" xfId="129"/>
    <cellStyle name="Normal 30" xfId="130"/>
    <cellStyle name="Normal 30 2" xfId="131"/>
    <cellStyle name="Normal 31" xfId="132"/>
    <cellStyle name="Normal 31 2" xfId="133"/>
    <cellStyle name="Normal 32" xfId="134"/>
    <cellStyle name="Normal 32 2" xfId="135"/>
    <cellStyle name="Normal 33" xfId="136"/>
    <cellStyle name="Normal 33 2" xfId="137"/>
    <cellStyle name="Normal 34" xfId="138"/>
    <cellStyle name="Normal 34 2" xfId="139"/>
    <cellStyle name="Normal 35" xfId="140"/>
    <cellStyle name="Normal 35 2" xfId="141"/>
    <cellStyle name="Normal 36" xfId="142"/>
    <cellStyle name="Normal 36 2" xfId="143"/>
    <cellStyle name="Normal 37" xfId="144"/>
    <cellStyle name="Normal 37 2" xfId="145"/>
    <cellStyle name="Normal 38" xfId="146"/>
    <cellStyle name="Normal 38 2" xfId="147"/>
    <cellStyle name="Normal 39" xfId="148"/>
    <cellStyle name="Normal 39 2" xfId="149"/>
    <cellStyle name="Normal 4" xfId="150"/>
    <cellStyle name="Normal 4 2" xfId="151"/>
    <cellStyle name="Normal 40" xfId="152"/>
    <cellStyle name="Normal 40 2" xfId="153"/>
    <cellStyle name="Normal 41" xfId="154"/>
    <cellStyle name="Normal 41 2" xfId="155"/>
    <cellStyle name="Normal 42" xfId="156"/>
    <cellStyle name="Normal 42 2" xfId="157"/>
    <cellStyle name="Normal 43" xfId="158"/>
    <cellStyle name="Normal 43 2" xfId="159"/>
    <cellStyle name="Normal 44" xfId="160"/>
    <cellStyle name="Normal 44 2" xfId="161"/>
    <cellStyle name="Normal 45" xfId="162"/>
    <cellStyle name="Normal 45 2" xfId="163"/>
    <cellStyle name="Normal 46" xfId="164"/>
    <cellStyle name="Normal 46 2" xfId="165"/>
    <cellStyle name="Normal 47" xfId="166"/>
    <cellStyle name="Normal 47 2" xfId="167"/>
    <cellStyle name="Normal 48" xfId="168"/>
    <cellStyle name="Normal 48 2" xfId="169"/>
    <cellStyle name="Normal 49" xfId="170"/>
    <cellStyle name="Normal 49 2" xfId="171"/>
    <cellStyle name="Normal 5" xfId="172"/>
    <cellStyle name="Normal 5 2" xfId="173"/>
    <cellStyle name="Normal 50" xfId="174"/>
    <cellStyle name="Normal 50 2" xfId="175"/>
    <cellStyle name="Normal 51" xfId="176"/>
    <cellStyle name="Normal 51 2" xfId="177"/>
    <cellStyle name="Normal 52" xfId="178"/>
    <cellStyle name="Normal 52 2" xfId="179"/>
    <cellStyle name="Normal 53" xfId="180"/>
    <cellStyle name="Normal 53 2" xfId="181"/>
    <cellStyle name="Normal 54" xfId="182"/>
    <cellStyle name="Normal 54 2" xfId="183"/>
    <cellStyle name="Normal 55" xfId="184"/>
    <cellStyle name="Normal 55 2" xfId="185"/>
    <cellStyle name="Normal 56" xfId="186"/>
    <cellStyle name="Normal 56 2" xfId="187"/>
    <cellStyle name="Normal 57" xfId="188"/>
    <cellStyle name="Normal 57 2" xfId="189"/>
    <cellStyle name="Normal 58" xfId="190"/>
    <cellStyle name="Normal 58 2" xfId="191"/>
    <cellStyle name="Normal 59" xfId="192"/>
    <cellStyle name="Normal 59 2" xfId="193"/>
    <cellStyle name="Normal 6" xfId="194"/>
    <cellStyle name="Normal 6 2" xfId="195"/>
    <cellStyle name="Normal 60" xfId="196"/>
    <cellStyle name="Normal 60 2" xfId="197"/>
    <cellStyle name="Normal 61" xfId="198"/>
    <cellStyle name="Normal 61 2" xfId="199"/>
    <cellStyle name="Normal 62" xfId="200"/>
    <cellStyle name="Normal 62 2" xfId="201"/>
    <cellStyle name="Normal 63" xfId="202"/>
    <cellStyle name="Normal 63 2" xfId="203"/>
    <cellStyle name="Normal 64" xfId="204"/>
    <cellStyle name="Normal 64 2" xfId="205"/>
    <cellStyle name="Normal 65" xfId="206"/>
    <cellStyle name="Normal 65 2" xfId="207"/>
    <cellStyle name="Normal 66" xfId="208"/>
    <cellStyle name="Normal 66 2" xfId="209"/>
    <cellStyle name="Normal 67" xfId="210"/>
    <cellStyle name="Normal 67 2" xfId="211"/>
    <cellStyle name="Normal 68" xfId="212"/>
    <cellStyle name="Normal 68 2" xfId="213"/>
    <cellStyle name="Normal 69" xfId="214"/>
    <cellStyle name="Normal 69 2" xfId="215"/>
    <cellStyle name="Normal 7" xfId="216"/>
    <cellStyle name="Normal 7 2" xfId="217"/>
    <cellStyle name="Normal 70" xfId="218"/>
    <cellStyle name="Normal 70 2" xfId="219"/>
    <cellStyle name="Normal 71" xfId="220"/>
    <cellStyle name="Normal 71 2" xfId="221"/>
    <cellStyle name="Normal 72" xfId="222"/>
    <cellStyle name="Normal 72 2" xfId="223"/>
    <cellStyle name="Normal 73" xfId="224"/>
    <cellStyle name="Normal 73 2" xfId="225"/>
    <cellStyle name="Normal 74" xfId="226"/>
    <cellStyle name="Normal 74 2" xfId="227"/>
    <cellStyle name="Normal 75" xfId="228"/>
    <cellStyle name="Normal 75 2" xfId="229"/>
    <cellStyle name="Normal 76" xfId="230"/>
    <cellStyle name="Normal 76 2" xfId="231"/>
    <cellStyle name="Normal 77" xfId="232"/>
    <cellStyle name="Normal 77 2" xfId="233"/>
    <cellStyle name="Normal 78" xfId="234"/>
    <cellStyle name="Normal 78 2" xfId="235"/>
    <cellStyle name="Normal 79" xfId="236"/>
    <cellStyle name="Normal 79 2" xfId="237"/>
    <cellStyle name="Normal 8" xfId="238"/>
    <cellStyle name="Normal 8 2" xfId="239"/>
    <cellStyle name="Normal 80" xfId="240"/>
    <cellStyle name="Normal 80 2" xfId="241"/>
    <cellStyle name="Normal 81" xfId="242"/>
    <cellStyle name="Normal 81 2" xfId="243"/>
    <cellStyle name="Normal 82" xfId="244"/>
    <cellStyle name="Normal 82 2" xfId="245"/>
    <cellStyle name="Normal 83" xfId="246"/>
    <cellStyle name="Normal 83 2" xfId="247"/>
    <cellStyle name="Normal 84" xfId="248"/>
    <cellStyle name="Normal 84 2" xfId="249"/>
    <cellStyle name="Normal 85" xfId="250"/>
    <cellStyle name="Normal 85 2" xfId="251"/>
    <cellStyle name="Normal 86" xfId="252"/>
    <cellStyle name="Normal 86 2" xfId="253"/>
    <cellStyle name="Normal 87" xfId="254"/>
    <cellStyle name="Normal 87 2" xfId="255"/>
    <cellStyle name="Normal 88" xfId="256"/>
    <cellStyle name="Normal 88 2" xfId="257"/>
    <cellStyle name="Normal 89" xfId="258"/>
    <cellStyle name="Normal 89 2" xfId="259"/>
    <cellStyle name="Normal 9" xfId="260"/>
    <cellStyle name="Normal 9 2" xfId="261"/>
    <cellStyle name="Normal 90" xfId="262"/>
    <cellStyle name="Normal 90 2" xfId="263"/>
    <cellStyle name="Normal 91" xfId="264"/>
    <cellStyle name="Normal 91 2" xfId="265"/>
    <cellStyle name="Normal 92" xfId="266"/>
    <cellStyle name="Normal 92 2" xfId="267"/>
    <cellStyle name="Normal 93" xfId="268"/>
    <cellStyle name="Normal 93 2" xfId="269"/>
    <cellStyle name="Normal 94" xfId="270"/>
    <cellStyle name="Normal 94 2" xfId="271"/>
    <cellStyle name="Normal 95" xfId="272"/>
    <cellStyle name="Normal 95 2" xfId="273"/>
    <cellStyle name="Normal 96" xfId="274"/>
    <cellStyle name="Normal 96 2" xfId="275"/>
    <cellStyle name="Normal 97" xfId="276"/>
    <cellStyle name="Normal 97 2" xfId="277"/>
    <cellStyle name="Normal 98" xfId="278"/>
    <cellStyle name="Normal 98 2" xfId="279"/>
    <cellStyle name="Normal 99" xfId="280"/>
    <cellStyle name="Normal 99 2" xfId="281"/>
    <cellStyle name="Normal_TFI-POD" xfId="282"/>
    <cellStyle name="Normal_TFI-POD-AP-12-09-N" xfId="283"/>
    <cellStyle name="Note" xfId="284"/>
    <cellStyle name="Obično_Knjiga2" xfId="285"/>
    <cellStyle name="Output" xfId="286"/>
    <cellStyle name="Percent" xfId="287"/>
    <cellStyle name="Style 1" xfId="288"/>
    <cellStyle name="Style 1 2" xfId="289"/>
    <cellStyle name="Style 1 2 2" xfId="290"/>
    <cellStyle name="Style 1 3" xfId="291"/>
    <cellStyle name="Style 1 4" xfId="292"/>
    <cellStyle name="Style 1 4 2" xfId="293"/>
    <cellStyle name="Style 1 5" xfId="294"/>
    <cellStyle name="Title" xfId="295"/>
    <cellStyle name="Total" xfId="296"/>
    <cellStyle name="Warning Text" xfId="29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vicenco.jerk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9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4" t="s">
        <v>248</v>
      </c>
      <c r="B1" s="195"/>
      <c r="C1" s="19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2" t="s">
        <v>249</v>
      </c>
      <c r="B2" s="143"/>
      <c r="C2" s="143"/>
      <c r="D2" s="144"/>
      <c r="E2" s="117">
        <v>43101</v>
      </c>
      <c r="F2" s="12"/>
      <c r="G2" s="13" t="s">
        <v>250</v>
      </c>
      <c r="H2" s="117">
        <v>43373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5" t="s">
        <v>317</v>
      </c>
      <c r="B4" s="146"/>
      <c r="C4" s="146"/>
      <c r="D4" s="146"/>
      <c r="E4" s="146"/>
      <c r="F4" s="146"/>
      <c r="G4" s="146"/>
      <c r="H4" s="146"/>
      <c r="I4" s="147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8" t="s">
        <v>251</v>
      </c>
      <c r="B6" s="149"/>
      <c r="C6" s="183" t="s">
        <v>323</v>
      </c>
      <c r="D6" s="184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50" t="s">
        <v>252</v>
      </c>
      <c r="B8" s="151"/>
      <c r="C8" s="183" t="s">
        <v>324</v>
      </c>
      <c r="D8" s="184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55" t="s">
        <v>253</v>
      </c>
      <c r="B10" s="156"/>
      <c r="C10" s="185" t="s">
        <v>325</v>
      </c>
      <c r="D10" s="186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57"/>
      <c r="B11" s="156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8" t="s">
        <v>254</v>
      </c>
      <c r="B12" s="149"/>
      <c r="C12" s="152" t="s">
        <v>326</v>
      </c>
      <c r="D12" s="153"/>
      <c r="E12" s="153"/>
      <c r="F12" s="153"/>
      <c r="G12" s="153"/>
      <c r="H12" s="153"/>
      <c r="I12" s="154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8" t="s">
        <v>255</v>
      </c>
      <c r="B14" s="149"/>
      <c r="C14" s="187">
        <v>20000</v>
      </c>
      <c r="D14" s="188"/>
      <c r="E14" s="16"/>
      <c r="F14" s="152" t="s">
        <v>327</v>
      </c>
      <c r="G14" s="153"/>
      <c r="H14" s="153"/>
      <c r="I14" s="154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8" t="s">
        <v>256</v>
      </c>
      <c r="B16" s="149"/>
      <c r="C16" s="152" t="s">
        <v>338</v>
      </c>
      <c r="D16" s="153"/>
      <c r="E16" s="153"/>
      <c r="F16" s="153"/>
      <c r="G16" s="153"/>
      <c r="H16" s="153"/>
      <c r="I16" s="154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8" t="s">
        <v>257</v>
      </c>
      <c r="B18" s="149"/>
      <c r="C18" s="162" t="s">
        <v>328</v>
      </c>
      <c r="D18" s="163"/>
      <c r="E18" s="163"/>
      <c r="F18" s="163"/>
      <c r="G18" s="163"/>
      <c r="H18" s="163"/>
      <c r="I18" s="164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8" t="s">
        <v>258</v>
      </c>
      <c r="B20" s="149"/>
      <c r="C20" s="162" t="s">
        <v>329</v>
      </c>
      <c r="D20" s="163"/>
      <c r="E20" s="163"/>
      <c r="F20" s="163"/>
      <c r="G20" s="163"/>
      <c r="H20" s="163"/>
      <c r="I20" s="164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8" t="s">
        <v>259</v>
      </c>
      <c r="B22" s="149"/>
      <c r="C22" s="121">
        <v>98</v>
      </c>
      <c r="D22" s="158"/>
      <c r="E22" s="159"/>
      <c r="F22" s="160"/>
      <c r="G22" s="148"/>
      <c r="H22" s="161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8" t="s">
        <v>260</v>
      </c>
      <c r="B24" s="149"/>
      <c r="C24" s="122">
        <v>19</v>
      </c>
      <c r="D24" s="158"/>
      <c r="E24" s="159"/>
      <c r="F24" s="159"/>
      <c r="G24" s="160"/>
      <c r="H24" s="51" t="s">
        <v>261</v>
      </c>
      <c r="I24" s="126">
        <v>39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318</v>
      </c>
      <c r="I25" s="95"/>
      <c r="J25" s="10"/>
      <c r="K25" s="10"/>
      <c r="L25" s="10"/>
    </row>
    <row r="26" spans="1:12" ht="12.75">
      <c r="A26" s="148" t="s">
        <v>262</v>
      </c>
      <c r="B26" s="149"/>
      <c r="C26" s="123" t="s">
        <v>330</v>
      </c>
      <c r="D26" s="25"/>
      <c r="E26" s="33"/>
      <c r="F26" s="24"/>
      <c r="G26" s="165" t="s">
        <v>263</v>
      </c>
      <c r="H26" s="149"/>
      <c r="I26" s="124" t="s">
        <v>331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3"/>
      <c r="B30" s="174"/>
      <c r="C30" s="174"/>
      <c r="D30" s="175"/>
      <c r="E30" s="173"/>
      <c r="F30" s="174"/>
      <c r="G30" s="174"/>
      <c r="H30" s="176"/>
      <c r="I30" s="177"/>
      <c r="J30" s="10"/>
      <c r="K30" s="10"/>
      <c r="L30" s="10"/>
    </row>
    <row r="31" spans="1:12" ht="12.75">
      <c r="A31" s="91"/>
      <c r="B31" s="22"/>
      <c r="C31" s="21"/>
      <c r="D31" s="178"/>
      <c r="E31" s="178"/>
      <c r="F31" s="178"/>
      <c r="G31" s="179"/>
      <c r="H31" s="16"/>
      <c r="I31" s="98"/>
      <c r="J31" s="10"/>
      <c r="K31" s="10"/>
      <c r="L31" s="10"/>
    </row>
    <row r="32" spans="1:12" ht="12.75">
      <c r="A32" s="173"/>
      <c r="B32" s="174"/>
      <c r="C32" s="174"/>
      <c r="D32" s="175"/>
      <c r="E32" s="173"/>
      <c r="F32" s="174"/>
      <c r="G32" s="174"/>
      <c r="H32" s="176"/>
      <c r="I32" s="177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3"/>
      <c r="B34" s="174"/>
      <c r="C34" s="174"/>
      <c r="D34" s="175"/>
      <c r="E34" s="173"/>
      <c r="F34" s="174"/>
      <c r="G34" s="174"/>
      <c r="H34" s="176"/>
      <c r="I34" s="177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3"/>
      <c r="B36" s="174"/>
      <c r="C36" s="174"/>
      <c r="D36" s="175"/>
      <c r="E36" s="173"/>
      <c r="F36" s="174"/>
      <c r="G36" s="174"/>
      <c r="H36" s="176"/>
      <c r="I36" s="177"/>
      <c r="J36" s="10"/>
      <c r="K36" s="10"/>
      <c r="L36" s="10"/>
    </row>
    <row r="37" spans="1:12" ht="12.75">
      <c r="A37" s="100"/>
      <c r="B37" s="30"/>
      <c r="C37" s="180"/>
      <c r="D37" s="181"/>
      <c r="E37" s="16"/>
      <c r="F37" s="180"/>
      <c r="G37" s="181"/>
      <c r="H37" s="16"/>
      <c r="I37" s="92"/>
      <c r="J37" s="10"/>
      <c r="K37" s="10"/>
      <c r="L37" s="10"/>
    </row>
    <row r="38" spans="1:12" ht="12.75">
      <c r="A38" s="173"/>
      <c r="B38" s="174"/>
      <c r="C38" s="174"/>
      <c r="D38" s="175"/>
      <c r="E38" s="173"/>
      <c r="F38" s="174"/>
      <c r="G38" s="174"/>
      <c r="H38" s="176"/>
      <c r="I38" s="177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3"/>
      <c r="B40" s="174"/>
      <c r="C40" s="174"/>
      <c r="D40" s="175"/>
      <c r="E40" s="173"/>
      <c r="F40" s="174"/>
      <c r="G40" s="174"/>
      <c r="H40" s="176"/>
      <c r="I40" s="177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55" t="s">
        <v>267</v>
      </c>
      <c r="B44" s="193"/>
      <c r="C44" s="176"/>
      <c r="D44" s="177"/>
      <c r="E44" s="26"/>
      <c r="F44" s="158"/>
      <c r="G44" s="174"/>
      <c r="H44" s="174"/>
      <c r="I44" s="175"/>
      <c r="J44" s="10"/>
      <c r="K44" s="10"/>
      <c r="L44" s="10"/>
    </row>
    <row r="45" spans="1:12" ht="12.75">
      <c r="A45" s="100"/>
      <c r="B45" s="30"/>
      <c r="C45" s="180"/>
      <c r="D45" s="181"/>
      <c r="E45" s="16"/>
      <c r="F45" s="180"/>
      <c r="G45" s="189"/>
      <c r="H45" s="35"/>
      <c r="I45" s="104"/>
      <c r="J45" s="10"/>
      <c r="K45" s="10"/>
      <c r="L45" s="10"/>
    </row>
    <row r="46" spans="1:12" ht="12.75">
      <c r="A46" s="155" t="s">
        <v>268</v>
      </c>
      <c r="B46" s="193"/>
      <c r="C46" s="152" t="s">
        <v>339</v>
      </c>
      <c r="D46" s="182"/>
      <c r="E46" s="182"/>
      <c r="F46" s="182"/>
      <c r="G46" s="182"/>
      <c r="H46" s="182"/>
      <c r="I46" s="182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55" t="s">
        <v>270</v>
      </c>
      <c r="B48" s="193"/>
      <c r="C48" s="200" t="s">
        <v>332</v>
      </c>
      <c r="D48" s="201"/>
      <c r="E48" s="202"/>
      <c r="F48" s="16"/>
      <c r="G48" s="51" t="s">
        <v>271</v>
      </c>
      <c r="H48" s="200" t="s">
        <v>333</v>
      </c>
      <c r="I48" s="202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55" t="s">
        <v>257</v>
      </c>
      <c r="B50" s="193"/>
      <c r="C50" s="203" t="s">
        <v>340</v>
      </c>
      <c r="D50" s="201"/>
      <c r="E50" s="201"/>
      <c r="F50" s="201"/>
      <c r="G50" s="201"/>
      <c r="H50" s="201"/>
      <c r="I50" s="202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8" t="s">
        <v>272</v>
      </c>
      <c r="B52" s="149"/>
      <c r="C52" s="200" t="s">
        <v>334</v>
      </c>
      <c r="D52" s="201"/>
      <c r="E52" s="201"/>
      <c r="F52" s="201"/>
      <c r="G52" s="201"/>
      <c r="H52" s="201"/>
      <c r="I52" s="154"/>
      <c r="J52" s="10"/>
      <c r="K52" s="10"/>
      <c r="L52" s="10"/>
    </row>
    <row r="53" spans="1:12" ht="12.75">
      <c r="A53" s="105"/>
      <c r="B53" s="20"/>
      <c r="C53" s="196" t="s">
        <v>273</v>
      </c>
      <c r="D53" s="196"/>
      <c r="E53" s="196"/>
      <c r="F53" s="196"/>
      <c r="G53" s="196"/>
      <c r="H53" s="196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206" t="s">
        <v>274</v>
      </c>
      <c r="C55" s="207"/>
      <c r="D55" s="207"/>
      <c r="E55" s="207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05"/>
      <c r="B57" s="190" t="s">
        <v>307</v>
      </c>
      <c r="C57" s="191"/>
      <c r="D57" s="191"/>
      <c r="E57" s="191"/>
      <c r="F57" s="191"/>
      <c r="G57" s="191"/>
      <c r="H57" s="191"/>
      <c r="I57" s="107"/>
      <c r="J57" s="10"/>
      <c r="K57" s="10"/>
      <c r="L57" s="10"/>
    </row>
    <row r="58" spans="1:12" ht="12.75">
      <c r="A58" s="105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05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97" t="s">
        <v>277</v>
      </c>
      <c r="H62" s="198"/>
      <c r="I62" s="199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204"/>
      <c r="H63" s="205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C48:E48"/>
    <mergeCell ref="H48:I48"/>
    <mergeCell ref="C50:I50"/>
    <mergeCell ref="C52:I52"/>
    <mergeCell ref="G63:H63"/>
    <mergeCell ref="A50:B50"/>
    <mergeCell ref="A52:B52"/>
    <mergeCell ref="B55:E55"/>
    <mergeCell ref="B56:I56"/>
    <mergeCell ref="B57:H57"/>
    <mergeCell ref="B58:I58"/>
    <mergeCell ref="B59:I59"/>
    <mergeCell ref="A48:B48"/>
    <mergeCell ref="A1:C1"/>
    <mergeCell ref="C53:H53"/>
    <mergeCell ref="G62:I62"/>
    <mergeCell ref="A46:B46"/>
    <mergeCell ref="A44:B44"/>
    <mergeCell ref="C44:D44"/>
    <mergeCell ref="F44:I44"/>
    <mergeCell ref="C46:I46"/>
    <mergeCell ref="H40:I40"/>
    <mergeCell ref="C6:D6"/>
    <mergeCell ref="C8:D8"/>
    <mergeCell ref="C10:D10"/>
    <mergeCell ref="C12:I12"/>
    <mergeCell ref="C14:D14"/>
    <mergeCell ref="C45:D45"/>
    <mergeCell ref="F45:G45"/>
    <mergeCell ref="C37:D37"/>
    <mergeCell ref="A36:D36"/>
    <mergeCell ref="E36:G36"/>
    <mergeCell ref="H36:I36"/>
    <mergeCell ref="E38:G38"/>
    <mergeCell ref="H38:I38"/>
    <mergeCell ref="A40:D40"/>
    <mergeCell ref="E40:G40"/>
    <mergeCell ref="F37:G37"/>
    <mergeCell ref="A38:D38"/>
    <mergeCell ref="D31:G31"/>
    <mergeCell ref="A32:D32"/>
    <mergeCell ref="E32:G32"/>
    <mergeCell ref="H32:I32"/>
    <mergeCell ref="A34:D34"/>
    <mergeCell ref="E34:G34"/>
    <mergeCell ref="H34:I34"/>
    <mergeCell ref="A26:B26"/>
    <mergeCell ref="G26:H2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C18:I18"/>
    <mergeCell ref="C20:I20"/>
    <mergeCell ref="A24:B24"/>
    <mergeCell ref="D24:G24"/>
    <mergeCell ref="A16:B16"/>
    <mergeCell ref="F14:I14"/>
    <mergeCell ref="C16:I16"/>
    <mergeCell ref="A10:B11"/>
    <mergeCell ref="A18:B18"/>
    <mergeCell ref="A20:B20"/>
    <mergeCell ref="A2:D2"/>
    <mergeCell ref="A4:I4"/>
    <mergeCell ref="A6:B6"/>
    <mergeCell ref="A8:B8"/>
    <mergeCell ref="A12:B12"/>
    <mergeCell ref="A14:B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vicenco.jerk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K111" sqref="K111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57" t="s">
        <v>153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9" t="s">
        <v>335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2.5">
      <c r="A4" s="262" t="s">
        <v>59</v>
      </c>
      <c r="B4" s="263"/>
      <c r="C4" s="263"/>
      <c r="D4" s="263"/>
      <c r="E4" s="263"/>
      <c r="F4" s="263"/>
      <c r="G4" s="263"/>
      <c r="H4" s="264"/>
      <c r="I4" s="131" t="s">
        <v>278</v>
      </c>
      <c r="J4" s="132" t="s">
        <v>319</v>
      </c>
      <c r="K4" s="133" t="s">
        <v>320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134">
        <v>2</v>
      </c>
      <c r="J5" s="135">
        <v>3</v>
      </c>
      <c r="K5" s="135">
        <v>4</v>
      </c>
    </row>
    <row r="6" spans="1:11" ht="12.75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12.75">
      <c r="A7" s="217" t="s">
        <v>60</v>
      </c>
      <c r="B7" s="218"/>
      <c r="C7" s="218"/>
      <c r="D7" s="218"/>
      <c r="E7" s="218"/>
      <c r="F7" s="218"/>
      <c r="G7" s="218"/>
      <c r="H7" s="256"/>
      <c r="I7" s="3">
        <v>1</v>
      </c>
      <c r="J7" s="6"/>
      <c r="K7" s="6"/>
    </row>
    <row r="8" spans="1:11" ht="12.75">
      <c r="A8" s="224" t="s">
        <v>13</v>
      </c>
      <c r="B8" s="225"/>
      <c r="C8" s="225"/>
      <c r="D8" s="225"/>
      <c r="E8" s="225"/>
      <c r="F8" s="225"/>
      <c r="G8" s="225"/>
      <c r="H8" s="226"/>
      <c r="I8" s="127">
        <v>2</v>
      </c>
      <c r="J8" s="128">
        <f>J9+J16+J26+J35+J39</f>
        <v>689257310</v>
      </c>
      <c r="K8" s="128">
        <f>K9+K16+K26+K35+K39</f>
        <v>688317522</v>
      </c>
    </row>
    <row r="9" spans="1:11" ht="12.75">
      <c r="A9" s="221" t="s">
        <v>205</v>
      </c>
      <c r="B9" s="222"/>
      <c r="C9" s="222"/>
      <c r="D9" s="222"/>
      <c r="E9" s="222"/>
      <c r="F9" s="222"/>
      <c r="G9" s="222"/>
      <c r="H9" s="223"/>
      <c r="I9" s="1">
        <v>3</v>
      </c>
      <c r="J9" s="53">
        <f>SUM(J10:J15)</f>
        <v>0</v>
      </c>
      <c r="K9" s="53"/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7"/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/>
      <c r="K11" s="7"/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/>
      <c r="K12" s="7"/>
    </row>
    <row r="13" spans="1:11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1">
        <v>7</v>
      </c>
      <c r="J13" s="7"/>
      <c r="K13" s="7"/>
    </row>
    <row r="14" spans="1:11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1">
        <v>8</v>
      </c>
      <c r="J14" s="7"/>
      <c r="K14" s="7"/>
    </row>
    <row r="15" spans="1:11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1">
        <v>9</v>
      </c>
      <c r="J15" s="7"/>
      <c r="K15" s="7"/>
    </row>
    <row r="16" spans="1:11" ht="12.75">
      <c r="A16" s="241" t="s">
        <v>206</v>
      </c>
      <c r="B16" s="242"/>
      <c r="C16" s="242"/>
      <c r="D16" s="242"/>
      <c r="E16" s="242"/>
      <c r="F16" s="242"/>
      <c r="G16" s="242"/>
      <c r="H16" s="243"/>
      <c r="I16" s="127">
        <v>10</v>
      </c>
      <c r="J16" s="128">
        <f>SUM(J17:J25)</f>
        <v>93672992</v>
      </c>
      <c r="K16" s="128">
        <f>SUM(K17:K25)</f>
        <v>92843407</v>
      </c>
    </row>
    <row r="17" spans="1:11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12448807</v>
      </c>
      <c r="K17" s="7">
        <v>12448807</v>
      </c>
    </row>
    <row r="18" spans="1:11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77515025</v>
      </c>
      <c r="K18" s="7">
        <v>75727132</v>
      </c>
    </row>
    <row r="19" spans="1:11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518747</v>
      </c>
      <c r="K19" s="7">
        <v>237941</v>
      </c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/>
      <c r="K20" s="7"/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/>
      <c r="K22" s="7"/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3001725</v>
      </c>
      <c r="K23" s="7">
        <v>4240839</v>
      </c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188688</v>
      </c>
      <c r="K24" s="7">
        <v>188688</v>
      </c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/>
      <c r="K25" s="7" t="s">
        <v>337</v>
      </c>
    </row>
    <row r="26" spans="1:11" ht="12.75">
      <c r="A26" s="241" t="s">
        <v>190</v>
      </c>
      <c r="B26" s="242"/>
      <c r="C26" s="242"/>
      <c r="D26" s="242"/>
      <c r="E26" s="242"/>
      <c r="F26" s="242"/>
      <c r="G26" s="242"/>
      <c r="H26" s="243"/>
      <c r="I26" s="127">
        <v>20</v>
      </c>
      <c r="J26" s="128">
        <f>SUM(J27:J34)</f>
        <v>595584318</v>
      </c>
      <c r="K26" s="128">
        <f>SUM(K27:K34)</f>
        <v>595474115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593563215</v>
      </c>
      <c r="K27" s="7">
        <v>593563215</v>
      </c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/>
      <c r="K28" s="7"/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/>
      <c r="K29" s="7"/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1267190</v>
      </c>
      <c r="K31" s="7">
        <v>1277190</v>
      </c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193913</v>
      </c>
      <c r="K32" s="7">
        <v>73710</v>
      </c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/>
      <c r="K33" s="7"/>
    </row>
    <row r="34" spans="1:11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>
        <v>560000</v>
      </c>
      <c r="K34" s="7">
        <v>560000</v>
      </c>
    </row>
    <row r="35" spans="1:11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/>
      <c r="K37" s="7"/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/>
      <c r="K38" s="7"/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/>
      <c r="K39" s="7"/>
    </row>
    <row r="40" spans="1:11" ht="12.75">
      <c r="A40" s="224" t="s">
        <v>240</v>
      </c>
      <c r="B40" s="225"/>
      <c r="C40" s="225"/>
      <c r="D40" s="225"/>
      <c r="E40" s="225"/>
      <c r="F40" s="225"/>
      <c r="G40" s="225"/>
      <c r="H40" s="226"/>
      <c r="I40" s="127">
        <v>34</v>
      </c>
      <c r="J40" s="128">
        <f>J41+J49+J56+J64</f>
        <v>56403006</v>
      </c>
      <c r="K40" s="128">
        <f>K41+K49+K56+K64</f>
        <v>35002899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53">
        <f>SUM(J42:J48)</f>
        <v>22526809</v>
      </c>
      <c r="K41" s="53">
        <f>SUM(K42:K48)</f>
        <v>22904010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3459612</v>
      </c>
      <c r="K42" s="7">
        <v>8050303</v>
      </c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/>
      <c r="K43" s="7"/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/>
      <c r="K44" s="7"/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/>
      <c r="K45" s="7"/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/>
      <c r="K46" s="7"/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>
        <v>19067197</v>
      </c>
      <c r="K47" s="7">
        <v>14853707</v>
      </c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41" t="s">
        <v>101</v>
      </c>
      <c r="B49" s="242"/>
      <c r="C49" s="242"/>
      <c r="D49" s="242"/>
      <c r="E49" s="242"/>
      <c r="F49" s="242"/>
      <c r="G49" s="242"/>
      <c r="H49" s="243"/>
      <c r="I49" s="127">
        <v>43</v>
      </c>
      <c r="J49" s="128">
        <f>SUM(J50:J55)</f>
        <v>16366340</v>
      </c>
      <c r="K49" s="128">
        <f>SUM(K50:K55)</f>
        <v>3111487</v>
      </c>
    </row>
    <row r="50" spans="1:11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/>
      <c r="K50" s="7"/>
    </row>
    <row r="51" spans="1:11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13563042</v>
      </c>
      <c r="K51" s="7">
        <v>2397197</v>
      </c>
    </row>
    <row r="52" spans="1:11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107438</v>
      </c>
      <c r="K53" s="7">
        <v>114930</v>
      </c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400675</v>
      </c>
      <c r="K54" s="7">
        <v>514460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2295185</v>
      </c>
      <c r="K55" s="7">
        <v>84900</v>
      </c>
    </row>
    <row r="56" spans="1:11" ht="12.75">
      <c r="A56" s="241" t="s">
        <v>102</v>
      </c>
      <c r="B56" s="242"/>
      <c r="C56" s="242"/>
      <c r="D56" s="242"/>
      <c r="E56" s="242"/>
      <c r="F56" s="242"/>
      <c r="G56" s="242"/>
      <c r="H56" s="243"/>
      <c r="I56" s="127">
        <v>50</v>
      </c>
      <c r="J56" s="128">
        <f>SUM(J57:J63)</f>
        <v>993977</v>
      </c>
      <c r="K56" s="128">
        <f>SUM(K57:K63)</f>
        <v>692477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/>
      <c r="K58" s="7"/>
    </row>
    <row r="59" spans="1:11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/>
      <c r="K61" s="7"/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993977</v>
      </c>
      <c r="K62" s="7">
        <v>692477</v>
      </c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/>
      <c r="K63" s="7"/>
    </row>
    <row r="64" spans="1:11" ht="12.75">
      <c r="A64" s="241" t="s">
        <v>207</v>
      </c>
      <c r="B64" s="242"/>
      <c r="C64" s="242"/>
      <c r="D64" s="242"/>
      <c r="E64" s="242"/>
      <c r="F64" s="242"/>
      <c r="G64" s="242"/>
      <c r="H64" s="243"/>
      <c r="I64" s="127">
        <v>58</v>
      </c>
      <c r="J64" s="136">
        <v>16515880</v>
      </c>
      <c r="K64" s="136">
        <v>8294925</v>
      </c>
    </row>
    <row r="65" spans="1:11" ht="12.75">
      <c r="A65" s="224" t="s">
        <v>56</v>
      </c>
      <c r="B65" s="225"/>
      <c r="C65" s="225"/>
      <c r="D65" s="225"/>
      <c r="E65" s="225"/>
      <c r="F65" s="225"/>
      <c r="G65" s="225"/>
      <c r="H65" s="226"/>
      <c r="I65" s="127">
        <v>59</v>
      </c>
      <c r="J65" s="136">
        <v>13679665</v>
      </c>
      <c r="K65" s="136">
        <v>10665118</v>
      </c>
    </row>
    <row r="66" spans="1:11" ht="12.75">
      <c r="A66" s="227" t="s">
        <v>241</v>
      </c>
      <c r="B66" s="228"/>
      <c r="C66" s="228"/>
      <c r="D66" s="228"/>
      <c r="E66" s="228"/>
      <c r="F66" s="228"/>
      <c r="G66" s="228"/>
      <c r="H66" s="229"/>
      <c r="I66" s="129">
        <v>60</v>
      </c>
      <c r="J66" s="130">
        <f>J7+J8+J40+J65</f>
        <v>759339981</v>
      </c>
      <c r="K66" s="130">
        <f>K7+K8+K40+K65</f>
        <v>733985539</v>
      </c>
    </row>
    <row r="67" spans="1:11" ht="12.75">
      <c r="A67" s="247" t="s">
        <v>91</v>
      </c>
      <c r="B67" s="248"/>
      <c r="C67" s="248"/>
      <c r="D67" s="248"/>
      <c r="E67" s="248"/>
      <c r="F67" s="248"/>
      <c r="G67" s="248"/>
      <c r="H67" s="249"/>
      <c r="I67" s="4">
        <v>61</v>
      </c>
      <c r="J67" s="8"/>
      <c r="K67" s="8"/>
    </row>
    <row r="68" spans="1:11" ht="12.75">
      <c r="A68" s="213" t="s">
        <v>58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1"/>
    </row>
    <row r="69" spans="1:11" ht="12.75">
      <c r="A69" s="244" t="s">
        <v>191</v>
      </c>
      <c r="B69" s="245"/>
      <c r="C69" s="245"/>
      <c r="D69" s="245"/>
      <c r="E69" s="245"/>
      <c r="F69" s="245"/>
      <c r="G69" s="245"/>
      <c r="H69" s="246"/>
      <c r="I69" s="137">
        <v>62</v>
      </c>
      <c r="J69" s="138">
        <f>J70+J71+J72+J78+J79+J82+J85</f>
        <v>432289502</v>
      </c>
      <c r="K69" s="138">
        <f>K70+K71+K72+K78+K79+K82+K85</f>
        <v>436631525</v>
      </c>
    </row>
    <row r="70" spans="1:11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418656000</v>
      </c>
      <c r="K70" s="7">
        <v>418656000</v>
      </c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/>
      <c r="K71" s="7"/>
    </row>
    <row r="72" spans="1:11" ht="12.75">
      <c r="A72" s="241" t="s">
        <v>143</v>
      </c>
      <c r="B72" s="242"/>
      <c r="C72" s="242"/>
      <c r="D72" s="242"/>
      <c r="E72" s="242"/>
      <c r="F72" s="242"/>
      <c r="G72" s="242"/>
      <c r="H72" s="243"/>
      <c r="I72" s="127">
        <v>65</v>
      </c>
      <c r="J72" s="128">
        <f>J73+J74-J75+J76+J77</f>
        <v>0</v>
      </c>
      <c r="K72" s="128">
        <f>K73+K74-K75+K76+K77</f>
        <v>681675</v>
      </c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/>
      <c r="K73" s="7">
        <v>681675</v>
      </c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9004339</v>
      </c>
      <c r="K74" s="7">
        <v>9004339</v>
      </c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9004339</v>
      </c>
      <c r="K75" s="7">
        <v>9004339</v>
      </c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/>
      <c r="K77" s="7"/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/>
      <c r="K78" s="7"/>
    </row>
    <row r="79" spans="1:11" ht="12.75">
      <c r="A79" s="241" t="s">
        <v>238</v>
      </c>
      <c r="B79" s="242"/>
      <c r="C79" s="242"/>
      <c r="D79" s="242"/>
      <c r="E79" s="242"/>
      <c r="F79" s="242"/>
      <c r="G79" s="242"/>
      <c r="H79" s="243"/>
      <c r="I79" s="127">
        <v>72</v>
      </c>
      <c r="J79" s="128">
        <f>J80-J81</f>
        <v>-67527852</v>
      </c>
      <c r="K79" s="128">
        <f>K80-K81</f>
        <v>12951827</v>
      </c>
    </row>
    <row r="80" spans="1:11" ht="12.75">
      <c r="A80" s="238" t="s">
        <v>169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/>
      <c r="K80" s="7">
        <v>12951827</v>
      </c>
    </row>
    <row r="81" spans="1:11" ht="12.75">
      <c r="A81" s="238" t="s">
        <v>170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>
        <v>67527852</v>
      </c>
      <c r="K81" s="53"/>
    </row>
    <row r="82" spans="1:11" ht="12.75">
      <c r="A82" s="241" t="s">
        <v>239</v>
      </c>
      <c r="B82" s="242"/>
      <c r="C82" s="242"/>
      <c r="D82" s="242"/>
      <c r="E82" s="242"/>
      <c r="F82" s="242"/>
      <c r="G82" s="242"/>
      <c r="H82" s="243"/>
      <c r="I82" s="127">
        <v>75</v>
      </c>
      <c r="J82" s="128">
        <f>J83-J84</f>
        <v>81161354</v>
      </c>
      <c r="K82" s="128">
        <f>K83-K84</f>
        <v>4342023</v>
      </c>
    </row>
    <row r="83" spans="1:11" ht="12.75">
      <c r="A83" s="238" t="s">
        <v>171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>
        <v>81161354</v>
      </c>
      <c r="K83" s="7">
        <v>4342023</v>
      </c>
    </row>
    <row r="84" spans="1:11" ht="12.75">
      <c r="A84" s="238" t="s">
        <v>172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/>
      <c r="K84" s="7"/>
    </row>
    <row r="85" spans="1:11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/>
      <c r="K85" s="7"/>
    </row>
    <row r="86" spans="1:11" ht="12.75">
      <c r="A86" s="235" t="s">
        <v>19</v>
      </c>
      <c r="B86" s="236"/>
      <c r="C86" s="236"/>
      <c r="D86" s="236"/>
      <c r="E86" s="236"/>
      <c r="F86" s="236"/>
      <c r="G86" s="236"/>
      <c r="H86" s="237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/>
      <c r="K87" s="7"/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/>
      <c r="K89" s="7"/>
    </row>
    <row r="90" spans="1:11" ht="12.75">
      <c r="A90" s="224" t="s">
        <v>20</v>
      </c>
      <c r="B90" s="225"/>
      <c r="C90" s="225"/>
      <c r="D90" s="225"/>
      <c r="E90" s="225"/>
      <c r="F90" s="225"/>
      <c r="G90" s="225"/>
      <c r="H90" s="226"/>
      <c r="I90" s="127">
        <v>83</v>
      </c>
      <c r="J90" s="128">
        <f>SUM(J91:J99)</f>
        <v>31020656</v>
      </c>
      <c r="K90" s="128">
        <f>SUM(K91:K99)</f>
        <v>41395247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/>
      <c r="K91" s="7"/>
    </row>
    <row r="92" spans="1:11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/>
      <c r="K92" s="7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31020656</v>
      </c>
      <c r="K93" s="7">
        <v>41395247</v>
      </c>
    </row>
    <row r="94" spans="1:11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/>
    </row>
    <row r="95" spans="1:11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/>
      <c r="K95" s="7"/>
    </row>
    <row r="96" spans="1:11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/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/>
      <c r="K98" s="7"/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/>
      <c r="K99" s="7"/>
    </row>
    <row r="100" spans="1:11" ht="12.75">
      <c r="A100" s="224" t="s">
        <v>21</v>
      </c>
      <c r="B100" s="225"/>
      <c r="C100" s="225"/>
      <c r="D100" s="225"/>
      <c r="E100" s="225"/>
      <c r="F100" s="225"/>
      <c r="G100" s="225"/>
      <c r="H100" s="226"/>
      <c r="I100" s="127">
        <v>93</v>
      </c>
      <c r="J100" s="128">
        <f>SUM(J101:J112)</f>
        <v>287127515</v>
      </c>
      <c r="K100" s="128">
        <f>SUM(K101:K112)</f>
        <v>251453975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256882958</v>
      </c>
      <c r="K101" s="7">
        <v>230108801</v>
      </c>
    </row>
    <row r="102" spans="1:11" ht="12.7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/>
      <c r="K102" s="7"/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4799359</v>
      </c>
      <c r="K103" s="7">
        <v>1233447</v>
      </c>
    </row>
    <row r="104" spans="1:11" ht="12.7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2303942</v>
      </c>
      <c r="K104" s="7"/>
    </row>
    <row r="105" spans="1:11" ht="12.7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15904722</v>
      </c>
      <c r="K105" s="7">
        <v>14970360</v>
      </c>
    </row>
    <row r="106" spans="1:11" ht="12.7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/>
      <c r="K106" s="7"/>
    </row>
    <row r="107" spans="1:11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/>
    </row>
    <row r="108" spans="1:11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1274929</v>
      </c>
      <c r="K108" s="7">
        <v>630541</v>
      </c>
    </row>
    <row r="109" spans="1:11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1733602</v>
      </c>
      <c r="K109" s="7">
        <v>1154488</v>
      </c>
    </row>
    <row r="110" spans="1:11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1797861</v>
      </c>
      <c r="K110" s="7">
        <v>1797861</v>
      </c>
    </row>
    <row r="111" spans="1:11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2430142</v>
      </c>
      <c r="K112" s="7">
        <v>1558477</v>
      </c>
    </row>
    <row r="113" spans="1:11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27">
        <v>106</v>
      </c>
      <c r="J113" s="136">
        <v>8902308</v>
      </c>
      <c r="K113" s="136">
        <v>4504792</v>
      </c>
    </row>
    <row r="114" spans="1:11" ht="12.75">
      <c r="A114" s="227" t="s">
        <v>25</v>
      </c>
      <c r="B114" s="228"/>
      <c r="C114" s="228"/>
      <c r="D114" s="228"/>
      <c r="E114" s="228"/>
      <c r="F114" s="228"/>
      <c r="G114" s="228"/>
      <c r="H114" s="229"/>
      <c r="I114" s="129">
        <v>107</v>
      </c>
      <c r="J114" s="130">
        <f>J69+J86+J90+J100+J113</f>
        <v>759339981</v>
      </c>
      <c r="K114" s="130">
        <f>K69+K86+K90+K100+K113</f>
        <v>733985539</v>
      </c>
    </row>
    <row r="115" spans="1:11" ht="12.75">
      <c r="A115" s="210" t="s">
        <v>57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/>
      <c r="K115" s="8"/>
    </row>
    <row r="116" spans="1:11" ht="12.75">
      <c r="A116" s="213" t="s">
        <v>310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217" t="s">
        <v>186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20" zoomScaleSheetLayoutView="120" zoomScalePageLayoutView="0" workbookViewId="0" topLeftCell="A1">
      <selection activeCell="J38" sqref="J3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57" t="s">
        <v>154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2.75" customHeight="1">
      <c r="A2" s="265" t="s">
        <v>341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2.75" customHeight="1">
      <c r="A3" s="279" t="s">
        <v>335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23.25">
      <c r="A4" s="280" t="s">
        <v>59</v>
      </c>
      <c r="B4" s="280"/>
      <c r="C4" s="280"/>
      <c r="D4" s="280"/>
      <c r="E4" s="280"/>
      <c r="F4" s="280"/>
      <c r="G4" s="280"/>
      <c r="H4" s="280"/>
      <c r="I4" s="56" t="s">
        <v>279</v>
      </c>
      <c r="J4" s="281" t="s">
        <v>319</v>
      </c>
      <c r="K4" s="281"/>
      <c r="L4" s="281" t="s">
        <v>320</v>
      </c>
      <c r="M4" s="281"/>
    </row>
    <row r="5" spans="1:13" ht="22.5">
      <c r="A5" s="280"/>
      <c r="B5" s="280"/>
      <c r="C5" s="280"/>
      <c r="D5" s="280"/>
      <c r="E5" s="280"/>
      <c r="F5" s="280"/>
      <c r="G5" s="280"/>
      <c r="H5" s="280"/>
      <c r="I5" s="56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81">
        <v>1</v>
      </c>
      <c r="B6" s="281"/>
      <c r="C6" s="281"/>
      <c r="D6" s="281"/>
      <c r="E6" s="281"/>
      <c r="F6" s="281"/>
      <c r="G6" s="281"/>
      <c r="H6" s="28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7" t="s">
        <v>26</v>
      </c>
      <c r="B7" s="218"/>
      <c r="C7" s="218"/>
      <c r="D7" s="218"/>
      <c r="E7" s="218"/>
      <c r="F7" s="218"/>
      <c r="G7" s="218"/>
      <c r="H7" s="256"/>
      <c r="I7" s="3">
        <v>111</v>
      </c>
      <c r="J7" s="54">
        <f>SUM(J8:J9)</f>
        <v>259855543</v>
      </c>
      <c r="K7" s="54">
        <f>SUM(K8:K9)</f>
        <v>76734241</v>
      </c>
      <c r="L7" s="54">
        <f>SUM(L8:L9)</f>
        <v>260495178</v>
      </c>
      <c r="M7" s="54">
        <f>SUM(M8:M9)</f>
        <v>92817857</v>
      </c>
    </row>
    <row r="8" spans="1:13" ht="12.75">
      <c r="A8" s="235" t="s">
        <v>152</v>
      </c>
      <c r="B8" s="236"/>
      <c r="C8" s="236"/>
      <c r="D8" s="236"/>
      <c r="E8" s="236"/>
      <c r="F8" s="236"/>
      <c r="G8" s="236"/>
      <c r="H8" s="237"/>
      <c r="I8" s="1">
        <v>112</v>
      </c>
      <c r="J8" s="7">
        <v>255439372</v>
      </c>
      <c r="K8" s="7">
        <v>75246994</v>
      </c>
      <c r="L8" s="7">
        <v>250477514</v>
      </c>
      <c r="M8" s="7">
        <v>85924349</v>
      </c>
    </row>
    <row r="9" spans="1:13" ht="12.75">
      <c r="A9" s="235" t="s">
        <v>103</v>
      </c>
      <c r="B9" s="236"/>
      <c r="C9" s="236"/>
      <c r="D9" s="236"/>
      <c r="E9" s="236"/>
      <c r="F9" s="236"/>
      <c r="G9" s="236"/>
      <c r="H9" s="237"/>
      <c r="I9" s="1">
        <v>113</v>
      </c>
      <c r="J9" s="7">
        <v>4416171</v>
      </c>
      <c r="K9" s="7">
        <v>1487247</v>
      </c>
      <c r="L9" s="7">
        <v>10017664</v>
      </c>
      <c r="M9" s="7">
        <v>6893508</v>
      </c>
    </row>
    <row r="10" spans="1:13" ht="12.75">
      <c r="A10" s="235" t="s">
        <v>12</v>
      </c>
      <c r="B10" s="236"/>
      <c r="C10" s="236"/>
      <c r="D10" s="236"/>
      <c r="E10" s="236"/>
      <c r="F10" s="236"/>
      <c r="G10" s="236"/>
      <c r="H10" s="237"/>
      <c r="I10" s="1">
        <v>114</v>
      </c>
      <c r="J10" s="53">
        <f>J11+J12+J16+J20+J21+J22+J25+J26</f>
        <v>252052719</v>
      </c>
      <c r="K10" s="53">
        <f>K11+K12+K16+K20+K21+K22+K25+K26</f>
        <v>81406151</v>
      </c>
      <c r="L10" s="53">
        <f>L11+L12+L16+L20+L21+L22+L25+L26</f>
        <v>255672719</v>
      </c>
      <c r="M10" s="53">
        <f>M11+M12+M16+M20+M21+M22+M25+M26</f>
        <v>91418933</v>
      </c>
    </row>
    <row r="11" spans="1:13" ht="12.75">
      <c r="A11" s="235" t="s">
        <v>104</v>
      </c>
      <c r="B11" s="236"/>
      <c r="C11" s="236"/>
      <c r="D11" s="236"/>
      <c r="E11" s="236"/>
      <c r="F11" s="236"/>
      <c r="G11" s="236"/>
      <c r="H11" s="237"/>
      <c r="I11" s="1">
        <v>115</v>
      </c>
      <c r="J11" s="7"/>
      <c r="K11" s="7"/>
      <c r="L11" s="7"/>
      <c r="M11" s="7"/>
    </row>
    <row r="12" spans="1:13" ht="12.75">
      <c r="A12" s="235" t="s">
        <v>22</v>
      </c>
      <c r="B12" s="236"/>
      <c r="C12" s="236"/>
      <c r="D12" s="236"/>
      <c r="E12" s="236"/>
      <c r="F12" s="236"/>
      <c r="G12" s="236"/>
      <c r="H12" s="237"/>
      <c r="I12" s="1">
        <v>116</v>
      </c>
      <c r="J12" s="53">
        <f>SUM(J13:J15)</f>
        <v>211818060</v>
      </c>
      <c r="K12" s="53">
        <f>SUM(K13:K15)</f>
        <v>63393868</v>
      </c>
      <c r="L12" s="53">
        <f>SUM(L13:L15)</f>
        <v>228455055</v>
      </c>
      <c r="M12" s="53">
        <f>SUM(M13:M15)</f>
        <v>82619876</v>
      </c>
    </row>
    <row r="13" spans="1:13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26395438</v>
      </c>
      <c r="K13" s="7">
        <v>8617344</v>
      </c>
      <c r="L13" s="7">
        <v>20862674</v>
      </c>
      <c r="M13" s="7">
        <v>9709485</v>
      </c>
    </row>
    <row r="14" spans="1:13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871562</v>
      </c>
      <c r="K14" s="7">
        <v>70470</v>
      </c>
      <c r="L14" s="7"/>
      <c r="M14" s="7"/>
    </row>
    <row r="15" spans="1:13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184551060</v>
      </c>
      <c r="K15" s="7">
        <v>54706054</v>
      </c>
      <c r="L15" s="7">
        <v>207592381</v>
      </c>
      <c r="M15" s="7">
        <v>72910391</v>
      </c>
    </row>
    <row r="16" spans="1:13" ht="12.75">
      <c r="A16" s="235" t="s">
        <v>23</v>
      </c>
      <c r="B16" s="236"/>
      <c r="C16" s="236"/>
      <c r="D16" s="236"/>
      <c r="E16" s="236"/>
      <c r="F16" s="236"/>
      <c r="G16" s="236"/>
      <c r="H16" s="237"/>
      <c r="I16" s="1">
        <v>120</v>
      </c>
      <c r="J16" s="53">
        <f>SUM(J17:J19)</f>
        <v>10647569</v>
      </c>
      <c r="K16" s="53">
        <f>SUM(K17:K19)</f>
        <v>3752526</v>
      </c>
      <c r="L16" s="53">
        <f>SUM(L17:L19)</f>
        <v>10432823</v>
      </c>
      <c r="M16" s="53">
        <f>SUM(M17:M19)</f>
        <v>3571509</v>
      </c>
    </row>
    <row r="17" spans="1:13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6004465</v>
      </c>
      <c r="K17" s="7">
        <v>1917528</v>
      </c>
      <c r="L17" s="7">
        <v>5788884</v>
      </c>
      <c r="M17" s="7">
        <v>1992592</v>
      </c>
    </row>
    <row r="18" spans="1:13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3083511</v>
      </c>
      <c r="K18" s="7">
        <v>993962</v>
      </c>
      <c r="L18" s="7">
        <v>3103702</v>
      </c>
      <c r="M18" s="7">
        <v>1059075</v>
      </c>
    </row>
    <row r="19" spans="1:13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1559593</v>
      </c>
      <c r="K19" s="7">
        <v>841036</v>
      </c>
      <c r="L19" s="7">
        <v>1540237</v>
      </c>
      <c r="M19" s="7">
        <v>519842</v>
      </c>
    </row>
    <row r="20" spans="1:13" ht="12.75">
      <c r="A20" s="235" t="s">
        <v>105</v>
      </c>
      <c r="B20" s="236"/>
      <c r="C20" s="236"/>
      <c r="D20" s="236"/>
      <c r="E20" s="236"/>
      <c r="F20" s="236"/>
      <c r="G20" s="236"/>
      <c r="H20" s="237"/>
      <c r="I20" s="1">
        <v>124</v>
      </c>
      <c r="J20" s="7">
        <v>2109372</v>
      </c>
      <c r="K20" s="7">
        <v>702089</v>
      </c>
      <c r="L20" s="7">
        <v>2515875</v>
      </c>
      <c r="M20" s="7">
        <v>304250</v>
      </c>
    </row>
    <row r="21" spans="1:13" ht="12.75">
      <c r="A21" s="235" t="s">
        <v>106</v>
      </c>
      <c r="B21" s="236"/>
      <c r="C21" s="236"/>
      <c r="D21" s="236"/>
      <c r="E21" s="236"/>
      <c r="F21" s="236"/>
      <c r="G21" s="236"/>
      <c r="H21" s="237"/>
      <c r="I21" s="1">
        <v>125</v>
      </c>
      <c r="J21" s="7"/>
      <c r="K21" s="7"/>
      <c r="L21" s="7"/>
      <c r="M21" s="7"/>
    </row>
    <row r="22" spans="1:13" ht="12.75">
      <c r="A22" s="235" t="s">
        <v>24</v>
      </c>
      <c r="B22" s="236"/>
      <c r="C22" s="236"/>
      <c r="D22" s="236"/>
      <c r="E22" s="236"/>
      <c r="F22" s="236"/>
      <c r="G22" s="236"/>
      <c r="H22" s="23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/>
      <c r="K23" s="7"/>
      <c r="L23" s="7"/>
      <c r="M23" s="7"/>
    </row>
    <row r="24" spans="1:13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/>
      <c r="K24" s="7"/>
      <c r="L24" s="7"/>
      <c r="M24" s="7"/>
    </row>
    <row r="25" spans="1:13" ht="12.75">
      <c r="A25" s="235" t="s">
        <v>107</v>
      </c>
      <c r="B25" s="236"/>
      <c r="C25" s="236"/>
      <c r="D25" s="236"/>
      <c r="E25" s="236"/>
      <c r="F25" s="236"/>
      <c r="G25" s="236"/>
      <c r="H25" s="237"/>
      <c r="I25" s="1">
        <v>129</v>
      </c>
      <c r="J25" s="7"/>
      <c r="K25" s="7"/>
      <c r="L25" s="7"/>
      <c r="M25" s="7"/>
    </row>
    <row r="26" spans="1:13" ht="12.75">
      <c r="A26" s="235" t="s">
        <v>50</v>
      </c>
      <c r="B26" s="236"/>
      <c r="C26" s="236"/>
      <c r="D26" s="236"/>
      <c r="E26" s="236"/>
      <c r="F26" s="236"/>
      <c r="G26" s="236"/>
      <c r="H26" s="237"/>
      <c r="I26" s="1">
        <v>130</v>
      </c>
      <c r="J26" s="7">
        <v>27477718</v>
      </c>
      <c r="K26" s="7">
        <v>13557668</v>
      </c>
      <c r="L26" s="7">
        <v>14268966</v>
      </c>
      <c r="M26" s="7">
        <v>4923298</v>
      </c>
    </row>
    <row r="27" spans="1:13" ht="12.75">
      <c r="A27" s="235" t="s">
        <v>213</v>
      </c>
      <c r="B27" s="236"/>
      <c r="C27" s="236"/>
      <c r="D27" s="236"/>
      <c r="E27" s="236"/>
      <c r="F27" s="236"/>
      <c r="G27" s="236"/>
      <c r="H27" s="237"/>
      <c r="I27" s="1">
        <v>131</v>
      </c>
      <c r="J27" s="53">
        <f>SUM(J28:J32)</f>
        <v>48907265</v>
      </c>
      <c r="K27" s="53">
        <f>SUM(K28:K32)</f>
        <v>8915985</v>
      </c>
      <c r="L27" s="53">
        <f>SUM(L28:L32)</f>
        <v>2717561</v>
      </c>
      <c r="M27" s="53">
        <f>SUM(M28:M32)</f>
        <v>976526</v>
      </c>
    </row>
    <row r="28" spans="1:13" ht="12.75">
      <c r="A28" s="235" t="s">
        <v>227</v>
      </c>
      <c r="B28" s="236"/>
      <c r="C28" s="236"/>
      <c r="D28" s="236"/>
      <c r="E28" s="236"/>
      <c r="F28" s="236"/>
      <c r="G28" s="236"/>
      <c r="H28" s="237"/>
      <c r="I28" s="1">
        <v>132</v>
      </c>
      <c r="J28" s="7"/>
      <c r="K28" s="7"/>
      <c r="L28" s="7"/>
      <c r="M28" s="7"/>
    </row>
    <row r="29" spans="1:13" ht="12.75">
      <c r="A29" s="235" t="s">
        <v>155</v>
      </c>
      <c r="B29" s="236"/>
      <c r="C29" s="236"/>
      <c r="D29" s="236"/>
      <c r="E29" s="236"/>
      <c r="F29" s="236"/>
      <c r="G29" s="236"/>
      <c r="H29" s="237"/>
      <c r="I29" s="1">
        <v>133</v>
      </c>
      <c r="J29" s="7">
        <v>47666639</v>
      </c>
      <c r="K29" s="7">
        <v>8915985</v>
      </c>
      <c r="L29" s="7">
        <v>2061934</v>
      </c>
      <c r="M29" s="7">
        <v>976526</v>
      </c>
    </row>
    <row r="30" spans="1:13" ht="12.75">
      <c r="A30" s="235" t="s">
        <v>139</v>
      </c>
      <c r="B30" s="236"/>
      <c r="C30" s="236"/>
      <c r="D30" s="236"/>
      <c r="E30" s="236"/>
      <c r="F30" s="236"/>
      <c r="G30" s="236"/>
      <c r="H30" s="237"/>
      <c r="I30" s="1">
        <v>134</v>
      </c>
      <c r="J30" s="7">
        <v>452783</v>
      </c>
      <c r="K30" s="7"/>
      <c r="L30" s="7">
        <v>655627</v>
      </c>
      <c r="M30" s="7"/>
    </row>
    <row r="31" spans="1:13" ht="12.75">
      <c r="A31" s="235" t="s">
        <v>223</v>
      </c>
      <c r="B31" s="236"/>
      <c r="C31" s="236"/>
      <c r="D31" s="236"/>
      <c r="E31" s="236"/>
      <c r="F31" s="236"/>
      <c r="G31" s="236"/>
      <c r="H31" s="237"/>
      <c r="I31" s="1">
        <v>135</v>
      </c>
      <c r="J31" s="7"/>
      <c r="K31" s="7"/>
      <c r="L31" s="7"/>
      <c r="M31" s="7"/>
    </row>
    <row r="32" spans="1:13" ht="12.75">
      <c r="A32" s="235" t="s">
        <v>140</v>
      </c>
      <c r="B32" s="236"/>
      <c r="C32" s="236"/>
      <c r="D32" s="236"/>
      <c r="E32" s="236"/>
      <c r="F32" s="236"/>
      <c r="G32" s="236"/>
      <c r="H32" s="237"/>
      <c r="I32" s="1">
        <v>136</v>
      </c>
      <c r="J32" s="7">
        <v>787843</v>
      </c>
      <c r="K32" s="7">
        <v>0</v>
      </c>
      <c r="L32" s="7"/>
      <c r="M32" s="7"/>
    </row>
    <row r="33" spans="1:13" ht="12.75">
      <c r="A33" s="235" t="s">
        <v>214</v>
      </c>
      <c r="B33" s="236"/>
      <c r="C33" s="236"/>
      <c r="D33" s="236"/>
      <c r="E33" s="236"/>
      <c r="F33" s="236"/>
      <c r="G33" s="236"/>
      <c r="H33" s="237"/>
      <c r="I33" s="1">
        <v>137</v>
      </c>
      <c r="J33" s="53">
        <v>14209831</v>
      </c>
      <c r="K33" s="53">
        <f>SUM(K34:K37)</f>
        <v>3366241</v>
      </c>
      <c r="L33" s="53">
        <f>SUM(L34:L37)</f>
        <v>3197997</v>
      </c>
      <c r="M33" s="53">
        <f>SUM(M34:M37)</f>
        <v>1202363</v>
      </c>
    </row>
    <row r="34" spans="1:13" ht="12.75">
      <c r="A34" s="235" t="s">
        <v>66</v>
      </c>
      <c r="B34" s="236"/>
      <c r="C34" s="236"/>
      <c r="D34" s="236"/>
      <c r="E34" s="236"/>
      <c r="F34" s="236"/>
      <c r="G34" s="236"/>
      <c r="H34" s="237"/>
      <c r="I34" s="1">
        <v>138</v>
      </c>
      <c r="J34" s="7"/>
      <c r="K34" s="7"/>
      <c r="L34" s="7"/>
      <c r="M34" s="7"/>
    </row>
    <row r="35" spans="1:13" ht="12.75">
      <c r="A35" s="235" t="s">
        <v>65</v>
      </c>
      <c r="B35" s="236"/>
      <c r="C35" s="236"/>
      <c r="D35" s="236"/>
      <c r="E35" s="236"/>
      <c r="F35" s="236"/>
      <c r="G35" s="236"/>
      <c r="H35" s="237"/>
      <c r="I35" s="1">
        <v>139</v>
      </c>
      <c r="J35" s="7">
        <v>14209831</v>
      </c>
      <c r="K35" s="7">
        <v>3366241</v>
      </c>
      <c r="L35" s="7">
        <v>3197997</v>
      </c>
      <c r="M35" s="7">
        <v>1202363</v>
      </c>
    </row>
    <row r="36" spans="1:13" ht="12.75">
      <c r="A36" s="235" t="s">
        <v>224</v>
      </c>
      <c r="B36" s="236"/>
      <c r="C36" s="236"/>
      <c r="D36" s="236"/>
      <c r="E36" s="236"/>
      <c r="F36" s="236"/>
      <c r="G36" s="236"/>
      <c r="H36" s="237"/>
      <c r="I36" s="1">
        <v>140</v>
      </c>
      <c r="J36" s="7"/>
      <c r="K36" s="7"/>
      <c r="L36" s="7"/>
      <c r="M36" s="7"/>
    </row>
    <row r="37" spans="1:13" ht="12.75">
      <c r="A37" s="235" t="s">
        <v>67</v>
      </c>
      <c r="B37" s="236"/>
      <c r="C37" s="236"/>
      <c r="D37" s="236"/>
      <c r="E37" s="236"/>
      <c r="F37" s="236"/>
      <c r="G37" s="236"/>
      <c r="H37" s="237"/>
      <c r="I37" s="1">
        <v>141</v>
      </c>
      <c r="J37" s="7"/>
      <c r="K37" s="7"/>
      <c r="L37" s="7"/>
      <c r="M37" s="7"/>
    </row>
    <row r="38" spans="1:13" ht="12.75">
      <c r="A38" s="235" t="s">
        <v>195</v>
      </c>
      <c r="B38" s="236"/>
      <c r="C38" s="236"/>
      <c r="D38" s="236"/>
      <c r="E38" s="236"/>
      <c r="F38" s="236"/>
      <c r="G38" s="236"/>
      <c r="H38" s="237"/>
      <c r="I38" s="1">
        <v>142</v>
      </c>
      <c r="J38" s="7"/>
      <c r="K38" s="7"/>
      <c r="L38" s="7"/>
      <c r="M38" s="7"/>
    </row>
    <row r="39" spans="1:13" ht="12.75">
      <c r="A39" s="235" t="s">
        <v>196</v>
      </c>
      <c r="B39" s="236"/>
      <c r="C39" s="236"/>
      <c r="D39" s="236"/>
      <c r="E39" s="236"/>
      <c r="F39" s="236"/>
      <c r="G39" s="236"/>
      <c r="H39" s="237"/>
      <c r="I39" s="1">
        <v>143</v>
      </c>
      <c r="J39" s="7"/>
      <c r="K39" s="7"/>
      <c r="L39" s="7"/>
      <c r="M39" s="7"/>
    </row>
    <row r="40" spans="1:13" ht="12.75">
      <c r="A40" s="235" t="s">
        <v>225</v>
      </c>
      <c r="B40" s="236"/>
      <c r="C40" s="236"/>
      <c r="D40" s="236"/>
      <c r="E40" s="236"/>
      <c r="F40" s="236"/>
      <c r="G40" s="236"/>
      <c r="H40" s="237"/>
      <c r="I40" s="1">
        <v>144</v>
      </c>
      <c r="J40" s="7"/>
      <c r="K40" s="7"/>
      <c r="L40" s="7"/>
      <c r="M40" s="7"/>
    </row>
    <row r="41" spans="1:13" ht="12.75">
      <c r="A41" s="235" t="s">
        <v>226</v>
      </c>
      <c r="B41" s="236"/>
      <c r="C41" s="236"/>
      <c r="D41" s="236"/>
      <c r="E41" s="236"/>
      <c r="F41" s="236"/>
      <c r="G41" s="236"/>
      <c r="H41" s="237"/>
      <c r="I41" s="1">
        <v>145</v>
      </c>
      <c r="J41" s="7"/>
      <c r="K41" s="7"/>
      <c r="L41" s="7"/>
      <c r="M41" s="7"/>
    </row>
    <row r="42" spans="1:13" ht="12.75">
      <c r="A42" s="235" t="s">
        <v>215</v>
      </c>
      <c r="B42" s="236"/>
      <c r="C42" s="236"/>
      <c r="D42" s="236"/>
      <c r="E42" s="236"/>
      <c r="F42" s="236"/>
      <c r="G42" s="236"/>
      <c r="H42" s="237"/>
      <c r="I42" s="1">
        <v>146</v>
      </c>
      <c r="J42" s="53">
        <f>J7+J27+J38+J40</f>
        <v>308762808</v>
      </c>
      <c r="K42" s="53">
        <f>K7+K27+K38+K40</f>
        <v>85650226</v>
      </c>
      <c r="L42" s="53">
        <f>L7+L27+L38+L40</f>
        <v>263212739</v>
      </c>
      <c r="M42" s="53">
        <f>M7+M27+M38+M40</f>
        <v>93794383</v>
      </c>
    </row>
    <row r="43" spans="1:13" ht="12.75">
      <c r="A43" s="235" t="s">
        <v>216</v>
      </c>
      <c r="B43" s="236"/>
      <c r="C43" s="236"/>
      <c r="D43" s="236"/>
      <c r="E43" s="236"/>
      <c r="F43" s="236"/>
      <c r="G43" s="236"/>
      <c r="H43" s="237"/>
      <c r="I43" s="1">
        <v>147</v>
      </c>
      <c r="J43" s="53">
        <f>J10+J33+J39+J41</f>
        <v>266262550</v>
      </c>
      <c r="K43" s="53">
        <v>84440854</v>
      </c>
      <c r="L43" s="53">
        <f>L10+L33+L39+L41</f>
        <v>258870716</v>
      </c>
      <c r="M43" s="53">
        <f>M10+M33+M39+M41</f>
        <v>92621296</v>
      </c>
    </row>
    <row r="44" spans="1:13" ht="12.75">
      <c r="A44" s="235" t="s">
        <v>236</v>
      </c>
      <c r="B44" s="236"/>
      <c r="C44" s="236"/>
      <c r="D44" s="236"/>
      <c r="E44" s="236"/>
      <c r="F44" s="236"/>
      <c r="G44" s="236"/>
      <c r="H44" s="237"/>
      <c r="I44" s="1">
        <v>148</v>
      </c>
      <c r="J44" s="53">
        <f>J42-J43</f>
        <v>42500258</v>
      </c>
      <c r="K44" s="53">
        <f>K42-K43</f>
        <v>1209372</v>
      </c>
      <c r="L44" s="53">
        <f>L42-L43</f>
        <v>4342023</v>
      </c>
      <c r="M44" s="53">
        <f>M42-M43</f>
        <v>1173087</v>
      </c>
    </row>
    <row r="45" spans="1:13" ht="12.75">
      <c r="A45" s="238" t="s">
        <v>218</v>
      </c>
      <c r="B45" s="239"/>
      <c r="C45" s="239"/>
      <c r="D45" s="239"/>
      <c r="E45" s="239"/>
      <c r="F45" s="239"/>
      <c r="G45" s="239"/>
      <c r="H45" s="240"/>
      <c r="I45" s="1">
        <v>149</v>
      </c>
      <c r="J45" s="53">
        <f>IF(J42&gt;J43,J42-J43,0)</f>
        <v>42500258</v>
      </c>
      <c r="K45" s="53">
        <f>IF(K42&gt;K43,K42-K43,0)</f>
        <v>1209372</v>
      </c>
      <c r="L45" s="53">
        <f>IF(L42&gt;L43,L42-L43,0)</f>
        <v>4342023</v>
      </c>
      <c r="M45" s="53">
        <f>IF(M42&gt;M43,M42-M43,0)</f>
        <v>1173087</v>
      </c>
    </row>
    <row r="46" spans="1:13" ht="12.75">
      <c r="A46" s="238" t="s">
        <v>219</v>
      </c>
      <c r="B46" s="239"/>
      <c r="C46" s="239"/>
      <c r="D46" s="239"/>
      <c r="E46" s="239"/>
      <c r="F46" s="239"/>
      <c r="G46" s="239"/>
      <c r="H46" s="240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35" t="s">
        <v>217</v>
      </c>
      <c r="B47" s="236"/>
      <c r="C47" s="236"/>
      <c r="D47" s="236"/>
      <c r="E47" s="236"/>
      <c r="F47" s="236"/>
      <c r="G47" s="236"/>
      <c r="H47" s="237"/>
      <c r="I47" s="1">
        <v>151</v>
      </c>
      <c r="J47" s="7"/>
      <c r="K47" s="7"/>
      <c r="L47" s="7"/>
      <c r="M47" s="7"/>
    </row>
    <row r="48" spans="1:13" ht="12.75">
      <c r="A48" s="235" t="s">
        <v>237</v>
      </c>
      <c r="B48" s="236"/>
      <c r="C48" s="236"/>
      <c r="D48" s="236"/>
      <c r="E48" s="236"/>
      <c r="F48" s="236"/>
      <c r="G48" s="236"/>
      <c r="H48" s="237"/>
      <c r="I48" s="1">
        <v>152</v>
      </c>
      <c r="J48" s="53">
        <f>J44-J47</f>
        <v>42500258</v>
      </c>
      <c r="K48" s="53">
        <f>K44-K47</f>
        <v>1209372</v>
      </c>
      <c r="L48" s="53">
        <f>L44-L47</f>
        <v>4342023</v>
      </c>
      <c r="M48" s="53">
        <f>M44-M47</f>
        <v>1173087</v>
      </c>
    </row>
    <row r="49" spans="1:13" ht="12.75">
      <c r="A49" s="238" t="s">
        <v>192</v>
      </c>
      <c r="B49" s="239"/>
      <c r="C49" s="239"/>
      <c r="D49" s="239"/>
      <c r="E49" s="239"/>
      <c r="F49" s="239"/>
      <c r="G49" s="239"/>
      <c r="H49" s="240"/>
      <c r="I49" s="1">
        <v>153</v>
      </c>
      <c r="J49" s="53">
        <f>IF(J48&gt;0,J48,0)</f>
        <v>42500258</v>
      </c>
      <c r="K49" s="53">
        <f>IF(K48&gt;0,K48,0)</f>
        <v>1209372</v>
      </c>
      <c r="L49" s="53">
        <f>IF(L48&gt;0,L48,0)</f>
        <v>4342023</v>
      </c>
      <c r="M49" s="53">
        <f>IF(M48&gt;0,M48,0)</f>
        <v>1173087</v>
      </c>
    </row>
    <row r="50" spans="1:13" ht="12.75">
      <c r="A50" s="276" t="s">
        <v>220</v>
      </c>
      <c r="B50" s="277"/>
      <c r="C50" s="277"/>
      <c r="D50" s="277"/>
      <c r="E50" s="277"/>
      <c r="F50" s="277"/>
      <c r="G50" s="277"/>
      <c r="H50" s="278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3" t="s">
        <v>312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187</v>
      </c>
      <c r="B52" s="218"/>
      <c r="C52" s="218"/>
      <c r="D52" s="218"/>
      <c r="E52" s="218"/>
      <c r="F52" s="218"/>
      <c r="G52" s="218"/>
      <c r="H52" s="218"/>
      <c r="I52" s="55"/>
      <c r="J52" s="55"/>
      <c r="K52" s="55"/>
      <c r="L52" s="55"/>
      <c r="M52" s="59"/>
    </row>
    <row r="53" spans="1:13" ht="12.75">
      <c r="A53" s="273" t="s">
        <v>234</v>
      </c>
      <c r="B53" s="274"/>
      <c r="C53" s="274"/>
      <c r="D53" s="274"/>
      <c r="E53" s="274"/>
      <c r="F53" s="274"/>
      <c r="G53" s="274"/>
      <c r="H53" s="275"/>
      <c r="I53" s="1">
        <v>155</v>
      </c>
      <c r="J53" s="7"/>
      <c r="K53" s="7"/>
      <c r="L53" s="7"/>
      <c r="M53" s="7"/>
    </row>
    <row r="54" spans="1:13" ht="12.75">
      <c r="A54" s="273" t="s">
        <v>235</v>
      </c>
      <c r="B54" s="274"/>
      <c r="C54" s="274"/>
      <c r="D54" s="274"/>
      <c r="E54" s="274"/>
      <c r="F54" s="274"/>
      <c r="G54" s="274"/>
      <c r="H54" s="275"/>
      <c r="I54" s="1">
        <v>156</v>
      </c>
      <c r="J54" s="8"/>
      <c r="K54" s="8"/>
      <c r="L54" s="8"/>
      <c r="M54" s="8"/>
    </row>
    <row r="55" spans="1:13" ht="12.75" customHeight="1">
      <c r="A55" s="213" t="s">
        <v>189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204</v>
      </c>
      <c r="B56" s="218"/>
      <c r="C56" s="218"/>
      <c r="D56" s="218"/>
      <c r="E56" s="218"/>
      <c r="F56" s="218"/>
      <c r="G56" s="218"/>
      <c r="H56" s="256"/>
      <c r="I56" s="9">
        <v>157</v>
      </c>
      <c r="J56" s="6">
        <f>J48</f>
        <v>42500258</v>
      </c>
      <c r="K56" s="53">
        <f>K48</f>
        <v>1209372</v>
      </c>
      <c r="L56" s="6">
        <f>L48</f>
        <v>4342023</v>
      </c>
      <c r="M56" s="53">
        <f>M48</f>
        <v>1173087</v>
      </c>
    </row>
    <row r="57" spans="1:13" ht="12.75">
      <c r="A57" s="235" t="s">
        <v>221</v>
      </c>
      <c r="B57" s="236"/>
      <c r="C57" s="236"/>
      <c r="D57" s="236"/>
      <c r="E57" s="236"/>
      <c r="F57" s="236"/>
      <c r="G57" s="236"/>
      <c r="H57" s="23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35" t="s">
        <v>228</v>
      </c>
      <c r="B58" s="236"/>
      <c r="C58" s="236"/>
      <c r="D58" s="236"/>
      <c r="E58" s="236"/>
      <c r="F58" s="236"/>
      <c r="G58" s="236"/>
      <c r="H58" s="237"/>
      <c r="I58" s="1">
        <v>159</v>
      </c>
      <c r="J58" s="7"/>
      <c r="K58" s="7"/>
      <c r="L58" s="7"/>
      <c r="M58" s="7"/>
    </row>
    <row r="59" spans="1:13" ht="12.75">
      <c r="A59" s="235" t="s">
        <v>229</v>
      </c>
      <c r="B59" s="236"/>
      <c r="C59" s="236"/>
      <c r="D59" s="236"/>
      <c r="E59" s="236"/>
      <c r="F59" s="236"/>
      <c r="G59" s="236"/>
      <c r="H59" s="237"/>
      <c r="I59" s="1">
        <v>160</v>
      </c>
      <c r="J59" s="7"/>
      <c r="K59" s="7"/>
      <c r="L59" s="7"/>
      <c r="M59" s="7">
        <f>L59-0</f>
        <v>0</v>
      </c>
    </row>
    <row r="60" spans="1:13" ht="12.75">
      <c r="A60" s="235" t="s">
        <v>45</v>
      </c>
      <c r="B60" s="236"/>
      <c r="C60" s="236"/>
      <c r="D60" s="236"/>
      <c r="E60" s="236"/>
      <c r="F60" s="236"/>
      <c r="G60" s="236"/>
      <c r="H60" s="237"/>
      <c r="I60" s="1">
        <v>161</v>
      </c>
      <c r="J60" s="7"/>
      <c r="K60" s="7"/>
      <c r="L60" s="7"/>
      <c r="M60" s="7"/>
    </row>
    <row r="61" spans="1:13" ht="12.75">
      <c r="A61" s="235" t="s">
        <v>230</v>
      </c>
      <c r="B61" s="236"/>
      <c r="C61" s="236"/>
      <c r="D61" s="236"/>
      <c r="E61" s="236"/>
      <c r="F61" s="236"/>
      <c r="G61" s="236"/>
      <c r="H61" s="237"/>
      <c r="I61" s="1">
        <v>162</v>
      </c>
      <c r="J61" s="7"/>
      <c r="K61" s="7"/>
      <c r="L61" s="7"/>
      <c r="M61" s="7"/>
    </row>
    <row r="62" spans="1:13" ht="12.75">
      <c r="A62" s="235" t="s">
        <v>231</v>
      </c>
      <c r="B62" s="236"/>
      <c r="C62" s="236"/>
      <c r="D62" s="236"/>
      <c r="E62" s="236"/>
      <c r="F62" s="236"/>
      <c r="G62" s="236"/>
      <c r="H62" s="237"/>
      <c r="I62" s="1">
        <v>163</v>
      </c>
      <c r="J62" s="7"/>
      <c r="K62" s="7"/>
      <c r="L62" s="7"/>
      <c r="M62" s="7"/>
    </row>
    <row r="63" spans="1:13" ht="12.75">
      <c r="A63" s="235" t="s">
        <v>232</v>
      </c>
      <c r="B63" s="236"/>
      <c r="C63" s="236"/>
      <c r="D63" s="236"/>
      <c r="E63" s="236"/>
      <c r="F63" s="236"/>
      <c r="G63" s="236"/>
      <c r="H63" s="237"/>
      <c r="I63" s="1">
        <v>164</v>
      </c>
      <c r="J63" s="7"/>
      <c r="K63" s="7"/>
      <c r="L63" s="7"/>
      <c r="M63" s="7"/>
    </row>
    <row r="64" spans="1:13" ht="12.75">
      <c r="A64" s="235" t="s">
        <v>233</v>
      </c>
      <c r="B64" s="236"/>
      <c r="C64" s="236"/>
      <c r="D64" s="236"/>
      <c r="E64" s="236"/>
      <c r="F64" s="236"/>
      <c r="G64" s="236"/>
      <c r="H64" s="237"/>
      <c r="I64" s="1">
        <v>165</v>
      </c>
      <c r="J64" s="7"/>
      <c r="K64" s="7"/>
      <c r="L64" s="7"/>
      <c r="M64" s="7"/>
    </row>
    <row r="65" spans="1:13" ht="12.75">
      <c r="A65" s="235" t="s">
        <v>222</v>
      </c>
      <c r="B65" s="236"/>
      <c r="C65" s="236"/>
      <c r="D65" s="236"/>
      <c r="E65" s="236"/>
      <c r="F65" s="236"/>
      <c r="G65" s="236"/>
      <c r="H65" s="237"/>
      <c r="I65" s="1">
        <v>166</v>
      </c>
      <c r="J65" s="7"/>
      <c r="K65" s="7"/>
      <c r="L65" s="7"/>
      <c r="M65" s="7"/>
    </row>
    <row r="66" spans="1:13" ht="12.75">
      <c r="A66" s="235" t="s">
        <v>193</v>
      </c>
      <c r="B66" s="236"/>
      <c r="C66" s="236"/>
      <c r="D66" s="236"/>
      <c r="E66" s="236"/>
      <c r="F66" s="236"/>
      <c r="G66" s="236"/>
      <c r="H66" s="23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35" t="s">
        <v>194</v>
      </c>
      <c r="B67" s="236"/>
      <c r="C67" s="236"/>
      <c r="D67" s="236"/>
      <c r="E67" s="236"/>
      <c r="F67" s="236"/>
      <c r="G67" s="236"/>
      <c r="H67" s="237"/>
      <c r="I67" s="1">
        <v>168</v>
      </c>
      <c r="J67" s="58">
        <f>J56+J66</f>
        <v>42500258</v>
      </c>
      <c r="K67" s="58">
        <f>K56+K66</f>
        <v>1209372</v>
      </c>
      <c r="L67" s="58">
        <f>L56+L66</f>
        <v>4342023</v>
      </c>
      <c r="M67" s="58">
        <f>M56+M66</f>
        <v>1173087</v>
      </c>
    </row>
    <row r="68" spans="1:13" ht="12.75" customHeight="1">
      <c r="A68" s="269" t="s">
        <v>313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</row>
    <row r="69" spans="1:13" ht="12.75" customHeight="1">
      <c r="A69" s="271" t="s">
        <v>188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</row>
    <row r="70" spans="1:13" ht="12.75">
      <c r="A70" s="273" t="s">
        <v>234</v>
      </c>
      <c r="B70" s="274"/>
      <c r="C70" s="274"/>
      <c r="D70" s="274"/>
      <c r="E70" s="274"/>
      <c r="F70" s="274"/>
      <c r="G70" s="274"/>
      <c r="H70" s="275"/>
      <c r="I70" s="1">
        <v>169</v>
      </c>
      <c r="J70" s="7"/>
      <c r="K70" s="7"/>
      <c r="L70" s="7"/>
      <c r="M70" s="7"/>
    </row>
    <row r="71" spans="1:13" ht="12.75">
      <c r="A71" s="266" t="s">
        <v>235</v>
      </c>
      <c r="B71" s="267"/>
      <c r="C71" s="267"/>
      <c r="D71" s="267"/>
      <c r="E71" s="267"/>
      <c r="F71" s="267"/>
      <c r="G71" s="267"/>
      <c r="H71" s="26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49" sqref="K49"/>
    </sheetView>
  </sheetViews>
  <sheetFormatPr defaultColWidth="9.140625" defaultRowHeight="12.75"/>
  <cols>
    <col min="1" max="8" width="9.140625" style="52" customWidth="1"/>
    <col min="9" max="9" width="7.00390625" style="52" customWidth="1"/>
    <col min="10" max="10" width="10.00390625" style="52" customWidth="1"/>
    <col min="11" max="11" width="10.57421875" style="52" customWidth="1"/>
    <col min="12" max="16384" width="9.140625" style="52" customWidth="1"/>
  </cols>
  <sheetData>
    <row r="1" spans="1:11" ht="12.75" customHeight="1">
      <c r="A1" s="288" t="s">
        <v>164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2.75" customHeight="1">
      <c r="A2" s="289" t="s">
        <v>341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2.75">
      <c r="A3" s="285" t="s">
        <v>336</v>
      </c>
      <c r="B3" s="286"/>
      <c r="C3" s="286"/>
      <c r="D3" s="286"/>
      <c r="E3" s="286"/>
      <c r="F3" s="286"/>
      <c r="G3" s="286"/>
      <c r="H3" s="286"/>
      <c r="I3" s="286"/>
      <c r="J3" s="286"/>
      <c r="K3" s="287"/>
    </row>
    <row r="4" spans="1:11" ht="23.25">
      <c r="A4" s="290" t="s">
        <v>59</v>
      </c>
      <c r="B4" s="290"/>
      <c r="C4" s="290"/>
      <c r="D4" s="290"/>
      <c r="E4" s="290"/>
      <c r="F4" s="290"/>
      <c r="G4" s="290"/>
      <c r="H4" s="290"/>
      <c r="I4" s="63" t="s">
        <v>279</v>
      </c>
      <c r="J4" s="64" t="s">
        <v>319</v>
      </c>
      <c r="K4" s="64" t="s">
        <v>320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65">
        <v>2</v>
      </c>
      <c r="J5" s="66" t="s">
        <v>283</v>
      </c>
      <c r="K5" s="66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82"/>
      <c r="J6" s="282"/>
      <c r="K6" s="283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7">
        <v>42500258</v>
      </c>
      <c r="K7" s="7">
        <v>4342023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7">
        <v>2109372</v>
      </c>
      <c r="K8" s="7">
        <v>2515875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7"/>
      <c r="K9" s="7"/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7">
        <v>10096754</v>
      </c>
      <c r="K10" s="7">
        <v>13254853</v>
      </c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7">
        <v>2136925</v>
      </c>
      <c r="K11" s="7"/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7">
        <v>2209633</v>
      </c>
      <c r="K12" s="7"/>
    </row>
    <row r="13" spans="1:11" ht="12.75">
      <c r="A13" s="235" t="s">
        <v>157</v>
      </c>
      <c r="B13" s="236"/>
      <c r="C13" s="236"/>
      <c r="D13" s="236"/>
      <c r="E13" s="236"/>
      <c r="F13" s="236"/>
      <c r="G13" s="236"/>
      <c r="H13" s="236"/>
      <c r="I13" s="1">
        <v>7</v>
      </c>
      <c r="J13" s="53">
        <f>SUM(J7:J12)</f>
        <v>59052942</v>
      </c>
      <c r="K13" s="53">
        <f>SUM(K7:K12)</f>
        <v>20112751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7">
        <v>58323891</v>
      </c>
      <c r="K14" s="7">
        <v>32107628</v>
      </c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7"/>
      <c r="K15" s="7"/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7"/>
      <c r="K16" s="7">
        <v>377201</v>
      </c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7"/>
      <c r="K17" s="7">
        <v>7584020</v>
      </c>
    </row>
    <row r="18" spans="1:11" ht="12.75">
      <c r="A18" s="235" t="s">
        <v>158</v>
      </c>
      <c r="B18" s="236"/>
      <c r="C18" s="236"/>
      <c r="D18" s="236"/>
      <c r="E18" s="236"/>
      <c r="F18" s="236"/>
      <c r="G18" s="236"/>
      <c r="H18" s="236"/>
      <c r="I18" s="1">
        <v>12</v>
      </c>
      <c r="J18" s="53">
        <f>SUM(J14:J17)</f>
        <v>58323891</v>
      </c>
      <c r="K18" s="53">
        <f>SUM(K14:K17)</f>
        <v>40068849</v>
      </c>
    </row>
    <row r="19" spans="1:11" ht="12.75">
      <c r="A19" s="235" t="s">
        <v>36</v>
      </c>
      <c r="B19" s="236"/>
      <c r="C19" s="236"/>
      <c r="D19" s="236"/>
      <c r="E19" s="236"/>
      <c r="F19" s="236"/>
      <c r="G19" s="236"/>
      <c r="H19" s="236"/>
      <c r="I19" s="1">
        <v>13</v>
      </c>
      <c r="J19" s="53">
        <f>IF(J13&gt;J18,J13-J18,0)</f>
        <v>729051</v>
      </c>
      <c r="K19" s="53">
        <f>IF(K13&gt;K18,K13-K18,0)</f>
        <v>0</v>
      </c>
    </row>
    <row r="20" spans="1:11" ht="12.75">
      <c r="A20" s="235" t="s">
        <v>37</v>
      </c>
      <c r="B20" s="236"/>
      <c r="C20" s="236"/>
      <c r="D20" s="236"/>
      <c r="E20" s="236"/>
      <c r="F20" s="236"/>
      <c r="G20" s="236"/>
      <c r="H20" s="236"/>
      <c r="I20" s="1">
        <v>14</v>
      </c>
      <c r="J20" s="53">
        <f>IF(J18&gt;J13,J18-J13,0)</f>
        <v>0</v>
      </c>
      <c r="K20" s="53">
        <f>IF(K18&gt;K13,K18-K13,0)</f>
        <v>19956098</v>
      </c>
    </row>
    <row r="21" spans="1:11" ht="12.75">
      <c r="A21" s="213" t="s">
        <v>159</v>
      </c>
      <c r="B21" s="214"/>
      <c r="C21" s="214"/>
      <c r="D21" s="214"/>
      <c r="E21" s="214"/>
      <c r="F21" s="214"/>
      <c r="G21" s="214"/>
      <c r="H21" s="214"/>
      <c r="I21" s="282"/>
      <c r="J21" s="282"/>
      <c r="K21" s="283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7">
        <v>532866</v>
      </c>
      <c r="K22" s="7">
        <v>4577738</v>
      </c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7">
        <v>787843</v>
      </c>
      <c r="K23" s="7"/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7">
        <v>53737</v>
      </c>
      <c r="K24" s="7">
        <v>41202</v>
      </c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7">
        <v>509783</v>
      </c>
      <c r="K25" s="7">
        <v>719227</v>
      </c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7"/>
      <c r="K26" s="7"/>
    </row>
    <row r="27" spans="1:11" ht="12.75">
      <c r="A27" s="235" t="s">
        <v>168</v>
      </c>
      <c r="B27" s="236"/>
      <c r="C27" s="236"/>
      <c r="D27" s="236"/>
      <c r="E27" s="236"/>
      <c r="F27" s="236"/>
      <c r="G27" s="236"/>
      <c r="H27" s="236"/>
      <c r="I27" s="1">
        <v>20</v>
      </c>
      <c r="J27" s="53">
        <f>SUM(J22:J26)</f>
        <v>1884229</v>
      </c>
      <c r="K27" s="53">
        <f>SUM(K22:K26)</f>
        <v>5338167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7"/>
      <c r="K28" s="7"/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7"/>
      <c r="K29" s="7"/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7"/>
      <c r="K30" s="7"/>
    </row>
    <row r="31" spans="1:11" ht="12.75">
      <c r="A31" s="235" t="s">
        <v>5</v>
      </c>
      <c r="B31" s="236"/>
      <c r="C31" s="236"/>
      <c r="D31" s="236"/>
      <c r="E31" s="236"/>
      <c r="F31" s="236"/>
      <c r="G31" s="236"/>
      <c r="H31" s="236"/>
      <c r="I31" s="1">
        <v>24</v>
      </c>
      <c r="J31" s="53">
        <f>SUM(J28:J30)</f>
        <v>0</v>
      </c>
      <c r="K31" s="53">
        <f>SUM(K28:K30)</f>
        <v>0</v>
      </c>
    </row>
    <row r="32" spans="1:11" ht="12.75">
      <c r="A32" s="235" t="s">
        <v>38</v>
      </c>
      <c r="B32" s="236"/>
      <c r="C32" s="236"/>
      <c r="D32" s="236"/>
      <c r="E32" s="236"/>
      <c r="F32" s="236"/>
      <c r="G32" s="236"/>
      <c r="H32" s="236"/>
      <c r="I32" s="1">
        <v>25</v>
      </c>
      <c r="J32" s="53">
        <f>IF(J27&gt;J31,J27-J31,0)</f>
        <v>1884229</v>
      </c>
      <c r="K32" s="53">
        <f>IF(K27&gt;K31,K27-K31,0)</f>
        <v>5338167</v>
      </c>
    </row>
    <row r="33" spans="1:11" ht="12.75">
      <c r="A33" s="235" t="s">
        <v>39</v>
      </c>
      <c r="B33" s="236"/>
      <c r="C33" s="236"/>
      <c r="D33" s="236"/>
      <c r="E33" s="236"/>
      <c r="F33" s="236"/>
      <c r="G33" s="236"/>
      <c r="H33" s="236"/>
      <c r="I33" s="1">
        <v>26</v>
      </c>
      <c r="J33" s="53">
        <f>IF(J31&gt;J27,J31-J27,0)</f>
        <v>0</v>
      </c>
      <c r="K33" s="53">
        <f>IF(K31&gt;K27,K31-K27,0)</f>
        <v>0</v>
      </c>
    </row>
    <row r="34" spans="1:11" ht="12.75">
      <c r="A34" s="213" t="s">
        <v>160</v>
      </c>
      <c r="B34" s="214"/>
      <c r="C34" s="214"/>
      <c r="D34" s="214"/>
      <c r="E34" s="214"/>
      <c r="F34" s="214"/>
      <c r="G34" s="214"/>
      <c r="H34" s="214"/>
      <c r="I34" s="282"/>
      <c r="J34" s="282"/>
      <c r="K34" s="283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7"/>
      <c r="K35" s="7"/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7"/>
      <c r="K36" s="7">
        <v>8091617</v>
      </c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7">
        <v>82000</v>
      </c>
      <c r="K37" s="7"/>
    </row>
    <row r="38" spans="1:11" ht="12.75">
      <c r="A38" s="235" t="s">
        <v>68</v>
      </c>
      <c r="B38" s="236"/>
      <c r="C38" s="236"/>
      <c r="D38" s="236"/>
      <c r="E38" s="236"/>
      <c r="F38" s="236"/>
      <c r="G38" s="236"/>
      <c r="H38" s="236"/>
      <c r="I38" s="1">
        <v>30</v>
      </c>
      <c r="J38" s="53">
        <f>SUM(J35:J37)</f>
        <v>82000</v>
      </c>
      <c r="K38" s="53">
        <f>SUM(K35:K37)</f>
        <v>8091617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7">
        <v>9444831</v>
      </c>
      <c r="K39" s="7">
        <v>1282938</v>
      </c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139"/>
      <c r="K40" s="7"/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139"/>
      <c r="K41" s="7"/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139"/>
      <c r="K42" s="7"/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139"/>
      <c r="K43" s="7">
        <v>411703</v>
      </c>
    </row>
    <row r="44" spans="1:11" ht="12.75">
      <c r="A44" s="235" t="s">
        <v>69</v>
      </c>
      <c r="B44" s="236"/>
      <c r="C44" s="236"/>
      <c r="D44" s="236"/>
      <c r="E44" s="236"/>
      <c r="F44" s="236"/>
      <c r="G44" s="236"/>
      <c r="H44" s="236"/>
      <c r="I44" s="1">
        <v>36</v>
      </c>
      <c r="J44" s="53">
        <f>SUM(J39:J43)</f>
        <v>9444831</v>
      </c>
      <c r="K44" s="53">
        <f>SUM(K39:K43)</f>
        <v>1694641</v>
      </c>
    </row>
    <row r="45" spans="1:11" ht="12.75">
      <c r="A45" s="235" t="s">
        <v>17</v>
      </c>
      <c r="B45" s="236"/>
      <c r="C45" s="236"/>
      <c r="D45" s="236"/>
      <c r="E45" s="236"/>
      <c r="F45" s="236"/>
      <c r="G45" s="236"/>
      <c r="H45" s="236"/>
      <c r="I45" s="1">
        <v>37</v>
      </c>
      <c r="J45" s="53">
        <f>IF(J38&gt;J44,J38-J44,0)</f>
        <v>0</v>
      </c>
      <c r="K45" s="53">
        <f>IF(K38&gt;K44,K38-K44,0)</f>
        <v>6396976</v>
      </c>
    </row>
    <row r="46" spans="1:11" ht="12.75">
      <c r="A46" s="235" t="s">
        <v>18</v>
      </c>
      <c r="B46" s="236"/>
      <c r="C46" s="236"/>
      <c r="D46" s="236"/>
      <c r="E46" s="236"/>
      <c r="F46" s="236"/>
      <c r="G46" s="236"/>
      <c r="H46" s="236"/>
      <c r="I46" s="1">
        <v>38</v>
      </c>
      <c r="J46" s="53">
        <f>IF(J44&gt;J38,J44-J38,0)</f>
        <v>9362831</v>
      </c>
      <c r="K46" s="53">
        <f>IF(K44&gt;K38,K44-K38,0)</f>
        <v>0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140"/>
      <c r="K47" s="53">
        <f>IF(K19-K20+K32-K33+K45-K46&gt;0,K19-K20+K32-K33+K45-K46,0)</f>
        <v>0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53">
        <f>IF(J20-J19+J33-J32+J46-J45&gt;0,J20-J19+J33-J32+J46-J45,0)</f>
        <v>6749551</v>
      </c>
      <c r="K48" s="53">
        <f>IF(K20-K19+K33-K32+K46-K45&gt;0,K20-K19+K33-K32+K46-K45,0)</f>
        <v>8220955</v>
      </c>
    </row>
    <row r="49" spans="1:11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7">
        <v>57180009</v>
      </c>
      <c r="K49" s="7">
        <v>16515880</v>
      </c>
    </row>
    <row r="50" spans="1:11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139"/>
      <c r="K50" s="7">
        <f>K47</f>
        <v>0</v>
      </c>
    </row>
    <row r="51" spans="1:11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7">
        <f>J48</f>
        <v>6749551</v>
      </c>
      <c r="K51" s="7">
        <f>K48</f>
        <v>8220955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58">
        <f>J49+J50-J51</f>
        <v>50430458</v>
      </c>
      <c r="K52" s="58">
        <f>K49+K50-K51</f>
        <v>8294925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8" t="s">
        <v>197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2.75" customHeight="1">
      <c r="A2" s="297" t="s">
        <v>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>
      <c r="A3" s="296" t="s">
        <v>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33.75">
      <c r="A4" s="290" t="s">
        <v>59</v>
      </c>
      <c r="B4" s="290"/>
      <c r="C4" s="290"/>
      <c r="D4" s="290"/>
      <c r="E4" s="290"/>
      <c r="F4" s="290"/>
      <c r="G4" s="290"/>
      <c r="H4" s="290"/>
      <c r="I4" s="63" t="s">
        <v>279</v>
      </c>
      <c r="J4" s="64" t="s">
        <v>319</v>
      </c>
      <c r="K4" s="64" t="s">
        <v>320</v>
      </c>
    </row>
    <row r="5" spans="1:11" ht="12.75">
      <c r="A5" s="295">
        <v>1</v>
      </c>
      <c r="B5" s="295"/>
      <c r="C5" s="295"/>
      <c r="D5" s="295"/>
      <c r="E5" s="295"/>
      <c r="F5" s="295"/>
      <c r="G5" s="295"/>
      <c r="H5" s="295"/>
      <c r="I5" s="69">
        <v>2</v>
      </c>
      <c r="J5" s="70" t="s">
        <v>283</v>
      </c>
      <c r="K5" s="70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82"/>
      <c r="J6" s="282"/>
      <c r="K6" s="283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35" t="s">
        <v>198</v>
      </c>
      <c r="B12" s="236"/>
      <c r="C12" s="236"/>
      <c r="D12" s="236"/>
      <c r="E12" s="236"/>
      <c r="F12" s="236"/>
      <c r="G12" s="236"/>
      <c r="H12" s="236"/>
      <c r="I12" s="1">
        <v>6</v>
      </c>
      <c r="J12" s="61">
        <f>SUM(J7:J11)</f>
        <v>0</v>
      </c>
      <c r="K12" s="53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35" t="s">
        <v>47</v>
      </c>
      <c r="B19" s="236"/>
      <c r="C19" s="236"/>
      <c r="D19" s="236"/>
      <c r="E19" s="236"/>
      <c r="F19" s="236"/>
      <c r="G19" s="236"/>
      <c r="H19" s="236"/>
      <c r="I19" s="1">
        <v>13</v>
      </c>
      <c r="J19" s="61">
        <f>SUM(J13:J18)</f>
        <v>0</v>
      </c>
      <c r="K19" s="53">
        <f>SUM(K13:K18)</f>
        <v>0</v>
      </c>
    </row>
    <row r="20" spans="1:11" ht="12.75">
      <c r="A20" s="235" t="s">
        <v>108</v>
      </c>
      <c r="B20" s="293"/>
      <c r="C20" s="293"/>
      <c r="D20" s="293"/>
      <c r="E20" s="293"/>
      <c r="F20" s="293"/>
      <c r="G20" s="293"/>
      <c r="H20" s="294"/>
      <c r="I20" s="1">
        <v>14</v>
      </c>
      <c r="J20" s="61">
        <f>IF(J12&gt;J19,J12-J19,0)</f>
        <v>0</v>
      </c>
      <c r="K20" s="53">
        <f>IF(K12&gt;K19,K12-K19,0)</f>
        <v>0</v>
      </c>
    </row>
    <row r="21" spans="1:11" ht="12.75">
      <c r="A21" s="247" t="s">
        <v>109</v>
      </c>
      <c r="B21" s="291"/>
      <c r="C21" s="291"/>
      <c r="D21" s="291"/>
      <c r="E21" s="291"/>
      <c r="F21" s="291"/>
      <c r="G21" s="291"/>
      <c r="H21" s="292"/>
      <c r="I21" s="1">
        <v>15</v>
      </c>
      <c r="J21" s="61">
        <f>IF(J19&gt;J12,J19-J12,0)</f>
        <v>0</v>
      </c>
      <c r="K21" s="53">
        <f>IF(K19&gt;K12,K19-K12,0)</f>
        <v>0</v>
      </c>
    </row>
    <row r="22" spans="1:11" ht="12.75">
      <c r="A22" s="213" t="s">
        <v>159</v>
      </c>
      <c r="B22" s="214"/>
      <c r="C22" s="214"/>
      <c r="D22" s="214"/>
      <c r="E22" s="214"/>
      <c r="F22" s="214"/>
      <c r="G22" s="214"/>
      <c r="H22" s="214"/>
      <c r="I22" s="282"/>
      <c r="J22" s="282"/>
      <c r="K22" s="283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321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35" t="s">
        <v>114</v>
      </c>
      <c r="B28" s="236"/>
      <c r="C28" s="236"/>
      <c r="D28" s="236"/>
      <c r="E28" s="236"/>
      <c r="F28" s="236"/>
      <c r="G28" s="236"/>
      <c r="H28" s="236"/>
      <c r="I28" s="1">
        <v>21</v>
      </c>
      <c r="J28" s="61">
        <f>SUM(J23:J27)</f>
        <v>0</v>
      </c>
      <c r="K28" s="53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35" t="s">
        <v>48</v>
      </c>
      <c r="B32" s="236"/>
      <c r="C32" s="236"/>
      <c r="D32" s="236"/>
      <c r="E32" s="236"/>
      <c r="F32" s="236"/>
      <c r="G32" s="236"/>
      <c r="H32" s="236"/>
      <c r="I32" s="1">
        <v>25</v>
      </c>
      <c r="J32" s="61">
        <f>SUM(J29:J31)</f>
        <v>0</v>
      </c>
      <c r="K32" s="53">
        <f>SUM(K29:K31)</f>
        <v>0</v>
      </c>
    </row>
    <row r="33" spans="1:11" ht="12.75">
      <c r="A33" s="235" t="s">
        <v>110</v>
      </c>
      <c r="B33" s="236"/>
      <c r="C33" s="236"/>
      <c r="D33" s="236"/>
      <c r="E33" s="236"/>
      <c r="F33" s="236"/>
      <c r="G33" s="236"/>
      <c r="H33" s="236"/>
      <c r="I33" s="1">
        <v>26</v>
      </c>
      <c r="J33" s="61">
        <f>IF(J28&gt;J32,J28-J32,0)</f>
        <v>0</v>
      </c>
      <c r="K33" s="53">
        <f>IF(K28&gt;K32,K28-K32,0)</f>
        <v>0</v>
      </c>
    </row>
    <row r="34" spans="1:11" ht="12.75">
      <c r="A34" s="235" t="s">
        <v>111</v>
      </c>
      <c r="B34" s="236"/>
      <c r="C34" s="236"/>
      <c r="D34" s="236"/>
      <c r="E34" s="236"/>
      <c r="F34" s="236"/>
      <c r="G34" s="236"/>
      <c r="H34" s="236"/>
      <c r="I34" s="1">
        <v>27</v>
      </c>
      <c r="J34" s="61">
        <f>IF(J32&gt;J28,J32-J28,0)</f>
        <v>0</v>
      </c>
      <c r="K34" s="53">
        <f>IF(K32&gt;K28,K32-K28,0)</f>
        <v>0</v>
      </c>
    </row>
    <row r="35" spans="1:11" ht="12.75">
      <c r="A35" s="213" t="s">
        <v>160</v>
      </c>
      <c r="B35" s="214"/>
      <c r="C35" s="214"/>
      <c r="D35" s="214"/>
      <c r="E35" s="214"/>
      <c r="F35" s="214"/>
      <c r="G35" s="214"/>
      <c r="H35" s="214"/>
      <c r="I35" s="282">
        <v>0</v>
      </c>
      <c r="J35" s="282"/>
      <c r="K35" s="283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35" t="s">
        <v>49</v>
      </c>
      <c r="B39" s="236"/>
      <c r="C39" s="236"/>
      <c r="D39" s="236"/>
      <c r="E39" s="236"/>
      <c r="F39" s="236"/>
      <c r="G39" s="236"/>
      <c r="H39" s="236"/>
      <c r="I39" s="1">
        <v>31</v>
      </c>
      <c r="J39" s="61">
        <f>SUM(J36:J38)</f>
        <v>0</v>
      </c>
      <c r="K39" s="53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35" t="s">
        <v>148</v>
      </c>
      <c r="B45" s="236"/>
      <c r="C45" s="236"/>
      <c r="D45" s="236"/>
      <c r="E45" s="236"/>
      <c r="F45" s="236"/>
      <c r="G45" s="236"/>
      <c r="H45" s="236"/>
      <c r="I45" s="1">
        <v>37</v>
      </c>
      <c r="J45" s="61">
        <f>SUM(J40:J44)</f>
        <v>0</v>
      </c>
      <c r="K45" s="53">
        <f>SUM(K40:K44)</f>
        <v>0</v>
      </c>
    </row>
    <row r="46" spans="1:11" ht="12.75">
      <c r="A46" s="235" t="s">
        <v>162</v>
      </c>
      <c r="B46" s="236"/>
      <c r="C46" s="236"/>
      <c r="D46" s="236"/>
      <c r="E46" s="236"/>
      <c r="F46" s="236"/>
      <c r="G46" s="236"/>
      <c r="H46" s="236"/>
      <c r="I46" s="1">
        <v>38</v>
      </c>
      <c r="J46" s="61">
        <f>IF(J39&gt;J45,J39-J45,0)</f>
        <v>0</v>
      </c>
      <c r="K46" s="53">
        <f>IF(K39&gt;K45,K39-K45,0)</f>
        <v>0</v>
      </c>
    </row>
    <row r="47" spans="1:11" ht="12.75">
      <c r="A47" s="235" t="s">
        <v>163</v>
      </c>
      <c r="B47" s="236"/>
      <c r="C47" s="236"/>
      <c r="D47" s="236"/>
      <c r="E47" s="236"/>
      <c r="F47" s="236"/>
      <c r="G47" s="236"/>
      <c r="H47" s="236"/>
      <c r="I47" s="1">
        <v>39</v>
      </c>
      <c r="J47" s="61">
        <f>IF(J45&gt;J39,J45-J39,0)</f>
        <v>0</v>
      </c>
      <c r="K47" s="53">
        <f>IF(K45&gt;K39,K45-K39,0)</f>
        <v>0</v>
      </c>
    </row>
    <row r="48" spans="1:11" ht="12.75">
      <c r="A48" s="235" t="s">
        <v>149</v>
      </c>
      <c r="B48" s="236"/>
      <c r="C48" s="236"/>
      <c r="D48" s="236"/>
      <c r="E48" s="236"/>
      <c r="F48" s="236"/>
      <c r="G48" s="236"/>
      <c r="H48" s="236"/>
      <c r="I48" s="1">
        <v>40</v>
      </c>
      <c r="J48" s="61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35" t="s">
        <v>15</v>
      </c>
      <c r="B49" s="236"/>
      <c r="C49" s="236"/>
      <c r="D49" s="236"/>
      <c r="E49" s="236"/>
      <c r="F49" s="236"/>
      <c r="G49" s="236"/>
      <c r="H49" s="236"/>
      <c r="I49" s="1">
        <v>41</v>
      </c>
      <c r="J49" s="61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35" t="s">
        <v>161</v>
      </c>
      <c r="B50" s="236"/>
      <c r="C50" s="236"/>
      <c r="D50" s="236"/>
      <c r="E50" s="236"/>
      <c r="F50" s="236"/>
      <c r="G50" s="236"/>
      <c r="H50" s="236"/>
      <c r="I50" s="1">
        <v>42</v>
      </c>
      <c r="J50" s="5"/>
      <c r="K50" s="7"/>
    </row>
    <row r="51" spans="1:11" ht="12.75">
      <c r="A51" s="235" t="s">
        <v>175</v>
      </c>
      <c r="B51" s="236"/>
      <c r="C51" s="236"/>
      <c r="D51" s="236"/>
      <c r="E51" s="236"/>
      <c r="F51" s="236"/>
      <c r="G51" s="236"/>
      <c r="H51" s="236"/>
      <c r="I51" s="1">
        <v>43</v>
      </c>
      <c r="J51" s="5"/>
      <c r="K51" s="7"/>
    </row>
    <row r="52" spans="1:11" ht="12.75">
      <c r="A52" s="235" t="s">
        <v>176</v>
      </c>
      <c r="B52" s="236"/>
      <c r="C52" s="236"/>
      <c r="D52" s="236"/>
      <c r="E52" s="236"/>
      <c r="F52" s="236"/>
      <c r="G52" s="236"/>
      <c r="H52" s="236"/>
      <c r="I52" s="1">
        <v>44</v>
      </c>
      <c r="J52" s="5"/>
      <c r="K52" s="7"/>
    </row>
    <row r="53" spans="1:11" ht="12.75">
      <c r="A53" s="247" t="s">
        <v>177</v>
      </c>
      <c r="B53" s="248"/>
      <c r="C53" s="248"/>
      <c r="D53" s="248"/>
      <c r="E53" s="248"/>
      <c r="F53" s="248"/>
      <c r="G53" s="248"/>
      <c r="H53" s="248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7" sqref="K7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7" width="9.140625" style="73" customWidth="1"/>
    <col min="8" max="8" width="7.140625" style="73" customWidth="1"/>
    <col min="9" max="9" width="8.00390625" style="73" customWidth="1"/>
    <col min="10" max="10" width="10.140625" style="73" customWidth="1"/>
    <col min="11" max="11" width="10.8515625" style="73" customWidth="1"/>
    <col min="12" max="16384" width="9.140625" style="73" customWidth="1"/>
  </cols>
  <sheetData>
    <row r="1" spans="1:12" ht="12.75">
      <c r="A1" s="313" t="s">
        <v>281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72"/>
    </row>
    <row r="2" spans="1:12" ht="15.75">
      <c r="A2" s="42"/>
      <c r="B2" s="71"/>
      <c r="C2" s="298" t="s">
        <v>282</v>
      </c>
      <c r="D2" s="298"/>
      <c r="E2" s="74">
        <v>43101</v>
      </c>
      <c r="F2" s="43" t="s">
        <v>250</v>
      </c>
      <c r="G2" s="299">
        <v>43373</v>
      </c>
      <c r="H2" s="300"/>
      <c r="I2" s="71"/>
      <c r="J2" s="71"/>
      <c r="K2" s="71"/>
      <c r="L2" s="75"/>
    </row>
    <row r="3" spans="1:11" ht="23.25">
      <c r="A3" s="301" t="s">
        <v>59</v>
      </c>
      <c r="B3" s="301"/>
      <c r="C3" s="301"/>
      <c r="D3" s="301"/>
      <c r="E3" s="301"/>
      <c r="F3" s="301"/>
      <c r="G3" s="301"/>
      <c r="H3" s="301"/>
      <c r="I3" s="78" t="s">
        <v>305</v>
      </c>
      <c r="J3" s="79" t="s">
        <v>150</v>
      </c>
      <c r="K3" s="79" t="s">
        <v>151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81">
        <v>2</v>
      </c>
      <c r="J4" s="80" t="s">
        <v>283</v>
      </c>
      <c r="K4" s="80" t="s">
        <v>284</v>
      </c>
    </row>
    <row r="5" spans="1:11" ht="12.75">
      <c r="A5" s="303" t="s">
        <v>285</v>
      </c>
      <c r="B5" s="304"/>
      <c r="C5" s="304"/>
      <c r="D5" s="304"/>
      <c r="E5" s="304"/>
      <c r="F5" s="304"/>
      <c r="G5" s="304"/>
      <c r="H5" s="304"/>
      <c r="I5" s="44">
        <v>1</v>
      </c>
      <c r="J5" s="6">
        <v>418656000</v>
      </c>
      <c r="K5" s="45">
        <v>418656000</v>
      </c>
    </row>
    <row r="6" spans="1:11" ht="12.75">
      <c r="A6" s="303" t="s">
        <v>286</v>
      </c>
      <c r="B6" s="304"/>
      <c r="C6" s="304"/>
      <c r="D6" s="304"/>
      <c r="E6" s="304"/>
      <c r="F6" s="304"/>
      <c r="G6" s="304"/>
      <c r="H6" s="304"/>
      <c r="I6" s="44">
        <v>2</v>
      </c>
      <c r="J6" s="7"/>
      <c r="K6" s="46"/>
    </row>
    <row r="7" spans="1:11" ht="12.75">
      <c r="A7" s="303" t="s">
        <v>287</v>
      </c>
      <c r="B7" s="304"/>
      <c r="C7" s="304"/>
      <c r="D7" s="304"/>
      <c r="E7" s="304"/>
      <c r="F7" s="304"/>
      <c r="G7" s="304"/>
      <c r="H7" s="304"/>
      <c r="I7" s="44">
        <v>3</v>
      </c>
      <c r="J7" s="7"/>
      <c r="K7" s="46">
        <v>681675</v>
      </c>
    </row>
    <row r="8" spans="1:11" ht="12.75">
      <c r="A8" s="303" t="s">
        <v>288</v>
      </c>
      <c r="B8" s="304"/>
      <c r="C8" s="304"/>
      <c r="D8" s="304"/>
      <c r="E8" s="304"/>
      <c r="F8" s="304"/>
      <c r="G8" s="304"/>
      <c r="H8" s="304"/>
      <c r="I8" s="44">
        <v>4</v>
      </c>
      <c r="J8" s="7">
        <v>-67527852</v>
      </c>
      <c r="K8" s="46">
        <v>12951827</v>
      </c>
    </row>
    <row r="9" spans="1:11" ht="12.75">
      <c r="A9" s="303" t="s">
        <v>289</v>
      </c>
      <c r="B9" s="304"/>
      <c r="C9" s="304"/>
      <c r="D9" s="304"/>
      <c r="E9" s="304"/>
      <c r="F9" s="304"/>
      <c r="G9" s="304"/>
      <c r="H9" s="304"/>
      <c r="I9" s="44">
        <v>5</v>
      </c>
      <c r="J9" s="7">
        <v>81161354</v>
      </c>
      <c r="K9" s="46">
        <v>4342023</v>
      </c>
    </row>
    <row r="10" spans="1:11" ht="12.75">
      <c r="A10" s="303" t="s">
        <v>290</v>
      </c>
      <c r="B10" s="304"/>
      <c r="C10" s="304"/>
      <c r="D10" s="304"/>
      <c r="E10" s="304"/>
      <c r="F10" s="304"/>
      <c r="G10" s="304"/>
      <c r="H10" s="304"/>
      <c r="I10" s="44">
        <v>6</v>
      </c>
      <c r="J10" s="7"/>
      <c r="K10" s="46"/>
    </row>
    <row r="11" spans="1:11" ht="12.75">
      <c r="A11" s="303" t="s">
        <v>291</v>
      </c>
      <c r="B11" s="304"/>
      <c r="C11" s="304"/>
      <c r="D11" s="304"/>
      <c r="E11" s="304"/>
      <c r="F11" s="304"/>
      <c r="G11" s="304"/>
      <c r="H11" s="304"/>
      <c r="I11" s="44">
        <v>7</v>
      </c>
      <c r="J11" s="7"/>
      <c r="K11" s="46"/>
    </row>
    <row r="12" spans="1:11" ht="12.75">
      <c r="A12" s="303" t="s">
        <v>292</v>
      </c>
      <c r="B12" s="304"/>
      <c r="C12" s="304"/>
      <c r="D12" s="304"/>
      <c r="E12" s="304"/>
      <c r="F12" s="304"/>
      <c r="G12" s="304"/>
      <c r="H12" s="304"/>
      <c r="I12" s="44">
        <v>8</v>
      </c>
      <c r="J12" s="141"/>
      <c r="K12" s="46"/>
    </row>
    <row r="13" spans="1:11" ht="12.75">
      <c r="A13" s="303" t="s">
        <v>293</v>
      </c>
      <c r="B13" s="304"/>
      <c r="C13" s="304"/>
      <c r="D13" s="304"/>
      <c r="E13" s="304"/>
      <c r="F13" s="304"/>
      <c r="G13" s="304"/>
      <c r="H13" s="304"/>
      <c r="I13" s="44">
        <v>9</v>
      </c>
      <c r="J13" s="141"/>
      <c r="K13" s="125"/>
    </row>
    <row r="14" spans="1:11" ht="12.75">
      <c r="A14" s="305" t="s">
        <v>294</v>
      </c>
      <c r="B14" s="306"/>
      <c r="C14" s="306"/>
      <c r="D14" s="306"/>
      <c r="E14" s="306"/>
      <c r="F14" s="306"/>
      <c r="G14" s="306"/>
      <c r="H14" s="306"/>
      <c r="I14" s="44">
        <v>10</v>
      </c>
      <c r="J14" s="76">
        <f>SUM(J5:J13)</f>
        <v>432289502</v>
      </c>
      <c r="K14" s="76">
        <f>SUM(K5:K13)</f>
        <v>436631525</v>
      </c>
    </row>
    <row r="15" spans="1:11" ht="12.75">
      <c r="A15" s="303" t="s">
        <v>295</v>
      </c>
      <c r="B15" s="304"/>
      <c r="C15" s="304"/>
      <c r="D15" s="304"/>
      <c r="E15" s="304"/>
      <c r="F15" s="304"/>
      <c r="G15" s="304"/>
      <c r="H15" s="304"/>
      <c r="I15" s="44">
        <v>11</v>
      </c>
      <c r="J15" s="46"/>
      <c r="K15" s="46"/>
    </row>
    <row r="16" spans="1:11" ht="12.75">
      <c r="A16" s="303" t="s">
        <v>296</v>
      </c>
      <c r="B16" s="304"/>
      <c r="C16" s="304"/>
      <c r="D16" s="304"/>
      <c r="E16" s="304"/>
      <c r="F16" s="304"/>
      <c r="G16" s="304"/>
      <c r="H16" s="304"/>
      <c r="I16" s="44">
        <v>12</v>
      </c>
      <c r="J16" s="46"/>
      <c r="K16" s="46"/>
    </row>
    <row r="17" spans="1:11" ht="12.75">
      <c r="A17" s="303" t="s">
        <v>297</v>
      </c>
      <c r="B17" s="304"/>
      <c r="C17" s="304"/>
      <c r="D17" s="304"/>
      <c r="E17" s="304"/>
      <c r="F17" s="304"/>
      <c r="G17" s="304"/>
      <c r="H17" s="304"/>
      <c r="I17" s="44">
        <v>13</v>
      </c>
      <c r="J17" s="46"/>
      <c r="K17" s="46"/>
    </row>
    <row r="18" spans="1:11" ht="12.75">
      <c r="A18" s="303" t="s">
        <v>298</v>
      </c>
      <c r="B18" s="304"/>
      <c r="C18" s="304"/>
      <c r="D18" s="304"/>
      <c r="E18" s="304"/>
      <c r="F18" s="304"/>
      <c r="G18" s="304"/>
      <c r="H18" s="304"/>
      <c r="I18" s="44">
        <v>14</v>
      </c>
      <c r="J18" s="46"/>
      <c r="K18" s="46"/>
    </row>
    <row r="19" spans="1:11" ht="12.75">
      <c r="A19" s="303" t="s">
        <v>299</v>
      </c>
      <c r="B19" s="304"/>
      <c r="C19" s="304"/>
      <c r="D19" s="304"/>
      <c r="E19" s="304"/>
      <c r="F19" s="304"/>
      <c r="G19" s="304"/>
      <c r="H19" s="304"/>
      <c r="I19" s="44">
        <v>15</v>
      </c>
      <c r="J19" s="46"/>
      <c r="K19" s="46"/>
    </row>
    <row r="20" spans="1:11" ht="12.75">
      <c r="A20" s="303" t="s">
        <v>300</v>
      </c>
      <c r="B20" s="304"/>
      <c r="C20" s="304"/>
      <c r="D20" s="304"/>
      <c r="E20" s="304"/>
      <c r="F20" s="304"/>
      <c r="G20" s="304"/>
      <c r="H20" s="304"/>
      <c r="I20" s="44">
        <v>16</v>
      </c>
      <c r="J20" s="46"/>
      <c r="K20" s="46"/>
    </row>
    <row r="21" spans="1:11" ht="12.75">
      <c r="A21" s="305" t="s">
        <v>301</v>
      </c>
      <c r="B21" s="306"/>
      <c r="C21" s="306"/>
      <c r="D21" s="306"/>
      <c r="E21" s="306"/>
      <c r="F21" s="306"/>
      <c r="G21" s="306"/>
      <c r="H21" s="306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315"/>
      <c r="B22" s="316"/>
      <c r="C22" s="316"/>
      <c r="D22" s="316"/>
      <c r="E22" s="316"/>
      <c r="F22" s="316"/>
      <c r="G22" s="316"/>
      <c r="H22" s="316"/>
      <c r="I22" s="317"/>
      <c r="J22" s="317"/>
      <c r="K22" s="318"/>
    </row>
    <row r="23" spans="1:11" ht="12.75">
      <c r="A23" s="307" t="s">
        <v>302</v>
      </c>
      <c r="B23" s="308"/>
      <c r="C23" s="308"/>
      <c r="D23" s="308"/>
      <c r="E23" s="308"/>
      <c r="F23" s="308"/>
      <c r="G23" s="308"/>
      <c r="H23" s="308"/>
      <c r="I23" s="47">
        <v>18</v>
      </c>
      <c r="J23" s="45"/>
      <c r="K23" s="45"/>
    </row>
    <row r="24" spans="1:11" ht="17.25" customHeight="1">
      <c r="A24" s="309" t="s">
        <v>303</v>
      </c>
      <c r="B24" s="310"/>
      <c r="C24" s="310"/>
      <c r="D24" s="310"/>
      <c r="E24" s="310"/>
      <c r="F24" s="310"/>
      <c r="G24" s="310"/>
      <c r="H24" s="310"/>
      <c r="I24" s="48">
        <v>19</v>
      </c>
      <c r="J24" s="77"/>
      <c r="K24" s="77"/>
    </row>
    <row r="25" spans="1:11" ht="30" customHeight="1">
      <c r="A25" s="311" t="s">
        <v>304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9" t="s">
        <v>280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0" t="s">
        <v>316</v>
      </c>
      <c r="B4" s="320"/>
      <c r="C4" s="320"/>
      <c r="D4" s="320"/>
      <c r="E4" s="320"/>
      <c r="F4" s="320"/>
      <c r="G4" s="320"/>
      <c r="H4" s="320"/>
      <c r="I4" s="320"/>
      <c r="J4" s="320"/>
    </row>
    <row r="5" spans="1:10" ht="12.75" customHeight="1">
      <c r="A5" s="320"/>
      <c r="B5" s="320"/>
      <c r="C5" s="320"/>
      <c r="D5" s="320"/>
      <c r="E5" s="320"/>
      <c r="F5" s="320"/>
      <c r="G5" s="320"/>
      <c r="H5" s="320"/>
      <c r="I5" s="320"/>
      <c r="J5" s="320"/>
    </row>
    <row r="6" spans="1:10" ht="12.75" customHeight="1">
      <c r="A6" s="320"/>
      <c r="B6" s="320"/>
      <c r="C6" s="320"/>
      <c r="D6" s="320"/>
      <c r="E6" s="320"/>
      <c r="F6" s="320"/>
      <c r="G6" s="320"/>
      <c r="H6" s="320"/>
      <c r="I6" s="320"/>
      <c r="J6" s="320"/>
    </row>
    <row r="7" spans="1:10" ht="12.75" customHeight="1">
      <c r="A7" s="320"/>
      <c r="B7" s="320"/>
      <c r="C7" s="320"/>
      <c r="D7" s="320"/>
      <c r="E7" s="320"/>
      <c r="F7" s="320"/>
      <c r="G7" s="320"/>
      <c r="H7" s="320"/>
      <c r="I7" s="320"/>
      <c r="J7" s="320"/>
    </row>
    <row r="8" spans="1:10" ht="12.75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</row>
    <row r="9" spans="1:10" ht="12.75" customHeight="1">
      <c r="A9" s="320"/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2.75" customHeight="1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2.75">
      <c r="A11" s="321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Tea Pocrnja</cp:lastModifiedBy>
  <cp:lastPrinted>2018-07-27T07:39:01Z</cp:lastPrinted>
  <dcterms:created xsi:type="dcterms:W3CDTF">2008-10-17T11:51:54Z</dcterms:created>
  <dcterms:modified xsi:type="dcterms:W3CDTF">2018-10-31T09:10:41Z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