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<sst xmlns="http://schemas.openxmlformats.org/spreadsheetml/2006/main" count="391" uniqueCount="341">
  <si>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</si>
  <si>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</si>
  <si>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</si>
  <si>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</si>
  <si>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</si>
  <si>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</si>
  <si>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</si>
  <si>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</si>
  <si>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</si>
  <si>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</si>
  <si>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</si>
  <si>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</si>
  <si>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</si>
  <si>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</si>
  <si>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</si>
  <si>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</si>
  <si>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</si>
  <si>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</si>
  <si>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</si>
  <si>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</si>
  <si>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</si>
  <si>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</si>
  <si>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</si>
  <si>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</si>
  <si>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</si>
  <si>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</si>
  <si>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</si>
  <si>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</si>
  <si>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</si>
  <si>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</si>
  <si>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</si>
  <si>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</si>
  <si>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</si>
  <si>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</si>
  <si>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</si>
  <si>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</si>
  <si>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</si>
  <si>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</si>
  <si>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</si>
  <si>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</si>
  <si>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</si>
  <si>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</si>
  <si>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</si>
  <si>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</si>
  <si>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</si>
  <si>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</si>
  <si>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</si>
  <si>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</si>
  <si>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</si>
  <si>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</si>
  <si>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</si>
  <si>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</si>
  <si>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</si>
  <si>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</si>
  <si>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</si>
  <si>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</si>
  <si>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</si>
  <si>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</si>
  <si>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</si>
  <si>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</si>
  <si>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</si>
  <si>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</si>
  <si>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</si>
  <si>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</si>
  <si>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</si>
  <si>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</si>
  <si>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</si>
  <si>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</si>
  <si>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</si>
  <si>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</si>
  <si>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</si>
  <si>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</si>
  <si>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</si>
  <si>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</si>
  <si>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</si>
  <si>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</si>
  <si>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</si>
  <si>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</si>
  <si>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</si>
  <si>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</si>
  <si>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</si>
  <si>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</si>
  <si>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</si>
  <si>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</si>
  <si>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</si>
  <si>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</si>
  <si>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</si>
  <si>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</si>
  <si>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</si>
  <si>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</si>
  <si>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</si>
  <si>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</si>
  <si>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</si>
  <si>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</si>
  <si>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</si>
  <si>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</si>
  <si>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</si>
  <si>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</si>
  <si>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</si>
  <si>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</si>
  <si>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</si>
  <si>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</si>
  <si>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</si>
  <si>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</si>
  <si>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</si>
  <si>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</si>
  <si>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</si>
  <si>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</si>
  <si>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</si>
  <si>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</si>
  <si>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</si>
  <si>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</si>
  <si>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</si>
  <si>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</si>
  <si>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</si>
  <si>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</si>
  <si>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</si>
  <si>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</si>
  <si>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</si>
  <si>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</si>
  <si>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</si>
  <si>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</si>
  <si>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</si>
  <si>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</si>
  <si>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</si>
  <si>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</si>
  <si>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</si>
  <si>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</si>
  <si>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</si>
  <si>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</si>
  <si>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</si>
  <si>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</si>
  <si>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</si>
  <si>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</si>
  <si>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</si>
  <si>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</si>
  <si>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</si>
  <si>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</si>
  <si>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</si>
  <si>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</si>
  <si>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</si>
  <si>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</si>
  <si>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</si>
  <si>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</si>
  <si>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</si>
  <si>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</si>
  <si>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</si>
  <si>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</si>
  <si>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</si>
  <si>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</si>
  <si>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</si>
  <si>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</si>
  <si>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</si>
  <si>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</si>
  <si>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</si>
  <si>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</si>
  <si>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</si>
  <si>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</si>
  <si>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</si>
  <si>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</si>
  <si>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</si>
  <si>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</si>
  <si>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</si>
  <si>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</si>
  <si>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</si>
  <si>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</si>
  <si>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</si>
  <si>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</si>
  <si>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</si>
  <si>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</si>
  <si>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</si>
  <si>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</si>
  <si>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</si>
  <si>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</si>
  <si>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</si>
  <si>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</si>
  <si>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</si>
  <si>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</si>
  <si>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</si>
  <si>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</si>
  <si>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</si>
  <si>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</si>
  <si>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</si>
  <si>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</si>
  <si>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</si>
  <si>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</si>
  <si>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</si>
  <si>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</si>
  <si>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</si>
  <si>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</si>
  <si>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</si>
  <si>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</si>
  <si>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</si>
  <si>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</si>
  <si>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</si>
  <si>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</si>
  <si>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</si>
  <si>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</si>
  <si>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</si>
  <si>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</si>
  <si>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</si>
  <si>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</si>
  <si>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</si>
  <si>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</si>
  <si>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</si>
  <si>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</si>
  <si>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</si>
  <si>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</si>
  <si>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</si>
  <si>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</si>
  <si>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</si>
  <si>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</si>
  <si>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</si>
  <si>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</si>
  <si>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</si>
  <si>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</si>
  <si>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</si>
  <si>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</si>
  <si>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</si>
  <si>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</si>
  <si>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</si>
  <si>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</si>
  <si>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</si>
  <si>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</si>
  <si>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</si>
  <si>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</si>
  <si>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</si>
  <si>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</si>
  <si>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</si>
  <si>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</si>
  <si>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</si>
  <si>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</si>
  <si>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</si>
  <si>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</si>
  <si>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</si>
  <si>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</si>
  <si>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</si>
  <si>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</si>
  <si>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</si>
  <si>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</si>
  <si>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</si>
  <si>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</si>
  <si>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</si>
  <si>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</si>
  <si>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</si>
  <si>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</si>
  <si>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</si>
  <si>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</si>
  <si>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</si>
  <si>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</si>
  <si>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</si>
  <si>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</si>
  <si>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</si>
  <si>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</si>
  <si>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</si>
  <si>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</si>
  <si>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</si>
  <si>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</si>
  <si>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</si>
  <si>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</si>
  <si>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</si>
  <si>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</si>
  <si>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</si>
  <si>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</si>
  <si>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</si>
  <si>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</si>
  <si>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</si>
  <si>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</si>
  <si>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</si>
  <si>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</si>
  <si>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</si>
  <si>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</si>
  <si>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</si>
  <si>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</si>
  <si>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</si>
  <si>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</si>
  <si>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</si>
  <si>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</si>
  <si>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</si>
  <si>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</si>
  <si>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</si>
  <si>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</si>
  <si>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</si>
  <si>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</si>
  <si>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</si>
  <si>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</si>
  <si>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</si>
  <si>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</si>
  <si>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</si>
  <si>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</si>
  <si>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</si>
  <si>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</si>
  <si>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</si>
  <si>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</si>
  <si>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</si>
  <si>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</si>
  <si>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</si>
  <si>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</si>
  <si>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</si>
  <si>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</si>
  <si>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</si>
  <si>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</si>
  <si>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</si>
  <si>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</si>
  <si>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</si>
  <si>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</si>
  <si>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</si>
  <si>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</si>
  <si>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</si>
  <si>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</si>
  <si>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</si>
  <si>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</si>
  <si>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</si>
  <si>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</si>
  <si>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</si>
  <si>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</si>
  <si>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</si>
  <si>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</si>
  <si>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</si>
  <si>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</si>
  <si>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</si>
  <si>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</si>
  <si>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</si>
  <si>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</si>
  <si>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</si>
  <si>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</si>
  <si>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ATLANTSKA PLOVIDBA d.d.</t>
  </si>
  <si>
    <t>61063868086</t>
  </si>
  <si>
    <t>Dubrovnik</t>
  </si>
  <si>
    <t>Od Sv. Mihajla 1</t>
  </si>
  <si>
    <t>atlant@atlant.hr</t>
  </si>
  <si>
    <t>www.atlant.hr</t>
  </si>
  <si>
    <t>DA</t>
  </si>
  <si>
    <t>5020</t>
  </si>
  <si>
    <t>Duško Vladović-Relja</t>
  </si>
  <si>
    <t>020 352 230</t>
  </si>
  <si>
    <t>dvladovic@atlant.hr</t>
  </si>
  <si>
    <t>Pero Kulaš</t>
  </si>
  <si>
    <t>Obveznik: Grupa Atlantska plovidba d.d.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</si>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</sst>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84" applyFont="1" applyAlignment="1">
      <alignment/>
      <protection/>
    </xf>
    <xf numFmtId="0" fontId="0" fillId="0" borderId="0" xfId="184" applyFont="1" applyAlignment="1">
      <alignment/>
      <protection/>
    </xf>
    <xf numFmtId="0" fontId="3" fillId="0" borderId="17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 horizontal="left" vertical="center" wrapText="1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horizontal="center" vertical="center" wrapText="1"/>
      <protection hidden="1"/>
    </xf>
    <xf numFmtId="0" fontId="3" fillId="0" borderId="0" xfId="184" applyFont="1" applyBorder="1" applyAlignment="1" applyProtection="1">
      <alignment horizontal="left" vertical="center" wrapText="1"/>
      <protection hidden="1"/>
    </xf>
    <xf numFmtId="0" fontId="3" fillId="0" borderId="0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/>
      <protection hidden="1"/>
    </xf>
    <xf numFmtId="0" fontId="15" fillId="0" borderId="0" xfId="184" applyFont="1" applyBorder="1" applyAlignment="1" applyProtection="1">
      <alignment horizontal="right" vertical="center" wrapText="1"/>
      <protection hidden="1"/>
    </xf>
    <xf numFmtId="0" fontId="15" fillId="0" borderId="0" xfId="184" applyFont="1" applyAlignment="1" applyProtection="1">
      <alignment horizontal="right"/>
      <protection hidden="1"/>
    </xf>
    <xf numFmtId="0" fontId="15" fillId="0" borderId="0" xfId="18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84" applyFont="1" applyFill="1" applyBorder="1" applyAlignment="1" applyProtection="1">
      <alignment horizontal="left" vertical="center"/>
      <protection hidden="1"/>
    </xf>
    <xf numFmtId="0" fontId="3" fillId="0" borderId="0" xfId="184" applyFont="1" applyFill="1" applyBorder="1" applyAlignment="1" applyProtection="1">
      <alignment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0" xfId="184" applyFont="1" applyAlignment="1" applyProtection="1">
      <alignment wrapText="1"/>
      <protection hidden="1"/>
    </xf>
    <xf numFmtId="0" fontId="3" fillId="0" borderId="0" xfId="184" applyFont="1" applyAlignment="1" applyProtection="1">
      <alignment horizontal="right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3" fillId="0" borderId="0" xfId="184" applyFont="1" applyBorder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top"/>
      <protection hidden="1"/>
    </xf>
    <xf numFmtId="1" fontId="2" fillId="33" borderId="18" xfId="18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right"/>
      <protection hidden="1"/>
    </xf>
    <xf numFmtId="0" fontId="2" fillId="0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/>
      <protection hidden="1"/>
    </xf>
    <xf numFmtId="3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84" applyFont="1" applyFill="1" applyBorder="1" applyAlignment="1" applyProtection="1">
      <alignment horizontal="center" vertical="center"/>
      <protection hidden="1" locked="0"/>
    </xf>
    <xf numFmtId="0" fontId="2" fillId="0" borderId="0" xfId="184" applyFont="1" applyBorder="1" applyAlignment="1" applyProtection="1">
      <alignment vertical="top"/>
      <protection hidden="1"/>
    </xf>
    <xf numFmtId="0" fontId="3" fillId="0" borderId="0" xfId="184" applyFont="1" applyAlignment="1" applyProtection="1">
      <alignment/>
      <protection hidden="1"/>
    </xf>
    <xf numFmtId="49" fontId="2" fillId="33" borderId="18" xfId="184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 applyProtection="1">
      <alignment horizontal="left" vertical="top" wrapText="1"/>
      <protection hidden="1"/>
    </xf>
    <xf numFmtId="0" fontId="3" fillId="0" borderId="0" xfId="184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0" xfId="184" applyFont="1" applyAlignment="1" applyProtection="1">
      <alignment horizontal="left" vertical="top" indent="2"/>
      <protection hidden="1"/>
    </xf>
    <xf numFmtId="0" fontId="3" fillId="0" borderId="0" xfId="184" applyFont="1" applyAlignment="1" applyProtection="1">
      <alignment horizontal="left" vertical="top" wrapText="1" indent="2"/>
      <protection hidden="1"/>
    </xf>
    <xf numFmtId="0" fontId="3" fillId="0" borderId="0" xfId="184" applyFont="1" applyBorder="1" applyAlignment="1" applyProtection="1">
      <alignment horizontal="right" vertical="top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2" fillId="33" borderId="0" xfId="184" applyFont="1" applyFill="1" applyBorder="1" applyAlignment="1" applyProtection="1">
      <alignment horizontal="right" vertical="center"/>
      <protection hidden="1" locked="0"/>
    </xf>
    <xf numFmtId="0" fontId="3" fillId="0" borderId="0" xfId="184" applyFont="1" applyBorder="1" applyAlignment="1">
      <alignment/>
      <protection/>
    </xf>
    <xf numFmtId="49" fontId="2" fillId="33" borderId="0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84" applyNumberFormat="1" applyFont="1" applyBorder="1" applyAlignment="1" applyProtection="1">
      <alignment horizontal="center" vertical="center"/>
      <protection hidden="1" locked="0"/>
    </xf>
    <xf numFmtId="0" fontId="3" fillId="0" borderId="0" xfId="184" applyFont="1" applyBorder="1" applyAlignment="1" applyProtection="1">
      <alignment horizontal="left" vertical="top"/>
      <protection hidden="1"/>
    </xf>
    <xf numFmtId="0" fontId="3" fillId="0" borderId="19" xfId="184" applyFont="1" applyBorder="1" applyAlignment="1" applyProtection="1">
      <alignment/>
      <protection hidden="1"/>
    </xf>
    <xf numFmtId="0" fontId="3" fillId="0" borderId="0" xfId="184" applyFont="1" applyAlignment="1" applyProtection="1">
      <alignment vertical="top"/>
      <protection hidden="1"/>
    </xf>
    <xf numFmtId="0" fontId="3" fillId="0" borderId="0" xfId="184" applyFont="1" applyAlignment="1" applyProtection="1">
      <alignment horizontal="left"/>
      <protection hidden="1"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0" xfId="184" applyFont="1" applyFill="1" applyBorder="1" applyAlignment="1" applyProtection="1">
      <alignment vertical="center"/>
      <protection hidden="1"/>
    </xf>
    <xf numFmtId="0" fontId="2" fillId="0" borderId="0" xfId="184" applyFont="1" applyAlignment="1" applyProtection="1">
      <alignment vertical="center"/>
      <protection hidden="1"/>
    </xf>
    <xf numFmtId="0" fontId="3" fillId="0" borderId="20" xfId="184" applyFont="1" applyBorder="1" applyAlignment="1" applyProtection="1">
      <alignment/>
      <protection hidden="1"/>
    </xf>
    <xf numFmtId="0" fontId="3" fillId="0" borderId="20" xfId="184" applyFont="1" applyBorder="1" applyAlignment="1">
      <alignment/>
      <protection/>
    </xf>
    <xf numFmtId="0" fontId="3" fillId="0" borderId="0" xfId="18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91">
      <alignment vertical="top"/>
      <protection/>
    </xf>
    <xf numFmtId="0" fontId="12" fillId="0" borderId="0" xfId="191" applyAlignment="1">
      <alignment/>
      <protection/>
    </xf>
    <xf numFmtId="0" fontId="19" fillId="0" borderId="0" xfId="191" applyFont="1" applyAlignment="1">
      <alignment/>
      <protection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9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84" applyFont="1" applyBorder="1" applyAlignment="1" applyProtection="1">
      <alignment vertical="center"/>
      <protection hidden="1"/>
    </xf>
    <xf numFmtId="0" fontId="16" fillId="0" borderId="0" xfId="183" applyFont="1" applyBorder="1" applyAlignment="1" applyProtection="1">
      <alignment vertical="center"/>
      <protection hidden="1"/>
    </xf>
    <xf numFmtId="0" fontId="16" fillId="0" borderId="0" xfId="184" applyFont="1" applyBorder="1" applyAlignment="1" applyProtection="1">
      <alignment/>
      <protection hidden="1"/>
    </xf>
    <xf numFmtId="0" fontId="12" fillId="0" borderId="0" xfId="184" applyAlignment="1">
      <alignment/>
      <protection/>
    </xf>
    <xf numFmtId="0" fontId="16" fillId="0" borderId="0" xfId="184" applyFont="1" applyAlignment="1" applyProtection="1">
      <alignment/>
      <protection hidden="1"/>
    </xf>
    <xf numFmtId="14" fontId="2" fillId="33" borderId="26" xfId="186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185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182" applyNumberFormat="1" applyFont="1" applyFill="1" applyBorder="1" applyAlignment="1" applyProtection="1">
      <alignment vertical="center"/>
      <protection locked="0"/>
    </xf>
    <xf numFmtId="3" fontId="1" fillId="0" borderId="10" xfId="158" applyNumberFormat="1" applyFont="1" applyFill="1" applyBorder="1" applyAlignment="1" applyProtection="1">
      <alignment horizontal="right" vertical="center"/>
      <protection locked="0"/>
    </xf>
    <xf numFmtId="3" fontId="1" fillId="0" borderId="10" xfId="157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18" applyNumberFormat="1" applyFont="1" applyFill="1" applyBorder="1" applyAlignment="1" applyProtection="1">
      <alignment horizontal="right" vertical="center"/>
      <protection locked="0"/>
    </xf>
    <xf numFmtId="3" fontId="1" fillId="0" borderId="10" xfId="122" applyNumberFormat="1" applyFont="1" applyFill="1" applyBorder="1" applyAlignment="1" applyProtection="1">
      <alignment horizontal="right" vertical="center"/>
      <protection hidden="1"/>
    </xf>
    <xf numFmtId="3" fontId="1" fillId="0" borderId="10" xfId="126" applyNumberFormat="1" applyFont="1" applyFill="1" applyBorder="1" applyAlignment="1" applyProtection="1">
      <alignment horizontal="right" vertical="center"/>
      <protection hidden="1"/>
    </xf>
    <xf numFmtId="3" fontId="1" fillId="0" borderId="27" xfId="152" applyNumberFormat="1" applyFont="1" applyFill="1" applyBorder="1" applyAlignment="1" applyProtection="1">
      <alignment horizontal="right" vertical="center"/>
      <protection hidden="1"/>
    </xf>
    <xf numFmtId="3" fontId="1" fillId="0" borderId="11" xfId="86" applyNumberFormat="1" applyFont="1" applyFill="1" applyBorder="1" applyAlignment="1" applyProtection="1">
      <alignment horizontal="right" vertical="center"/>
      <protection hidden="1"/>
    </xf>
    <xf numFmtId="3" fontId="1" fillId="0" borderId="28" xfId="86" applyNumberFormat="1" applyFont="1" applyFill="1" applyBorder="1" applyAlignment="1" applyProtection="1">
      <alignment horizontal="right" vertical="center"/>
      <protection hidden="1"/>
    </xf>
    <xf numFmtId="3" fontId="1" fillId="0" borderId="11" xfId="87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184" applyFont="1" applyFill="1" applyBorder="1" applyAlignment="1" applyProtection="1">
      <alignment horizontal="center" vertical="top"/>
      <protection hidden="1"/>
    </xf>
    <xf numFmtId="0" fontId="3" fillId="0" borderId="0" xfId="184" applyFont="1" applyFill="1" applyBorder="1" applyAlignment="1" applyProtection="1">
      <alignment horizontal="center"/>
      <protection hidden="1"/>
    </xf>
    <xf numFmtId="0" fontId="3" fillId="0" borderId="0" xfId="184" applyFont="1" applyAlignment="1" applyProtection="1">
      <alignment horizontal="right" vertical="center" wrapText="1"/>
      <protection hidden="1"/>
    </xf>
    <xf numFmtId="0" fontId="3" fillId="0" borderId="29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vertical="center"/>
      <protection hidden="1"/>
    </xf>
    <xf numFmtId="0" fontId="3" fillId="0" borderId="29" xfId="184" applyFont="1" applyBorder="1" applyAlignment="1" applyProtection="1">
      <alignment horizontal="right"/>
      <protection hidden="1"/>
    </xf>
    <xf numFmtId="0" fontId="20" fillId="0" borderId="0" xfId="184" applyFont="1" applyAlignment="1" applyProtection="1">
      <alignment horizontal="left"/>
      <protection hidden="1"/>
    </xf>
    <xf numFmtId="0" fontId="9" fillId="0" borderId="0" xfId="184" applyFont="1" applyAlignment="1">
      <alignment/>
      <protection/>
    </xf>
    <xf numFmtId="0" fontId="3" fillId="0" borderId="0" xfId="184" applyFont="1" applyBorder="1" applyAlignment="1" applyProtection="1">
      <alignment vertical="center"/>
      <protection hidden="1"/>
    </xf>
    <xf numFmtId="0" fontId="3" fillId="0" borderId="30" xfId="184" applyFont="1" applyBorder="1" applyAlignment="1" applyProtection="1">
      <alignment horizontal="center" vertical="top"/>
      <protection hidden="1"/>
    </xf>
    <xf numFmtId="0" fontId="3" fillId="0" borderId="30" xfId="184" applyFont="1" applyBorder="1" applyAlignment="1">
      <alignment horizontal="center"/>
      <protection/>
    </xf>
    <xf numFmtId="0" fontId="3" fillId="0" borderId="30" xfId="184" applyFont="1" applyBorder="1" applyAlignment="1">
      <alignment/>
      <protection/>
    </xf>
    <xf numFmtId="0" fontId="16" fillId="0" borderId="0" xfId="183" applyFont="1" applyBorder="1" applyAlignment="1" applyProtection="1">
      <alignment horizontal="left" vertical="center"/>
      <protection hidden="1"/>
    </xf>
    <xf numFmtId="0" fontId="3" fillId="0" borderId="0" xfId="184" applyFont="1" applyBorder="1" applyAlignment="1" applyProtection="1">
      <alignment horizontal="center" vertical="top"/>
      <protection hidden="1"/>
    </xf>
    <xf numFmtId="0" fontId="3" fillId="0" borderId="0" xfId="184" applyFont="1" applyBorder="1" applyAlignment="1" applyProtection="1">
      <alignment horizontal="center"/>
      <protection hidden="1"/>
    </xf>
    <xf numFmtId="0" fontId="3" fillId="0" borderId="19" xfId="184" applyFont="1" applyBorder="1" applyAlignment="1" applyProtection="1">
      <alignment horizontal="center"/>
      <protection hidden="1"/>
    </xf>
    <xf numFmtId="49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85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5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6" applyNumberFormat="1" applyFill="1" applyBorder="1" applyAlignment="1" applyProtection="1">
      <alignment horizontal="left" vertical="center"/>
      <protection hidden="1" locked="0"/>
    </xf>
    <xf numFmtId="0" fontId="3" fillId="0" borderId="31" xfId="185" applyFont="1" applyFill="1" applyBorder="1" applyAlignment="1">
      <alignment horizontal="left" vertical="center"/>
      <protection/>
    </xf>
    <xf numFmtId="49" fontId="2" fillId="33" borderId="27" xfId="18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84" applyNumberFormat="1" applyFont="1" applyBorder="1" applyAlignment="1" applyProtection="1">
      <alignment horizontal="center" vertical="center"/>
      <protection hidden="1" locked="0"/>
    </xf>
    <xf numFmtId="0" fontId="4" fillId="0" borderId="27" xfId="56" applyFill="1" applyBorder="1" applyAlignment="1" applyProtection="1">
      <alignment/>
      <protection hidden="1" locked="0"/>
    </xf>
    <xf numFmtId="0" fontId="2" fillId="0" borderId="24" xfId="185" applyFont="1" applyFill="1" applyBorder="1" applyAlignment="1" applyProtection="1">
      <alignment/>
      <protection hidden="1" locked="0"/>
    </xf>
    <xf numFmtId="0" fontId="2" fillId="0" borderId="31" xfId="185" applyFont="1" applyFill="1" applyBorder="1" applyAlignment="1" applyProtection="1">
      <alignment/>
      <protection hidden="1" locked="0"/>
    </xf>
    <xf numFmtId="0" fontId="2" fillId="33" borderId="27" xfId="184" applyFont="1" applyFill="1" applyBorder="1" applyAlignment="1" applyProtection="1">
      <alignment horizontal="right" vertical="center"/>
      <protection hidden="1" locked="0"/>
    </xf>
    <xf numFmtId="0" fontId="3" fillId="0" borderId="24" xfId="184" applyFont="1" applyBorder="1" applyAlignment="1">
      <alignment/>
      <protection/>
    </xf>
    <xf numFmtId="49" fontId="2" fillId="33" borderId="27" xfId="18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184" applyNumberFormat="1" applyFont="1" applyBorder="1" applyAlignment="1" applyProtection="1">
      <alignment horizontal="left" vertical="center"/>
      <protection hidden="1" locked="0"/>
    </xf>
    <xf numFmtId="0" fontId="13" fillId="0" borderId="0" xfId="184" applyFont="1" applyAlignment="1">
      <alignment/>
      <protection/>
    </xf>
    <xf numFmtId="0" fontId="2" fillId="33" borderId="27" xfId="184" applyFont="1" applyFill="1" applyBorder="1" applyAlignment="1" applyProtection="1">
      <alignment horizontal="left" vertical="center"/>
      <protection hidden="1" locked="0"/>
    </xf>
    <xf numFmtId="0" fontId="3" fillId="0" borderId="31" xfId="184" applyFont="1" applyBorder="1" applyAlignment="1">
      <alignment/>
      <protection/>
    </xf>
    <xf numFmtId="0" fontId="2" fillId="0" borderId="27" xfId="185" applyFont="1" applyFill="1" applyBorder="1" applyAlignment="1" applyProtection="1">
      <alignment horizontal="left" vertical="center"/>
      <protection hidden="1" locked="0"/>
    </xf>
    <xf numFmtId="0" fontId="2" fillId="0" borderId="24" xfId="185" applyFont="1" applyFill="1" applyBorder="1" applyAlignment="1" applyProtection="1">
      <alignment horizontal="left" vertical="center"/>
      <protection hidden="1" locked="0"/>
    </xf>
    <xf numFmtId="0" fontId="2" fillId="0" borderId="31" xfId="185" applyFont="1" applyFill="1" applyBorder="1" applyAlignment="1" applyProtection="1">
      <alignment horizontal="left" vertical="center"/>
      <protection hidden="1" locked="0"/>
    </xf>
    <xf numFmtId="0" fontId="3" fillId="0" borderId="0" xfId="184" applyFont="1" applyBorder="1" applyAlignment="1" applyProtection="1">
      <alignment vertical="top" wrapText="1"/>
      <protection hidden="1"/>
    </xf>
    <xf numFmtId="0" fontId="3" fillId="0" borderId="0" xfId="184" applyFont="1" applyBorder="1" applyAlignment="1" applyProtection="1">
      <alignment wrapText="1"/>
      <protection hidden="1"/>
    </xf>
    <xf numFmtId="0" fontId="3" fillId="0" borderId="24" xfId="184" applyFont="1" applyBorder="1" applyAlignment="1">
      <alignment horizontal="left"/>
      <protection/>
    </xf>
    <xf numFmtId="0" fontId="3" fillId="0" borderId="31" xfId="184" applyFont="1" applyBorder="1" applyAlignment="1">
      <alignment horizontal="left"/>
      <protection/>
    </xf>
    <xf numFmtId="0" fontId="3" fillId="0" borderId="0" xfId="184" applyFont="1" applyAlignment="1" applyProtection="1">
      <alignment horizontal="center" vertical="center"/>
      <protection hidden="1"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horizontal="center"/>
      <protection/>
    </xf>
    <xf numFmtId="0" fontId="3" fillId="0" borderId="0" xfId="184" applyFont="1" applyAlignment="1">
      <alignment horizontal="center" vertical="center"/>
      <protection/>
    </xf>
    <xf numFmtId="0" fontId="3" fillId="0" borderId="0" xfId="184" applyFont="1" applyAlignment="1">
      <alignment vertical="center"/>
      <protection/>
    </xf>
    <xf numFmtId="0" fontId="3" fillId="0" borderId="0" xfId="184" applyFont="1" applyAlignment="1">
      <alignment horizontal="center"/>
      <protection/>
    </xf>
    <xf numFmtId="0" fontId="3" fillId="0" borderId="17" xfId="184" applyFont="1" applyBorder="1" applyAlignment="1" applyProtection="1">
      <alignment horizontal="right" vertical="center"/>
      <protection hidden="1"/>
    </xf>
    <xf numFmtId="0" fontId="3" fillId="0" borderId="0" xfId="184" applyFont="1" applyBorder="1" applyAlignment="1" applyProtection="1">
      <alignment horizontal="right"/>
      <protection hidden="1"/>
    </xf>
    <xf numFmtId="1" fontId="2" fillId="0" borderId="27" xfId="185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18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185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184" applyFont="1" applyBorder="1" applyAlignment="1" applyProtection="1">
      <alignment horizontal="right" vertical="center" wrapText="1"/>
      <protection hidden="1"/>
    </xf>
    <xf numFmtId="0" fontId="3" fillId="0" borderId="0" xfId="184" applyFont="1" applyBorder="1" applyAlignment="1" applyProtection="1">
      <alignment horizontal="right" wrapText="1"/>
      <protection hidden="1"/>
    </xf>
    <xf numFmtId="0" fontId="3" fillId="0" borderId="0" xfId="184" applyFont="1" applyAlignment="1" applyProtection="1">
      <alignment horizontal="right" wrapText="1"/>
      <protection hidden="1"/>
    </xf>
    <xf numFmtId="0" fontId="2" fillId="0" borderId="0" xfId="184" applyFont="1" applyFill="1" applyBorder="1" applyAlignment="1" applyProtection="1">
      <alignment horizontal="left" vertical="center" wrapText="1"/>
      <protection hidden="1"/>
    </xf>
    <xf numFmtId="0" fontId="2" fillId="0" borderId="29" xfId="184" applyFont="1" applyFill="1" applyBorder="1" applyAlignment="1" applyProtection="1">
      <alignment horizontal="left" vertical="center" wrapText="1"/>
      <protection hidden="1"/>
    </xf>
    <xf numFmtId="0" fontId="14" fillId="0" borderId="0" xfId="184" applyFont="1" applyBorder="1" applyAlignment="1" applyProtection="1">
      <alignment horizontal="center" vertical="center" wrapText="1"/>
      <protection hidden="1"/>
    </xf>
    <xf numFmtId="0" fontId="3" fillId="0" borderId="0" xfId="184" applyFont="1" applyAlignment="1" applyProtection="1">
      <alignment wrapText="1"/>
      <protection hidden="1"/>
    </xf>
    <xf numFmtId="0" fontId="1" fillId="0" borderId="0" xfId="184" applyFont="1" applyBorder="1" applyAlignment="1" applyProtection="1">
      <alignment horizontal="right" vertical="center" wrapText="1"/>
      <protection hidden="1"/>
    </xf>
    <xf numFmtId="0" fontId="1" fillId="0" borderId="29" xfId="184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7" borderId="34" xfId="0" applyFont="1" applyFill="1" applyBorder="1" applyAlignment="1" applyProtection="1">
      <alignment vertical="center" wrapText="1"/>
      <protection hidden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0" fillId="38" borderId="35" xfId="0" applyFont="1" applyFill="1" applyBorder="1" applyAlignment="1">
      <alignment vertical="center" wrapText="1"/>
    </xf>
    <xf numFmtId="0" fontId="0" fillId="38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9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91" applyFont="1" applyFill="1" applyBorder="1" applyAlignment="1" applyProtection="1">
      <alignment horizontal="center" vertical="center"/>
      <protection hidden="1"/>
    </xf>
    <xf numFmtId="14" fontId="9" fillId="33" borderId="0" xfId="19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91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91" applyFont="1" applyAlignment="1">
      <alignment/>
      <protection/>
    </xf>
    <xf numFmtId="0" fontId="18" fillId="0" borderId="0" xfId="191" applyFont="1" applyBorder="1" applyAlignment="1">
      <alignment horizontal="justify" vertical="top" wrapText="1"/>
      <protection/>
    </xf>
    <xf numFmtId="0" fontId="12" fillId="0" borderId="0" xfId="191" applyAlignment="1">
      <alignment/>
      <protection/>
    </xf>
  </cellXfs>
  <cellStyles count="1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05" xfId="66"/>
    <cellStyle name="Normal 106" xfId="67"/>
    <cellStyle name="Normal 107" xfId="68"/>
    <cellStyle name="Normal 108" xfId="69"/>
    <cellStyle name="Normal 109" xfId="70"/>
    <cellStyle name="Normal 11" xfId="71"/>
    <cellStyle name="Normal 110" xfId="72"/>
    <cellStyle name="Normal 111" xfId="73"/>
    <cellStyle name="Normal 112" xfId="74"/>
    <cellStyle name="Normal 113" xfId="75"/>
    <cellStyle name="Normal 114" xfId="76"/>
    <cellStyle name="Normal 115" xfId="77"/>
    <cellStyle name="Normal 116" xfId="78"/>
    <cellStyle name="Normal 117" xfId="79"/>
    <cellStyle name="Normal 118" xfId="80"/>
    <cellStyle name="Normal 119" xfId="81"/>
    <cellStyle name="Normal 12" xfId="82"/>
    <cellStyle name="Normal 120" xfId="83"/>
    <cellStyle name="Normal 121" xfId="84"/>
    <cellStyle name="Normal 12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 2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6" xfId="101"/>
    <cellStyle name="Normal 27" xfId="102"/>
    <cellStyle name="Normal 28" xfId="103"/>
    <cellStyle name="Normal 29" xfId="104"/>
    <cellStyle name="Normal 3" xfId="105"/>
    <cellStyle name="Normal 30" xfId="106"/>
    <cellStyle name="Normal 31" xfId="107"/>
    <cellStyle name="Normal 32" xfId="108"/>
    <cellStyle name="Normal 33" xfId="109"/>
    <cellStyle name="Normal 34" xfId="110"/>
    <cellStyle name="Normal 35" xfId="111"/>
    <cellStyle name="Normal 36" xfId="112"/>
    <cellStyle name="Normal 37" xfId="113"/>
    <cellStyle name="Normal 38" xfId="114"/>
    <cellStyle name="Normal 39" xfId="115"/>
    <cellStyle name="Normal 4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7" xfId="124"/>
    <cellStyle name="Normal 48" xfId="125"/>
    <cellStyle name="Normal 49" xfId="126"/>
    <cellStyle name="Normal 5" xfId="127"/>
    <cellStyle name="Normal 50" xfId="128"/>
    <cellStyle name="Normal 51" xfId="129"/>
    <cellStyle name="Normal 52" xfId="130"/>
    <cellStyle name="Normal 53" xfId="131"/>
    <cellStyle name="Normal 54" xfId="132"/>
    <cellStyle name="Normal 55" xfId="133"/>
    <cellStyle name="Normal 56" xfId="134"/>
    <cellStyle name="Normal 57" xfId="135"/>
    <cellStyle name="Normal 58" xfId="136"/>
    <cellStyle name="Normal 59" xfId="137"/>
    <cellStyle name="Normal 6" xfId="138"/>
    <cellStyle name="Normal 60" xfId="139"/>
    <cellStyle name="Normal 61" xfId="140"/>
    <cellStyle name="Normal 62" xfId="141"/>
    <cellStyle name="Normal 63" xfId="142"/>
    <cellStyle name="Normal 64" xfId="143"/>
    <cellStyle name="Normal 65" xfId="144"/>
    <cellStyle name="Normal 66" xfId="145"/>
    <cellStyle name="Normal 67" xfId="146"/>
    <cellStyle name="Normal 68" xfId="147"/>
    <cellStyle name="Normal 69" xfId="148"/>
    <cellStyle name="Normal 7" xfId="149"/>
    <cellStyle name="Normal 70" xfId="150"/>
    <cellStyle name="Normal 71" xfId="151"/>
    <cellStyle name="Normal 72" xfId="152"/>
    <cellStyle name="Normal 73" xfId="153"/>
    <cellStyle name="Normal 74" xfId="154"/>
    <cellStyle name="Normal 75" xfId="155"/>
    <cellStyle name="Normal 76" xfId="156"/>
    <cellStyle name="Normal 77" xfId="157"/>
    <cellStyle name="Normal 78" xfId="158"/>
    <cellStyle name="Normal 79" xfId="159"/>
    <cellStyle name="Normal 8" xfId="160"/>
    <cellStyle name="Normal 80" xfId="161"/>
    <cellStyle name="Normal 81" xfId="162"/>
    <cellStyle name="Normal 82" xfId="163"/>
    <cellStyle name="Normal 83" xfId="164"/>
    <cellStyle name="Normal 84" xfId="165"/>
    <cellStyle name="Normal 85" xfId="166"/>
    <cellStyle name="Normal 86" xfId="167"/>
    <cellStyle name="Normal 87" xfId="168"/>
    <cellStyle name="Normal 88" xfId="169"/>
    <cellStyle name="Normal 89" xfId="170"/>
    <cellStyle name="Normal 9" xfId="171"/>
    <cellStyle name="Normal 90" xfId="172"/>
    <cellStyle name="Normal 91" xfId="173"/>
    <cellStyle name="Normal 92" xfId="174"/>
    <cellStyle name="Normal 93" xfId="175"/>
    <cellStyle name="Normal 94" xfId="176"/>
    <cellStyle name="Normal 95" xfId="177"/>
    <cellStyle name="Normal 96" xfId="178"/>
    <cellStyle name="Normal 97" xfId="179"/>
    <cellStyle name="Normal 98" xfId="180"/>
    <cellStyle name="Normal 99" xfId="181"/>
    <cellStyle name="Normal_NOVČANI TIJEK" xfId="182"/>
    <cellStyle name="Normal_TFI-KI" xfId="183"/>
    <cellStyle name="Normal_TFI-POD" xfId="184"/>
    <cellStyle name="Normal_TFI-POD 2" xfId="185"/>
    <cellStyle name="Normal_TFI-POD-AP-12-09-N" xfId="186"/>
    <cellStyle name="Note" xfId="187"/>
    <cellStyle name="Obično_Knjiga2" xfId="188"/>
    <cellStyle name="Output" xfId="189"/>
    <cellStyle name="Percent" xfId="190"/>
    <cellStyle name="Style 1" xfId="191"/>
    <cellStyle name="Style 1 2" xfId="192"/>
    <cellStyle name="Style 1 3" xfId="193"/>
    <cellStyle name="Title" xfId="194"/>
    <cellStyle name="Total" xfId="195"/>
    <cellStyle name="Warning Text" xfId="19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0" t="s">
        <v>257</v>
      </c>
      <c r="B2" s="190"/>
      <c r="C2" s="190"/>
      <c r="D2" s="191"/>
      <c r="E2" s="117">
        <v>41275</v>
      </c>
      <c r="F2" s="24"/>
      <c r="G2" s="25" t="s">
        <v>258</v>
      </c>
      <c r="H2" s="117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92" t="s">
        <v>259</v>
      </c>
      <c r="B4" s="192"/>
      <c r="C4" s="192"/>
      <c r="D4" s="192"/>
      <c r="E4" s="192"/>
      <c r="F4" s="192"/>
      <c r="G4" s="192"/>
      <c r="H4" s="192"/>
      <c r="I4" s="192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7" t="s">
        <v>260</v>
      </c>
      <c r="B6" s="138"/>
      <c r="C6" s="149" t="s">
        <v>324</v>
      </c>
      <c r="D6" s="150"/>
      <c r="E6" s="193"/>
      <c r="F6" s="193"/>
      <c r="G6" s="193"/>
      <c r="H6" s="193"/>
      <c r="I6" s="38"/>
      <c r="J6" s="22"/>
      <c r="K6" s="22"/>
      <c r="L6" s="22"/>
    </row>
    <row r="7" spans="1:12" ht="12.75">
      <c r="A7" s="39"/>
      <c r="B7" s="39"/>
      <c r="C7" s="30"/>
      <c r="D7" s="30"/>
      <c r="E7" s="193"/>
      <c r="F7" s="193"/>
      <c r="G7" s="193"/>
      <c r="H7" s="193"/>
      <c r="I7" s="38"/>
      <c r="J7" s="22"/>
      <c r="K7" s="22"/>
      <c r="L7" s="22"/>
    </row>
    <row r="8" spans="1:12" ht="12.75">
      <c r="A8" s="194" t="s">
        <v>261</v>
      </c>
      <c r="B8" s="195"/>
      <c r="C8" s="149" t="s">
        <v>325</v>
      </c>
      <c r="D8" s="150"/>
      <c r="E8" s="193"/>
      <c r="F8" s="193"/>
      <c r="G8" s="193"/>
      <c r="H8" s="193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7" t="s">
        <v>262</v>
      </c>
      <c r="B10" s="188"/>
      <c r="C10" s="149" t="s">
        <v>327</v>
      </c>
      <c r="D10" s="150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9"/>
      <c r="B11" s="189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7" t="s">
        <v>263</v>
      </c>
      <c r="B12" s="138"/>
      <c r="C12" s="168" t="s">
        <v>326</v>
      </c>
      <c r="D12" s="169"/>
      <c r="E12" s="169"/>
      <c r="F12" s="169"/>
      <c r="G12" s="169"/>
      <c r="H12" s="169"/>
      <c r="I12" s="170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7" t="s">
        <v>264</v>
      </c>
      <c r="B14" s="138"/>
      <c r="C14" s="183">
        <v>20000</v>
      </c>
      <c r="D14" s="184"/>
      <c r="E14" s="30"/>
      <c r="F14" s="168" t="s">
        <v>328</v>
      </c>
      <c r="G14" s="185"/>
      <c r="H14" s="185"/>
      <c r="I14" s="155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7" t="s">
        <v>265</v>
      </c>
      <c r="B16" s="138"/>
      <c r="C16" s="168" t="s">
        <v>329</v>
      </c>
      <c r="D16" s="185"/>
      <c r="E16" s="185"/>
      <c r="F16" s="185"/>
      <c r="G16" s="185"/>
      <c r="H16" s="185"/>
      <c r="I16" s="155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7" t="s">
        <v>266</v>
      </c>
      <c r="B18" s="138"/>
      <c r="C18" s="158" t="s">
        <v>330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7" t="s">
        <v>267</v>
      </c>
      <c r="B20" s="138"/>
      <c r="C20" s="186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7" t="s">
        <v>268</v>
      </c>
      <c r="B22" s="138"/>
      <c r="C22" s="118">
        <v>98</v>
      </c>
      <c r="D22" s="166"/>
      <c r="E22" s="173"/>
      <c r="F22" s="174"/>
      <c r="G22" s="181"/>
      <c r="H22" s="182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7" t="s">
        <v>269</v>
      </c>
      <c r="B24" s="138"/>
      <c r="C24" s="43">
        <v>19</v>
      </c>
      <c r="D24" s="166"/>
      <c r="E24" s="173"/>
      <c r="F24" s="173"/>
      <c r="G24" s="174"/>
      <c r="H24" s="37" t="s">
        <v>270</v>
      </c>
      <c r="I24" s="47">
        <v>468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7" t="s">
        <v>272</v>
      </c>
      <c r="B26" s="138"/>
      <c r="C26" s="48" t="s">
        <v>332</v>
      </c>
      <c r="D26" s="49"/>
      <c r="E26" s="22"/>
      <c r="F26" s="50"/>
      <c r="G26" s="137" t="s">
        <v>273</v>
      </c>
      <c r="H26" s="138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75" t="s">
        <v>274</v>
      </c>
      <c r="B28" s="176"/>
      <c r="C28" s="177"/>
      <c r="D28" s="177"/>
      <c r="E28" s="178" t="s">
        <v>275</v>
      </c>
      <c r="F28" s="179"/>
      <c r="G28" s="179"/>
      <c r="H28" s="180" t="s">
        <v>276</v>
      </c>
      <c r="I28" s="180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1"/>
      <c r="B30" s="162"/>
      <c r="C30" s="162"/>
      <c r="D30" s="167"/>
      <c r="E30" s="161"/>
      <c r="F30" s="162"/>
      <c r="G30" s="162"/>
      <c r="H30" s="156"/>
      <c r="I30" s="157"/>
      <c r="J30" s="22"/>
      <c r="K30" s="22"/>
      <c r="L30" s="22"/>
    </row>
    <row r="31" spans="1:12" ht="12.75">
      <c r="A31" s="44"/>
      <c r="B31" s="44"/>
      <c r="C31" s="42"/>
      <c r="D31" s="171"/>
      <c r="E31" s="171"/>
      <c r="F31" s="171"/>
      <c r="G31" s="172"/>
      <c r="H31" s="30"/>
      <c r="I31" s="56"/>
      <c r="J31" s="22"/>
      <c r="K31" s="22"/>
      <c r="L31" s="22"/>
    </row>
    <row r="32" spans="1:12" ht="12.75">
      <c r="A32" s="161"/>
      <c r="B32" s="162"/>
      <c r="C32" s="162"/>
      <c r="D32" s="167"/>
      <c r="E32" s="161"/>
      <c r="F32" s="162"/>
      <c r="G32" s="162"/>
      <c r="H32" s="156"/>
      <c r="I32" s="157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1"/>
      <c r="B34" s="162"/>
      <c r="C34" s="162"/>
      <c r="D34" s="167"/>
      <c r="E34" s="161"/>
      <c r="F34" s="162"/>
      <c r="G34" s="162"/>
      <c r="H34" s="156"/>
      <c r="I34" s="157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1"/>
      <c r="B36" s="162"/>
      <c r="C36" s="162"/>
      <c r="D36" s="167"/>
      <c r="E36" s="161"/>
      <c r="F36" s="162"/>
      <c r="G36" s="162"/>
      <c r="H36" s="156"/>
      <c r="I36" s="157"/>
      <c r="J36" s="22"/>
      <c r="K36" s="22"/>
      <c r="L36" s="22"/>
    </row>
    <row r="37" spans="1:12" ht="12.75">
      <c r="A37" s="58"/>
      <c r="B37" s="58"/>
      <c r="C37" s="146"/>
      <c r="D37" s="147"/>
      <c r="E37" s="30"/>
      <c r="F37" s="146"/>
      <c r="G37" s="147"/>
      <c r="H37" s="30"/>
      <c r="I37" s="30"/>
      <c r="J37" s="22"/>
      <c r="K37" s="22"/>
      <c r="L37" s="22"/>
    </row>
    <row r="38" spans="1:12" ht="12.75">
      <c r="A38" s="161"/>
      <c r="B38" s="162"/>
      <c r="C38" s="162"/>
      <c r="D38" s="167"/>
      <c r="E38" s="161"/>
      <c r="F38" s="162"/>
      <c r="G38" s="162"/>
      <c r="H38" s="156"/>
      <c r="I38" s="157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1"/>
      <c r="B40" s="162"/>
      <c r="C40" s="162"/>
      <c r="D40" s="167"/>
      <c r="E40" s="161"/>
      <c r="F40" s="162"/>
      <c r="G40" s="162"/>
      <c r="H40" s="156"/>
      <c r="I40" s="157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5" t="s">
        <v>277</v>
      </c>
      <c r="B44" s="136"/>
      <c r="C44" s="156"/>
      <c r="D44" s="157"/>
      <c r="E44" s="31"/>
      <c r="F44" s="166"/>
      <c r="G44" s="162"/>
      <c r="H44" s="162"/>
      <c r="I44" s="167"/>
      <c r="J44" s="22"/>
      <c r="K44" s="22"/>
      <c r="L44" s="22"/>
    </row>
    <row r="45" spans="1:12" ht="12.75">
      <c r="A45" s="58"/>
      <c r="B45" s="58"/>
      <c r="C45" s="146"/>
      <c r="D45" s="147"/>
      <c r="E45" s="30"/>
      <c r="F45" s="146"/>
      <c r="G45" s="148"/>
      <c r="H45" s="66"/>
      <c r="I45" s="66"/>
      <c r="J45" s="22"/>
      <c r="K45" s="22"/>
      <c r="L45" s="22"/>
    </row>
    <row r="46" spans="1:12" ht="12.75">
      <c r="A46" s="135" t="s">
        <v>278</v>
      </c>
      <c r="B46" s="136"/>
      <c r="C46" s="168" t="s">
        <v>334</v>
      </c>
      <c r="D46" s="169"/>
      <c r="E46" s="169"/>
      <c r="F46" s="169"/>
      <c r="G46" s="169"/>
      <c r="H46" s="169"/>
      <c r="I46" s="170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5" t="s">
        <v>280</v>
      </c>
      <c r="B48" s="136"/>
      <c r="C48" s="151" t="s">
        <v>335</v>
      </c>
      <c r="D48" s="152"/>
      <c r="E48" s="153"/>
      <c r="F48" s="31"/>
      <c r="G48" s="37" t="s">
        <v>281</v>
      </c>
      <c r="H48" s="163"/>
      <c r="I48" s="164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5" t="s">
        <v>266</v>
      </c>
      <c r="B50" s="136"/>
      <c r="C50" s="154" t="s">
        <v>336</v>
      </c>
      <c r="D50" s="152"/>
      <c r="E50" s="152"/>
      <c r="F50" s="152"/>
      <c r="G50" s="152"/>
      <c r="H50" s="152"/>
      <c r="I50" s="153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7" t="s">
        <v>282</v>
      </c>
      <c r="B52" s="138"/>
      <c r="C52" s="151" t="s">
        <v>337</v>
      </c>
      <c r="D52" s="152"/>
      <c r="E52" s="152"/>
      <c r="F52" s="152"/>
      <c r="G52" s="152"/>
      <c r="H52" s="152"/>
      <c r="I52" s="155"/>
      <c r="J52" s="22"/>
      <c r="K52" s="22"/>
      <c r="L52" s="22"/>
    </row>
    <row r="53" spans="1:12" ht="12.75">
      <c r="A53" s="68"/>
      <c r="B53" s="68"/>
      <c r="C53" s="141" t="s">
        <v>283</v>
      </c>
      <c r="D53" s="141"/>
      <c r="E53" s="141"/>
      <c r="F53" s="141"/>
      <c r="G53" s="141"/>
      <c r="H53" s="141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9" t="s">
        <v>284</v>
      </c>
      <c r="C55" s="140"/>
      <c r="D55" s="140"/>
      <c r="E55" s="140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5" t="s">
        <v>317</v>
      </c>
      <c r="I56" s="145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5"/>
      <c r="I57" s="145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5"/>
      <c r="I58" s="145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5"/>
      <c r="I59" s="145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5"/>
      <c r="I60" s="145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42" t="s">
        <v>287</v>
      </c>
      <c r="H63" s="143"/>
      <c r="I63" s="144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3"/>
      <c r="H64" s="134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A2:D2"/>
    <mergeCell ref="A4:I4"/>
    <mergeCell ref="A6:B6"/>
    <mergeCell ref="E6:H8"/>
    <mergeCell ref="A8:B8"/>
    <mergeCell ref="C8:D8"/>
    <mergeCell ref="C10:D10"/>
    <mergeCell ref="G22:H22"/>
    <mergeCell ref="A12:B12"/>
    <mergeCell ref="A14:B14"/>
    <mergeCell ref="A16:B16"/>
    <mergeCell ref="C14:D14"/>
    <mergeCell ref="F14:I14"/>
    <mergeCell ref="C16:I16"/>
    <mergeCell ref="A18:B18"/>
    <mergeCell ref="C20:I20"/>
    <mergeCell ref="C12:I12"/>
    <mergeCell ref="A32:D32"/>
    <mergeCell ref="E32:G32"/>
    <mergeCell ref="H32:I32"/>
    <mergeCell ref="A24:B24"/>
    <mergeCell ref="D24:G24"/>
    <mergeCell ref="A26:B26"/>
    <mergeCell ref="A28:D28"/>
    <mergeCell ref="E28:G28"/>
    <mergeCell ref="H28:I28"/>
    <mergeCell ref="A30:D30"/>
    <mergeCell ref="E30:G30"/>
    <mergeCell ref="H30:I30"/>
    <mergeCell ref="A20:B20"/>
    <mergeCell ref="A22:B22"/>
    <mergeCell ref="D22:F22"/>
    <mergeCell ref="A40:D40"/>
    <mergeCell ref="E40:G40"/>
    <mergeCell ref="H40:I40"/>
    <mergeCell ref="E38:G38"/>
    <mergeCell ref="H38:I38"/>
    <mergeCell ref="H34:I34"/>
    <mergeCell ref="A36:D36"/>
    <mergeCell ref="E36:G36"/>
    <mergeCell ref="C37:D37"/>
    <mergeCell ref="F37:G37"/>
    <mergeCell ref="A38:D38"/>
    <mergeCell ref="A48:B48"/>
    <mergeCell ref="H48:I48"/>
    <mergeCell ref="A1:C1"/>
    <mergeCell ref="A46:B46"/>
    <mergeCell ref="A44:B44"/>
    <mergeCell ref="C44:D44"/>
    <mergeCell ref="F44:I44"/>
    <mergeCell ref="C46:I46"/>
    <mergeCell ref="D31:G31"/>
    <mergeCell ref="A34:D34"/>
    <mergeCell ref="C45:D45"/>
    <mergeCell ref="F45:G45"/>
    <mergeCell ref="C6:D6"/>
    <mergeCell ref="C48:E48"/>
    <mergeCell ref="C50:I50"/>
    <mergeCell ref="C52:I52"/>
    <mergeCell ref="H36:I36"/>
    <mergeCell ref="G26:H26"/>
    <mergeCell ref="C18:I18"/>
    <mergeCell ref="E34:G34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7">
      <selection activeCell="K120" sqref="K120"/>
    </sheetView>
  </sheetViews>
  <sheetFormatPr defaultColWidth="9.140625" defaultRowHeight="12.75"/>
  <cols>
    <col min="8" max="8" width="2.57421875" style="0" customWidth="1"/>
    <col min="9" max="9" width="5.8515625" style="0" customWidth="1"/>
    <col min="10" max="10" width="11.57421875" style="0" customWidth="1"/>
    <col min="11" max="11" width="11.28125" style="0" customWidth="1"/>
  </cols>
  <sheetData>
    <row r="1" spans="1:11" ht="12.75">
      <c r="A1" s="196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206" t="s">
        <v>338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6" t="s">
        <v>288</v>
      </c>
      <c r="J5" s="77" t="s">
        <v>115</v>
      </c>
      <c r="K5" s="78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62</v>
      </c>
      <c r="B8" s="217"/>
      <c r="C8" s="217"/>
      <c r="D8" s="217"/>
      <c r="E8" s="217"/>
      <c r="F8" s="217"/>
      <c r="G8" s="217"/>
      <c r="H8" s="218"/>
      <c r="I8" s="6">
        <v>1</v>
      </c>
      <c r="J8" s="11"/>
      <c r="K8" s="11"/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12">
        <f>J10+J17+J27+J36+J40</f>
        <v>2814450186</v>
      </c>
      <c r="K9" s="12">
        <f>K10+K17+K27+K36+K40</f>
        <v>2673090848</v>
      </c>
    </row>
    <row r="10" spans="1:11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19604537</v>
      </c>
      <c r="K10" s="12">
        <f>SUM(K11:K16)</f>
        <v>19586676</v>
      </c>
    </row>
    <row r="11" spans="1:11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/>
      <c r="K11" s="13"/>
    </row>
    <row r="12" spans="1:11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792894</v>
      </c>
      <c r="K12" s="13">
        <v>775033</v>
      </c>
    </row>
    <row r="13" spans="1:11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>
        <v>18811643</v>
      </c>
      <c r="K13" s="13">
        <v>18811643</v>
      </c>
    </row>
    <row r="14" spans="1:11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/>
      <c r="K14" s="13"/>
    </row>
    <row r="15" spans="1:11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/>
      <c r="K15" s="13"/>
    </row>
    <row r="16" spans="1:11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/>
      <c r="K16" s="13"/>
    </row>
    <row r="17" spans="1:11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2786038924</v>
      </c>
      <c r="K17" s="12">
        <f>SUM(K18:K26)</f>
        <v>2463145059</v>
      </c>
    </row>
    <row r="18" spans="1:11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30500337</v>
      </c>
      <c r="K18" s="13">
        <v>30500337</v>
      </c>
    </row>
    <row r="19" spans="1:11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220267455</v>
      </c>
      <c r="K19" s="13">
        <v>221327352</v>
      </c>
    </row>
    <row r="20" spans="1:11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16335279</v>
      </c>
      <c r="K20" s="13">
        <v>21012052</v>
      </c>
    </row>
    <row r="21" spans="1:11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>
        <v>2261000541</v>
      </c>
      <c r="K21" s="13">
        <v>1978045312</v>
      </c>
    </row>
    <row r="22" spans="1:11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/>
      <c r="K22" s="13"/>
    </row>
    <row r="23" spans="1:11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>
        <v>155871863</v>
      </c>
      <c r="K23" s="13">
        <v>11176310</v>
      </c>
    </row>
    <row r="24" spans="1:11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101229859</v>
      </c>
      <c r="K24" s="13">
        <v>200084238</v>
      </c>
    </row>
    <row r="25" spans="1:11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833590</v>
      </c>
      <c r="K25" s="13">
        <v>999458</v>
      </c>
    </row>
    <row r="26" spans="1:11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/>
      <c r="K26" s="13"/>
    </row>
    <row r="27" spans="1:11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8806725</v>
      </c>
      <c r="K27" s="12">
        <f>SUM(K28:K35)</f>
        <v>11575718</v>
      </c>
    </row>
    <row r="28" spans="1:11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40000</v>
      </c>
      <c r="K28" s="13">
        <v>40000</v>
      </c>
    </row>
    <row r="29" spans="1:11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/>
      <c r="K29" s="13"/>
    </row>
    <row r="30" spans="1:11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/>
      <c r="K30" s="13"/>
    </row>
    <row r="31" spans="1:11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3135616</v>
      </c>
      <c r="K31" s="13"/>
    </row>
    <row r="32" spans="1:11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2272010</v>
      </c>
      <c r="K32" s="13">
        <v>2277753</v>
      </c>
    </row>
    <row r="33" spans="1:11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1803602</v>
      </c>
      <c r="K33" s="13">
        <v>1595644</v>
      </c>
    </row>
    <row r="34" spans="1:11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/>
      <c r="K34" s="13"/>
    </row>
    <row r="35" spans="1:11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1555497</v>
      </c>
      <c r="K35" s="13">
        <v>7662321</v>
      </c>
    </row>
    <row r="36" spans="1:11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0</v>
      </c>
      <c r="K36" s="12">
        <f>SUM(K37:K39)</f>
        <v>178783395</v>
      </c>
    </row>
    <row r="37" spans="1:11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/>
      <c r="K37" s="13"/>
    </row>
    <row r="38" spans="1:11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/>
      <c r="K38" s="13"/>
    </row>
    <row r="39" spans="1:11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/>
      <c r="K39" s="13">
        <v>178783395</v>
      </c>
    </row>
    <row r="40" spans="1:11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/>
      <c r="K40" s="13"/>
    </row>
    <row r="41" spans="1:11" ht="12.75">
      <c r="A41" s="219" t="s">
        <v>248</v>
      </c>
      <c r="B41" s="220"/>
      <c r="C41" s="220"/>
      <c r="D41" s="220"/>
      <c r="E41" s="220"/>
      <c r="F41" s="220"/>
      <c r="G41" s="220"/>
      <c r="H41" s="221"/>
      <c r="I41" s="4">
        <v>34</v>
      </c>
      <c r="J41" s="12">
        <f>J42+J50+J57+J65</f>
        <v>253695304</v>
      </c>
      <c r="K41" s="12">
        <f>K42+K50+K57+K65</f>
        <v>207606546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22738079</v>
      </c>
      <c r="K42" s="12">
        <f>SUM(K43:K49)</f>
        <v>67955706</v>
      </c>
    </row>
    <row r="43" spans="1:11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22738079</v>
      </c>
      <c r="K43" s="13">
        <v>11313891</v>
      </c>
    </row>
    <row r="44" spans="1:11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/>
      <c r="K44" s="13"/>
    </row>
    <row r="45" spans="1:11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/>
      <c r="K45" s="13"/>
    </row>
    <row r="46" spans="1:11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/>
      <c r="K46" s="13"/>
    </row>
    <row r="47" spans="1:11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/>
      <c r="K47" s="13"/>
    </row>
    <row r="48" spans="1:11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>
        <v>0</v>
      </c>
      <c r="K48" s="13">
        <v>56641815</v>
      </c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/>
      <c r="K49" s="13"/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25706663</v>
      </c>
      <c r="K50" s="12">
        <f>SUM(K51:K56)</f>
        <v>19708465</v>
      </c>
    </row>
    <row r="51" spans="1:11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/>
      <c r="K51" s="13"/>
    </row>
    <row r="52" spans="1:11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19309025</v>
      </c>
      <c r="K52" s="13">
        <v>10985983</v>
      </c>
    </row>
    <row r="53" spans="1:11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/>
      <c r="K53" s="13"/>
    </row>
    <row r="54" spans="1:11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16042</v>
      </c>
      <c r="K54" s="13">
        <v>11644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4830696</v>
      </c>
      <c r="K55" s="13">
        <v>894857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1550900</v>
      </c>
      <c r="K56" s="13">
        <v>7815981</v>
      </c>
    </row>
    <row r="57" spans="1:11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329674</v>
      </c>
      <c r="K57" s="12">
        <f>SUM(K58:K64)</f>
        <v>545000</v>
      </c>
    </row>
    <row r="58" spans="1:11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/>
      <c r="K58" s="13"/>
    </row>
    <row r="59" spans="1:11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/>
      <c r="K59" s="13"/>
    </row>
    <row r="60" spans="1:11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/>
      <c r="K60" s="13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/>
      <c r="K61" s="13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/>
      <c r="K62" s="13"/>
    </row>
    <row r="63" spans="1:11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329674</v>
      </c>
      <c r="K63" s="13">
        <v>545000</v>
      </c>
    </row>
    <row r="64" spans="1:11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/>
      <c r="K64" s="13"/>
    </row>
    <row r="65" spans="1:11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204920888</v>
      </c>
      <c r="K65" s="13">
        <v>119397375</v>
      </c>
    </row>
    <row r="66" spans="1:11" ht="12.75">
      <c r="A66" s="219" t="s">
        <v>58</v>
      </c>
      <c r="B66" s="220"/>
      <c r="C66" s="220"/>
      <c r="D66" s="220"/>
      <c r="E66" s="220"/>
      <c r="F66" s="220"/>
      <c r="G66" s="220"/>
      <c r="H66" s="221"/>
      <c r="I66" s="4">
        <v>59</v>
      </c>
      <c r="J66" s="13">
        <v>984458</v>
      </c>
      <c r="K66" s="13">
        <v>454727</v>
      </c>
    </row>
    <row r="67" spans="1:11" ht="12.75">
      <c r="A67" s="219" t="s">
        <v>249</v>
      </c>
      <c r="B67" s="220"/>
      <c r="C67" s="220"/>
      <c r="D67" s="220"/>
      <c r="E67" s="220"/>
      <c r="F67" s="220"/>
      <c r="G67" s="220"/>
      <c r="H67" s="221"/>
      <c r="I67" s="4">
        <v>60</v>
      </c>
      <c r="J67" s="12">
        <f>J8+J9+J41+J66</f>
        <v>3069129948</v>
      </c>
      <c r="K67" s="12">
        <f>K8+K9+K41+K66</f>
        <v>2881152121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/>
      <c r="K68" s="14"/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6" t="s">
        <v>199</v>
      </c>
      <c r="B70" s="217"/>
      <c r="C70" s="217"/>
      <c r="D70" s="217"/>
      <c r="E70" s="217"/>
      <c r="F70" s="217"/>
      <c r="G70" s="217"/>
      <c r="H70" s="218"/>
      <c r="I70" s="6">
        <v>62</v>
      </c>
      <c r="J70" s="20">
        <f>J71+J72+J73+J79+J80+J83+J86</f>
        <v>1495688871</v>
      </c>
      <c r="K70" s="20">
        <f>K71+K72+K73+K79+K80+K83+K86</f>
        <v>1451057077</v>
      </c>
    </row>
    <row r="71" spans="1:11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418656000</v>
      </c>
      <c r="K71" s="13">
        <v>418656000</v>
      </c>
    </row>
    <row r="72" spans="1:11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88367472</v>
      </c>
      <c r="K72" s="13">
        <v>88367472</v>
      </c>
    </row>
    <row r="73" spans="1:11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22756428</v>
      </c>
      <c r="K74" s="13">
        <v>22756428</v>
      </c>
    </row>
    <row r="75" spans="1:11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9004339</v>
      </c>
      <c r="K75" s="13">
        <v>9004339</v>
      </c>
    </row>
    <row r="76" spans="1:11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9004339</v>
      </c>
      <c r="K76" s="13">
        <v>9004339</v>
      </c>
    </row>
    <row r="77" spans="1:11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/>
      <c r="K77" s="13"/>
    </row>
    <row r="78" spans="1:11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/>
      <c r="K78" s="13"/>
    </row>
    <row r="79" spans="1:11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20">
        <v>-13404921</v>
      </c>
      <c r="K79" s="120">
        <v>-59282219</v>
      </c>
    </row>
    <row r="80" spans="1:11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1043331236</v>
      </c>
      <c r="K80" s="12">
        <f>K81-K82</f>
        <v>972532060</v>
      </c>
    </row>
    <row r="81" spans="1:11" ht="12.75">
      <c r="A81" s="222" t="s">
        <v>175</v>
      </c>
      <c r="B81" s="223"/>
      <c r="C81" s="223"/>
      <c r="D81" s="223"/>
      <c r="E81" s="223"/>
      <c r="F81" s="223"/>
      <c r="G81" s="223"/>
      <c r="H81" s="224"/>
      <c r="I81" s="4">
        <v>73</v>
      </c>
      <c r="J81" s="121">
        <v>1043331236</v>
      </c>
      <c r="K81" s="121">
        <v>972532060</v>
      </c>
    </row>
    <row r="82" spans="1:11" ht="12.75">
      <c r="A82" s="222" t="s">
        <v>176</v>
      </c>
      <c r="B82" s="223"/>
      <c r="C82" s="223"/>
      <c r="D82" s="223"/>
      <c r="E82" s="223"/>
      <c r="F82" s="223"/>
      <c r="G82" s="223"/>
      <c r="H82" s="224"/>
      <c r="I82" s="4">
        <v>74</v>
      </c>
      <c r="J82" s="13"/>
      <c r="K82" s="13"/>
    </row>
    <row r="83" spans="1:11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-76576017</v>
      </c>
      <c r="K83" s="12">
        <f>K84-K85</f>
        <v>-5392837</v>
      </c>
    </row>
    <row r="84" spans="1:11" ht="12.75">
      <c r="A84" s="222" t="s">
        <v>177</v>
      </c>
      <c r="B84" s="223"/>
      <c r="C84" s="223"/>
      <c r="D84" s="223"/>
      <c r="E84" s="223"/>
      <c r="F84" s="223"/>
      <c r="G84" s="223"/>
      <c r="H84" s="224"/>
      <c r="I84" s="4">
        <v>76</v>
      </c>
      <c r="J84" s="122"/>
      <c r="K84" s="122"/>
    </row>
    <row r="85" spans="1:11" ht="12.75">
      <c r="A85" s="222" t="s">
        <v>178</v>
      </c>
      <c r="B85" s="223"/>
      <c r="C85" s="223"/>
      <c r="D85" s="223"/>
      <c r="E85" s="223"/>
      <c r="F85" s="223"/>
      <c r="G85" s="223"/>
      <c r="H85" s="224"/>
      <c r="I85" s="4">
        <v>77</v>
      </c>
      <c r="J85" s="13">
        <v>76576017</v>
      </c>
      <c r="K85" s="13">
        <v>5392837</v>
      </c>
    </row>
    <row r="86" spans="1:11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23">
        <v>12558673</v>
      </c>
      <c r="K86" s="123">
        <v>13420173</v>
      </c>
    </row>
    <row r="87" spans="1:11" ht="12.75">
      <c r="A87" s="219" t="s">
        <v>19</v>
      </c>
      <c r="B87" s="220"/>
      <c r="C87" s="220"/>
      <c r="D87" s="220"/>
      <c r="E87" s="220"/>
      <c r="F87" s="220"/>
      <c r="G87" s="220"/>
      <c r="H87" s="22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/>
      <c r="K88" s="13"/>
    </row>
    <row r="89" spans="1:11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/>
      <c r="K89" s="13"/>
    </row>
    <row r="90" spans="1:11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/>
      <c r="K90" s="13"/>
    </row>
    <row r="91" spans="1:11" ht="12.75">
      <c r="A91" s="219" t="s">
        <v>20</v>
      </c>
      <c r="B91" s="220"/>
      <c r="C91" s="220"/>
      <c r="D91" s="220"/>
      <c r="E91" s="220"/>
      <c r="F91" s="220"/>
      <c r="G91" s="220"/>
      <c r="H91" s="221"/>
      <c r="I91" s="4">
        <v>83</v>
      </c>
      <c r="J91" s="12">
        <f>SUM(J92:J100)</f>
        <v>1318401506</v>
      </c>
      <c r="K91" s="12">
        <f>SUM(K92:K100)</f>
        <v>1170148664</v>
      </c>
    </row>
    <row r="92" spans="1:11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/>
      <c r="K92" s="13"/>
    </row>
    <row r="93" spans="1:11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>
        <v>5930079</v>
      </c>
      <c r="K93" s="13">
        <v>6195795</v>
      </c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1312471427</v>
      </c>
      <c r="K94" s="13">
        <v>1163952869</v>
      </c>
    </row>
    <row r="95" spans="1:11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/>
      <c r="K95" s="13"/>
    </row>
    <row r="96" spans="1:11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/>
      <c r="K96" s="13"/>
    </row>
    <row r="97" spans="1:11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/>
      <c r="K97" s="13"/>
    </row>
    <row r="98" spans="1:11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/>
      <c r="K98" s="13"/>
    </row>
    <row r="99" spans="1:11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/>
      <c r="K99" s="13"/>
    </row>
    <row r="100" spans="1:11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/>
      <c r="K100" s="13"/>
    </row>
    <row r="101" spans="1:11" ht="12.75">
      <c r="A101" s="219" t="s">
        <v>21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12">
        <f>SUM(J102:J113)</f>
        <v>245318487</v>
      </c>
      <c r="K101" s="12">
        <f>SUM(K102:K113)</f>
        <v>251503938</v>
      </c>
    </row>
    <row r="102" spans="1:11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/>
      <c r="K102" s="13"/>
    </row>
    <row r="103" spans="1:11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/>
      <c r="K103" s="13"/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162666610</v>
      </c>
      <c r="K104" s="13">
        <v>162743103</v>
      </c>
    </row>
    <row r="105" spans="1:11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4317686</v>
      </c>
      <c r="K105" s="13">
        <v>6574693</v>
      </c>
    </row>
    <row r="106" spans="1:11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53075733</v>
      </c>
      <c r="K106" s="13">
        <v>51019601</v>
      </c>
    </row>
    <row r="107" spans="1:11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/>
      <c r="K107" s="13"/>
    </row>
    <row r="108" spans="1:11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/>
      <c r="K108" s="13"/>
    </row>
    <row r="109" spans="1:11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4460725</v>
      </c>
      <c r="K109" s="13">
        <v>3822833</v>
      </c>
    </row>
    <row r="110" spans="1:11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3257722</v>
      </c>
      <c r="K110" s="13">
        <v>3295108</v>
      </c>
    </row>
    <row r="111" spans="1:11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1853652</v>
      </c>
      <c r="K111" s="13">
        <v>1851152</v>
      </c>
    </row>
    <row r="112" spans="1:11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/>
      <c r="K112" s="13"/>
    </row>
    <row r="113" spans="1:11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15686359</v>
      </c>
      <c r="K113" s="13">
        <v>22197448</v>
      </c>
    </row>
    <row r="114" spans="1:11" ht="12.75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13">
        <v>9721084</v>
      </c>
      <c r="K114" s="13">
        <v>8442442</v>
      </c>
    </row>
    <row r="115" spans="1:11" ht="12.75">
      <c r="A115" s="219" t="s">
        <v>25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12">
        <f>J70+J87+J91+J101+J114</f>
        <v>3069129948</v>
      </c>
      <c r="K115" s="12">
        <f>K70+K87+K91+K101+K114</f>
        <v>2881152121</v>
      </c>
    </row>
    <row r="116" spans="1:11" ht="12.75">
      <c r="A116" s="233" t="s">
        <v>59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4"/>
      <c r="K116" s="14"/>
    </row>
    <row r="117" spans="1:11" ht="12.75">
      <c r="A117" s="228" t="s">
        <v>289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6" t="s">
        <v>193</v>
      </c>
      <c r="B118" s="217"/>
      <c r="C118" s="217"/>
      <c r="D118" s="217"/>
      <c r="E118" s="217"/>
      <c r="F118" s="217"/>
      <c r="G118" s="217"/>
      <c r="H118" s="217"/>
      <c r="I118" s="239"/>
      <c r="J118" s="239"/>
      <c r="K118" s="240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>
        <f>J70-J86</f>
        <v>1483130198</v>
      </c>
      <c r="K119" s="13">
        <f>K70-K86</f>
        <v>1437636904</v>
      </c>
    </row>
    <row r="120" spans="1:11" ht="12.75">
      <c r="A120" s="241" t="s">
        <v>9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4">
        <f>J86</f>
        <v>12558673</v>
      </c>
      <c r="K120" s="14">
        <f>K86</f>
        <v>13420173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102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7:K116 J73:K78 J71:K71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N62" sqref="N62"/>
    </sheetView>
  </sheetViews>
  <sheetFormatPr defaultColWidth="9.140625" defaultRowHeight="12.75"/>
  <cols>
    <col min="8" max="8" width="2.57421875" style="0" customWidth="1"/>
    <col min="9" max="9" width="6.421875" style="0" customWidth="1"/>
    <col min="10" max="11" width="11.57421875" style="0" customWidth="1"/>
  </cols>
  <sheetData>
    <row r="1" spans="1:11" ht="12.75">
      <c r="A1" s="196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338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5.25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8" t="s">
        <v>156</v>
      </c>
      <c r="K5" s="78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6" t="s">
        <v>26</v>
      </c>
      <c r="B7" s="217"/>
      <c r="C7" s="217"/>
      <c r="D7" s="217"/>
      <c r="E7" s="217"/>
      <c r="F7" s="217"/>
      <c r="G7" s="217"/>
      <c r="H7" s="218"/>
      <c r="I7" s="6">
        <v>111</v>
      </c>
      <c r="J7" s="20">
        <f>SUM(J8:J9)</f>
        <v>515024826</v>
      </c>
      <c r="K7" s="20">
        <f>SUM(K8:K9)</f>
        <v>528447051</v>
      </c>
    </row>
    <row r="8" spans="1:11" ht="12.75">
      <c r="A8" s="219" t="s">
        <v>158</v>
      </c>
      <c r="B8" s="220"/>
      <c r="C8" s="220"/>
      <c r="D8" s="220"/>
      <c r="E8" s="220"/>
      <c r="F8" s="220"/>
      <c r="G8" s="220"/>
      <c r="H8" s="221"/>
      <c r="I8" s="4">
        <v>112</v>
      </c>
      <c r="J8" s="13">
        <v>473725080</v>
      </c>
      <c r="K8" s="13">
        <v>439919015</v>
      </c>
    </row>
    <row r="9" spans="1:11" ht="12.75">
      <c r="A9" s="219" t="s">
        <v>106</v>
      </c>
      <c r="B9" s="220"/>
      <c r="C9" s="220"/>
      <c r="D9" s="220"/>
      <c r="E9" s="220"/>
      <c r="F9" s="220"/>
      <c r="G9" s="220"/>
      <c r="H9" s="221"/>
      <c r="I9" s="4">
        <v>113</v>
      </c>
      <c r="J9" s="13">
        <v>41299746</v>
      </c>
      <c r="K9" s="13">
        <v>88528036</v>
      </c>
    </row>
    <row r="10" spans="1:11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4">
        <v>114</v>
      </c>
      <c r="J10" s="12">
        <f>J11+J12+J16+J20+J21+J22+J25+J26</f>
        <v>545811537</v>
      </c>
      <c r="K10" s="12">
        <f>K11+K12+K16+K20+K21+K22+K25+K26</f>
        <v>496053843</v>
      </c>
    </row>
    <row r="11" spans="1:11" ht="12.75">
      <c r="A11" s="219" t="s">
        <v>107</v>
      </c>
      <c r="B11" s="220"/>
      <c r="C11" s="220"/>
      <c r="D11" s="220"/>
      <c r="E11" s="220"/>
      <c r="F11" s="220"/>
      <c r="G11" s="220"/>
      <c r="H11" s="221"/>
      <c r="I11" s="4">
        <v>115</v>
      </c>
      <c r="J11" s="13"/>
      <c r="K11" s="13"/>
    </row>
    <row r="12" spans="1:11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4">
        <v>116</v>
      </c>
      <c r="J12" s="12">
        <f>SUM(J13:J15)</f>
        <v>179149842</v>
      </c>
      <c r="K12" s="12">
        <f>SUM(K13:K15)</f>
        <v>161151771</v>
      </c>
    </row>
    <row r="13" spans="1:11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75467197</v>
      </c>
      <c r="K13" s="13">
        <v>62330542</v>
      </c>
    </row>
    <row r="14" spans="1:11" ht="12.75">
      <c r="A14" s="203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/>
      <c r="K14" s="13"/>
    </row>
    <row r="15" spans="1:11" ht="12.75">
      <c r="A15" s="203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>
        <v>103682645</v>
      </c>
      <c r="K15" s="13">
        <v>98821229</v>
      </c>
    </row>
    <row r="16" spans="1:11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4">
        <v>120</v>
      </c>
      <c r="J16" s="12">
        <f>SUM(J17:J19)</f>
        <v>134470577</v>
      </c>
      <c r="K16" s="12">
        <f>SUM(K17:K19)</f>
        <v>124299680</v>
      </c>
    </row>
    <row r="17" spans="1:11" ht="12.75">
      <c r="A17" s="203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106752246</v>
      </c>
      <c r="K17" s="13">
        <v>98425289</v>
      </c>
    </row>
    <row r="18" spans="1:11" ht="12.75">
      <c r="A18" s="203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20709790</v>
      </c>
      <c r="K18" s="13">
        <v>19259602</v>
      </c>
    </row>
    <row r="19" spans="1:11" ht="12.75">
      <c r="A19" s="203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7008541</v>
      </c>
      <c r="K19" s="13">
        <v>6614789</v>
      </c>
    </row>
    <row r="20" spans="1:11" ht="12.75">
      <c r="A20" s="219" t="s">
        <v>108</v>
      </c>
      <c r="B20" s="220"/>
      <c r="C20" s="220"/>
      <c r="D20" s="220"/>
      <c r="E20" s="220"/>
      <c r="F20" s="220"/>
      <c r="G20" s="220"/>
      <c r="H20" s="221"/>
      <c r="I20" s="4">
        <v>124</v>
      </c>
      <c r="J20" s="124">
        <v>125265405</v>
      </c>
      <c r="K20" s="124">
        <v>147397549</v>
      </c>
    </row>
    <row r="21" spans="1:11" ht="12.75">
      <c r="A21" s="219" t="s">
        <v>109</v>
      </c>
      <c r="B21" s="220"/>
      <c r="C21" s="220"/>
      <c r="D21" s="220"/>
      <c r="E21" s="220"/>
      <c r="F21" s="220"/>
      <c r="G21" s="220"/>
      <c r="H21" s="221"/>
      <c r="I21" s="4">
        <v>125</v>
      </c>
      <c r="J21" s="13">
        <v>9517160</v>
      </c>
      <c r="K21" s="13">
        <v>10764673</v>
      </c>
    </row>
    <row r="22" spans="1:11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3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/>
      <c r="K23" s="13"/>
    </row>
    <row r="24" spans="1:11" ht="12.75">
      <c r="A24" s="203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/>
      <c r="K24" s="13"/>
    </row>
    <row r="25" spans="1:11" ht="12.75">
      <c r="A25" s="219" t="s">
        <v>110</v>
      </c>
      <c r="B25" s="220"/>
      <c r="C25" s="220"/>
      <c r="D25" s="220"/>
      <c r="E25" s="220"/>
      <c r="F25" s="220"/>
      <c r="G25" s="220"/>
      <c r="H25" s="221"/>
      <c r="I25" s="4">
        <v>129</v>
      </c>
      <c r="J25" s="13"/>
      <c r="K25" s="13"/>
    </row>
    <row r="26" spans="1:11" ht="12.75">
      <c r="A26" s="219" t="s">
        <v>52</v>
      </c>
      <c r="B26" s="220"/>
      <c r="C26" s="220"/>
      <c r="D26" s="220"/>
      <c r="E26" s="220"/>
      <c r="F26" s="220"/>
      <c r="G26" s="220"/>
      <c r="H26" s="221"/>
      <c r="I26" s="4">
        <v>130</v>
      </c>
      <c r="J26" s="13">
        <v>97408553</v>
      </c>
      <c r="K26" s="13">
        <v>52440170</v>
      </c>
    </row>
    <row r="27" spans="1:11" ht="12.75">
      <c r="A27" s="219" t="s">
        <v>221</v>
      </c>
      <c r="B27" s="220"/>
      <c r="C27" s="220"/>
      <c r="D27" s="220"/>
      <c r="E27" s="220"/>
      <c r="F27" s="220"/>
      <c r="G27" s="220"/>
      <c r="H27" s="221"/>
      <c r="I27" s="4">
        <v>131</v>
      </c>
      <c r="J27" s="12">
        <f>SUM(J28:J32)</f>
        <v>5808727</v>
      </c>
      <c r="K27" s="12">
        <f>SUM(K28:K32)</f>
        <v>6196363</v>
      </c>
    </row>
    <row r="28" spans="1:11" ht="12.75">
      <c r="A28" s="219" t="s">
        <v>235</v>
      </c>
      <c r="B28" s="220"/>
      <c r="C28" s="220"/>
      <c r="D28" s="220"/>
      <c r="E28" s="220"/>
      <c r="F28" s="220"/>
      <c r="G28" s="220"/>
      <c r="H28" s="221"/>
      <c r="I28" s="4">
        <v>132</v>
      </c>
      <c r="J28" s="13"/>
      <c r="K28" s="13">
        <v>65753</v>
      </c>
    </row>
    <row r="29" spans="1:11" ht="12.75">
      <c r="A29" s="219" t="s">
        <v>161</v>
      </c>
      <c r="B29" s="220"/>
      <c r="C29" s="220"/>
      <c r="D29" s="220"/>
      <c r="E29" s="220"/>
      <c r="F29" s="220"/>
      <c r="G29" s="220"/>
      <c r="H29" s="221"/>
      <c r="I29" s="4">
        <v>133</v>
      </c>
      <c r="J29" s="125">
        <v>5808727</v>
      </c>
      <c r="K29" s="125">
        <v>5740726</v>
      </c>
    </row>
    <row r="30" spans="1:11" ht="12.75">
      <c r="A30" s="219" t="s">
        <v>145</v>
      </c>
      <c r="B30" s="220"/>
      <c r="C30" s="220"/>
      <c r="D30" s="220"/>
      <c r="E30" s="220"/>
      <c r="F30" s="220"/>
      <c r="G30" s="220"/>
      <c r="H30" s="221"/>
      <c r="I30" s="4">
        <v>134</v>
      </c>
      <c r="J30" s="13"/>
      <c r="K30" s="13">
        <v>389884</v>
      </c>
    </row>
    <row r="31" spans="1:11" ht="12.75">
      <c r="A31" s="219" t="s">
        <v>231</v>
      </c>
      <c r="B31" s="220"/>
      <c r="C31" s="220"/>
      <c r="D31" s="220"/>
      <c r="E31" s="220"/>
      <c r="F31" s="220"/>
      <c r="G31" s="220"/>
      <c r="H31" s="221"/>
      <c r="I31" s="4">
        <v>135</v>
      </c>
      <c r="J31" s="13"/>
      <c r="K31" s="13"/>
    </row>
    <row r="32" spans="1:11" ht="12.75">
      <c r="A32" s="219" t="s">
        <v>146</v>
      </c>
      <c r="B32" s="220"/>
      <c r="C32" s="220"/>
      <c r="D32" s="220"/>
      <c r="E32" s="220"/>
      <c r="F32" s="220"/>
      <c r="G32" s="220"/>
      <c r="H32" s="221"/>
      <c r="I32" s="4">
        <v>136</v>
      </c>
      <c r="J32" s="13"/>
      <c r="K32" s="13"/>
    </row>
    <row r="33" spans="1:11" ht="12.75">
      <c r="A33" s="219" t="s">
        <v>222</v>
      </c>
      <c r="B33" s="220"/>
      <c r="C33" s="220"/>
      <c r="D33" s="220"/>
      <c r="E33" s="220"/>
      <c r="F33" s="220"/>
      <c r="G33" s="220"/>
      <c r="H33" s="221"/>
      <c r="I33" s="4">
        <v>137</v>
      </c>
      <c r="J33" s="12">
        <f>SUM(J34:J37)</f>
        <v>51478033</v>
      </c>
      <c r="K33" s="12">
        <f>SUM(K34:K37)</f>
        <v>44918860</v>
      </c>
    </row>
    <row r="34" spans="1:11" ht="12.75">
      <c r="A34" s="219" t="s">
        <v>68</v>
      </c>
      <c r="B34" s="220"/>
      <c r="C34" s="220"/>
      <c r="D34" s="220"/>
      <c r="E34" s="220"/>
      <c r="F34" s="220"/>
      <c r="G34" s="220"/>
      <c r="H34" s="221"/>
      <c r="I34" s="4">
        <v>138</v>
      </c>
      <c r="J34" s="13"/>
      <c r="K34" s="13"/>
    </row>
    <row r="35" spans="1:11" ht="12.75">
      <c r="A35" s="219" t="s">
        <v>67</v>
      </c>
      <c r="B35" s="220"/>
      <c r="C35" s="220"/>
      <c r="D35" s="220"/>
      <c r="E35" s="220"/>
      <c r="F35" s="220"/>
      <c r="G35" s="220"/>
      <c r="H35" s="221"/>
      <c r="I35" s="4">
        <v>139</v>
      </c>
      <c r="J35" s="126">
        <v>50970676</v>
      </c>
      <c r="K35" s="126">
        <v>44918860</v>
      </c>
    </row>
    <row r="36" spans="1:11" ht="12.75">
      <c r="A36" s="219" t="s">
        <v>232</v>
      </c>
      <c r="B36" s="220"/>
      <c r="C36" s="220"/>
      <c r="D36" s="220"/>
      <c r="E36" s="220"/>
      <c r="F36" s="220"/>
      <c r="G36" s="220"/>
      <c r="H36" s="221"/>
      <c r="I36" s="4">
        <v>140</v>
      </c>
      <c r="J36" s="13"/>
      <c r="K36" s="13"/>
    </row>
    <row r="37" spans="1:11" ht="12.75">
      <c r="A37" s="219" t="s">
        <v>69</v>
      </c>
      <c r="B37" s="220"/>
      <c r="C37" s="220"/>
      <c r="D37" s="220"/>
      <c r="E37" s="220"/>
      <c r="F37" s="220"/>
      <c r="G37" s="220"/>
      <c r="H37" s="221"/>
      <c r="I37" s="4">
        <v>141</v>
      </c>
      <c r="J37" s="13">
        <v>507357</v>
      </c>
      <c r="K37" s="13"/>
    </row>
    <row r="38" spans="1:11" ht="12.75">
      <c r="A38" s="219" t="s">
        <v>203</v>
      </c>
      <c r="B38" s="220"/>
      <c r="C38" s="220"/>
      <c r="D38" s="220"/>
      <c r="E38" s="220"/>
      <c r="F38" s="220"/>
      <c r="G38" s="220"/>
      <c r="H38" s="221"/>
      <c r="I38" s="4">
        <v>142</v>
      </c>
      <c r="J38" s="13">
        <v>271092</v>
      </c>
      <c r="K38" s="13">
        <v>2978778</v>
      </c>
    </row>
    <row r="39" spans="1:11" ht="12.75">
      <c r="A39" s="219" t="s">
        <v>204</v>
      </c>
      <c r="B39" s="220"/>
      <c r="C39" s="220"/>
      <c r="D39" s="220"/>
      <c r="E39" s="220"/>
      <c r="F39" s="220"/>
      <c r="G39" s="220"/>
      <c r="H39" s="221"/>
      <c r="I39" s="4">
        <v>143</v>
      </c>
      <c r="J39" s="13"/>
      <c r="K39" s="13">
        <v>1163651</v>
      </c>
    </row>
    <row r="40" spans="1:11" ht="12.75">
      <c r="A40" s="219" t="s">
        <v>233</v>
      </c>
      <c r="B40" s="220"/>
      <c r="C40" s="220"/>
      <c r="D40" s="220"/>
      <c r="E40" s="220"/>
      <c r="F40" s="220"/>
      <c r="G40" s="220"/>
      <c r="H40" s="221"/>
      <c r="I40" s="4">
        <v>144</v>
      </c>
      <c r="J40" s="13"/>
      <c r="K40" s="13"/>
    </row>
    <row r="41" spans="1:11" ht="12.75">
      <c r="A41" s="219" t="s">
        <v>234</v>
      </c>
      <c r="B41" s="220"/>
      <c r="C41" s="220"/>
      <c r="D41" s="220"/>
      <c r="E41" s="220"/>
      <c r="F41" s="220"/>
      <c r="G41" s="220"/>
      <c r="H41" s="221"/>
      <c r="I41" s="4">
        <v>145</v>
      </c>
      <c r="J41" s="13"/>
      <c r="K41" s="13"/>
    </row>
    <row r="42" spans="1:11" ht="12.75">
      <c r="A42" s="219" t="s">
        <v>223</v>
      </c>
      <c r="B42" s="220"/>
      <c r="C42" s="220"/>
      <c r="D42" s="220"/>
      <c r="E42" s="220"/>
      <c r="F42" s="220"/>
      <c r="G42" s="220"/>
      <c r="H42" s="221"/>
      <c r="I42" s="4">
        <v>146</v>
      </c>
      <c r="J42" s="12">
        <f>J7+J27+J38+J40</f>
        <v>521104645</v>
      </c>
      <c r="K42" s="12">
        <f>K7+K27+K38+K40</f>
        <v>537622192</v>
      </c>
    </row>
    <row r="43" spans="1:11" ht="12.75">
      <c r="A43" s="219" t="s">
        <v>224</v>
      </c>
      <c r="B43" s="220"/>
      <c r="C43" s="220"/>
      <c r="D43" s="220"/>
      <c r="E43" s="220"/>
      <c r="F43" s="220"/>
      <c r="G43" s="220"/>
      <c r="H43" s="221"/>
      <c r="I43" s="4">
        <v>147</v>
      </c>
      <c r="J43" s="12">
        <f>J10+J33+J39+J41</f>
        <v>597289570</v>
      </c>
      <c r="K43" s="12">
        <f>K10+K33+K39+K41</f>
        <v>542136354</v>
      </c>
    </row>
    <row r="44" spans="1:11" ht="12.75">
      <c r="A44" s="219" t="s">
        <v>244</v>
      </c>
      <c r="B44" s="220"/>
      <c r="C44" s="220"/>
      <c r="D44" s="220"/>
      <c r="E44" s="220"/>
      <c r="F44" s="220"/>
      <c r="G44" s="220"/>
      <c r="H44" s="221"/>
      <c r="I44" s="4">
        <v>148</v>
      </c>
      <c r="J44" s="12">
        <f>J42-J43</f>
        <v>-76184925</v>
      </c>
      <c r="K44" s="12">
        <f>K42-K43</f>
        <v>-4514162</v>
      </c>
    </row>
    <row r="45" spans="1:11" ht="12.75">
      <c r="A45" s="222" t="s">
        <v>226</v>
      </c>
      <c r="B45" s="223"/>
      <c r="C45" s="223"/>
      <c r="D45" s="223"/>
      <c r="E45" s="223"/>
      <c r="F45" s="223"/>
      <c r="G45" s="223"/>
      <c r="H45" s="22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2" t="s">
        <v>227</v>
      </c>
      <c r="B46" s="223"/>
      <c r="C46" s="223"/>
      <c r="D46" s="223"/>
      <c r="E46" s="223"/>
      <c r="F46" s="223"/>
      <c r="G46" s="223"/>
      <c r="H46" s="224"/>
      <c r="I46" s="4">
        <v>150</v>
      </c>
      <c r="J46" s="12">
        <f>IF(J43&gt;J42,J43-J42,0)</f>
        <v>76184925</v>
      </c>
      <c r="K46" s="12">
        <f>IF(K43&gt;K42,K43-K42,0)</f>
        <v>4514162</v>
      </c>
    </row>
    <row r="47" spans="1:11" ht="12.75">
      <c r="A47" s="219" t="s">
        <v>225</v>
      </c>
      <c r="B47" s="220"/>
      <c r="C47" s="220"/>
      <c r="D47" s="220"/>
      <c r="E47" s="220"/>
      <c r="F47" s="220"/>
      <c r="G47" s="220"/>
      <c r="H47" s="221"/>
      <c r="I47" s="4">
        <v>151</v>
      </c>
      <c r="J47" s="13">
        <v>14805</v>
      </c>
      <c r="K47" s="13">
        <v>17176</v>
      </c>
    </row>
    <row r="48" spans="1:11" ht="12.75">
      <c r="A48" s="219" t="s">
        <v>245</v>
      </c>
      <c r="B48" s="220"/>
      <c r="C48" s="220"/>
      <c r="D48" s="220"/>
      <c r="E48" s="220"/>
      <c r="F48" s="220"/>
      <c r="G48" s="220"/>
      <c r="H48" s="221"/>
      <c r="I48" s="4">
        <v>152</v>
      </c>
      <c r="J48" s="12">
        <f>J44-J47</f>
        <v>-76199730</v>
      </c>
      <c r="K48" s="12">
        <f>K44-K47</f>
        <v>-4531338</v>
      </c>
    </row>
    <row r="49" spans="1:11" ht="12.75">
      <c r="A49" s="222" t="s">
        <v>200</v>
      </c>
      <c r="B49" s="223"/>
      <c r="C49" s="223"/>
      <c r="D49" s="223"/>
      <c r="E49" s="223"/>
      <c r="F49" s="223"/>
      <c r="G49" s="223"/>
      <c r="H49" s="224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8" t="s">
        <v>228</v>
      </c>
      <c r="B50" s="249"/>
      <c r="C50" s="249"/>
      <c r="D50" s="249"/>
      <c r="E50" s="249"/>
      <c r="F50" s="249"/>
      <c r="G50" s="249"/>
      <c r="H50" s="250"/>
      <c r="I50" s="5">
        <v>154</v>
      </c>
      <c r="J50" s="18">
        <f>IF(J48&lt;0,-J48,0)</f>
        <v>76199730</v>
      </c>
      <c r="K50" s="18">
        <f>IF(K48&lt;0,-K48,0)</f>
        <v>4531338</v>
      </c>
    </row>
    <row r="51" spans="1:11" ht="12.75">
      <c r="A51" s="228" t="s">
        <v>120</v>
      </c>
      <c r="B51" s="236"/>
      <c r="C51" s="236"/>
      <c r="D51" s="236"/>
      <c r="E51" s="236"/>
      <c r="F51" s="236"/>
      <c r="G51" s="236"/>
      <c r="H51" s="236"/>
      <c r="I51" s="251"/>
      <c r="J51" s="251"/>
      <c r="K51" s="252"/>
    </row>
    <row r="52" spans="1:11" ht="12.75">
      <c r="A52" s="216" t="s">
        <v>194</v>
      </c>
      <c r="B52" s="217"/>
      <c r="C52" s="217"/>
      <c r="D52" s="217"/>
      <c r="E52" s="217"/>
      <c r="F52" s="217"/>
      <c r="G52" s="217"/>
      <c r="H52" s="217"/>
      <c r="I52" s="239"/>
      <c r="J52" s="239"/>
      <c r="K52" s="240"/>
    </row>
    <row r="53" spans="1:11" ht="12.75">
      <c r="A53" s="253" t="s">
        <v>242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3">
        <f>-J50-J54</f>
        <v>-76576017</v>
      </c>
      <c r="K53" s="13">
        <f>-K50-K54</f>
        <v>-5392837</v>
      </c>
    </row>
    <row r="54" spans="1:11" ht="12.75">
      <c r="A54" s="253" t="s">
        <v>243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27">
        <v>376287</v>
      </c>
      <c r="K54" s="127">
        <v>861499</v>
      </c>
    </row>
    <row r="55" spans="1:11" ht="12.75">
      <c r="A55" s="228" t="s">
        <v>197</v>
      </c>
      <c r="B55" s="236"/>
      <c r="C55" s="236"/>
      <c r="D55" s="236"/>
      <c r="E55" s="236"/>
      <c r="F55" s="236"/>
      <c r="G55" s="236"/>
      <c r="H55" s="236"/>
      <c r="I55" s="251"/>
      <c r="J55" s="251"/>
      <c r="K55" s="252"/>
    </row>
    <row r="56" spans="1:11" ht="12.75">
      <c r="A56" s="216" t="s">
        <v>212</v>
      </c>
      <c r="B56" s="217"/>
      <c r="C56" s="217"/>
      <c r="D56" s="217"/>
      <c r="E56" s="217"/>
      <c r="F56" s="217"/>
      <c r="G56" s="217"/>
      <c r="H56" s="218"/>
      <c r="I56" s="21">
        <v>157</v>
      </c>
      <c r="J56" s="11">
        <f>J48</f>
        <v>-76199730</v>
      </c>
      <c r="K56" s="11">
        <f>K48</f>
        <v>-4531338</v>
      </c>
    </row>
    <row r="57" spans="1:11" ht="12.75">
      <c r="A57" s="219" t="s">
        <v>229</v>
      </c>
      <c r="B57" s="220"/>
      <c r="C57" s="220"/>
      <c r="D57" s="220"/>
      <c r="E57" s="220"/>
      <c r="F57" s="220"/>
      <c r="G57" s="220"/>
      <c r="H57" s="221"/>
      <c r="I57" s="4">
        <v>158</v>
      </c>
      <c r="J57" s="12">
        <f>SUM(J58:J64)</f>
        <v>-27391740</v>
      </c>
      <c r="K57" s="12">
        <f>SUM(K58:K64)</f>
        <v>-43195083</v>
      </c>
    </row>
    <row r="58" spans="1:11" ht="12.75">
      <c r="A58" s="219" t="s">
        <v>236</v>
      </c>
      <c r="B58" s="220"/>
      <c r="C58" s="220"/>
      <c r="D58" s="220"/>
      <c r="E58" s="220"/>
      <c r="F58" s="220"/>
      <c r="G58" s="220"/>
      <c r="H58" s="221"/>
      <c r="I58" s="4">
        <v>159</v>
      </c>
      <c r="J58" s="13">
        <v>-27526550</v>
      </c>
      <c r="K58" s="132">
        <v>-43200826</v>
      </c>
    </row>
    <row r="59" spans="1:11" ht="12.75">
      <c r="A59" s="219" t="s">
        <v>237</v>
      </c>
      <c r="B59" s="220"/>
      <c r="C59" s="220"/>
      <c r="D59" s="220"/>
      <c r="E59" s="220"/>
      <c r="F59" s="220"/>
      <c r="G59" s="220"/>
      <c r="H59" s="221"/>
      <c r="I59" s="4">
        <v>160</v>
      </c>
      <c r="J59" s="13">
        <v>134810</v>
      </c>
      <c r="K59" s="13">
        <v>5743</v>
      </c>
    </row>
    <row r="60" spans="1:11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4">
        <v>161</v>
      </c>
      <c r="J60" s="13"/>
      <c r="K60" s="13"/>
    </row>
    <row r="61" spans="1:11" ht="12.75">
      <c r="A61" s="219" t="s">
        <v>238</v>
      </c>
      <c r="B61" s="220"/>
      <c r="C61" s="220"/>
      <c r="D61" s="220"/>
      <c r="E61" s="220"/>
      <c r="F61" s="220"/>
      <c r="G61" s="220"/>
      <c r="H61" s="221"/>
      <c r="I61" s="4">
        <v>162</v>
      </c>
      <c r="J61" s="13"/>
      <c r="K61" s="13"/>
    </row>
    <row r="62" spans="1:11" ht="12.75">
      <c r="A62" s="219" t="s">
        <v>239</v>
      </c>
      <c r="B62" s="220"/>
      <c r="C62" s="220"/>
      <c r="D62" s="220"/>
      <c r="E62" s="220"/>
      <c r="F62" s="220"/>
      <c r="G62" s="220"/>
      <c r="H62" s="221"/>
      <c r="I62" s="4">
        <v>163</v>
      </c>
      <c r="J62" s="13"/>
      <c r="K62" s="13"/>
    </row>
    <row r="63" spans="1:11" ht="12.75">
      <c r="A63" s="219" t="s">
        <v>240</v>
      </c>
      <c r="B63" s="220"/>
      <c r="C63" s="220"/>
      <c r="D63" s="220"/>
      <c r="E63" s="220"/>
      <c r="F63" s="220"/>
      <c r="G63" s="220"/>
      <c r="H63" s="221"/>
      <c r="I63" s="4">
        <v>164</v>
      </c>
      <c r="J63" s="13"/>
      <c r="K63" s="13"/>
    </row>
    <row r="64" spans="1:11" ht="12.75">
      <c r="A64" s="219" t="s">
        <v>241</v>
      </c>
      <c r="B64" s="220"/>
      <c r="C64" s="220"/>
      <c r="D64" s="220"/>
      <c r="E64" s="220"/>
      <c r="F64" s="220"/>
      <c r="G64" s="220"/>
      <c r="H64" s="221"/>
      <c r="I64" s="4">
        <v>165</v>
      </c>
      <c r="J64" s="13"/>
      <c r="K64" s="13"/>
    </row>
    <row r="65" spans="1:11" ht="12.75">
      <c r="A65" s="219" t="s">
        <v>230</v>
      </c>
      <c r="B65" s="220"/>
      <c r="C65" s="220"/>
      <c r="D65" s="220"/>
      <c r="E65" s="220"/>
      <c r="F65" s="220"/>
      <c r="G65" s="220"/>
      <c r="H65" s="221"/>
      <c r="I65" s="4">
        <v>166</v>
      </c>
      <c r="J65" s="13"/>
      <c r="K65" s="13"/>
    </row>
    <row r="66" spans="1:11" ht="12.75">
      <c r="A66" s="219" t="s">
        <v>201</v>
      </c>
      <c r="B66" s="220"/>
      <c r="C66" s="220"/>
      <c r="D66" s="220"/>
      <c r="E66" s="220"/>
      <c r="F66" s="220"/>
      <c r="G66" s="220"/>
      <c r="H66" s="221"/>
      <c r="I66" s="4">
        <v>167</v>
      </c>
      <c r="J66" s="12">
        <f>J57-J65</f>
        <v>-27391740</v>
      </c>
      <c r="K66" s="12">
        <f>K57-K65</f>
        <v>-43195083</v>
      </c>
    </row>
    <row r="67" spans="1:11" ht="12.75">
      <c r="A67" s="219" t="s">
        <v>202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8">
        <f>J56+J66</f>
        <v>-103591470</v>
      </c>
      <c r="K67" s="18">
        <f>K56+K66</f>
        <v>-47726421</v>
      </c>
    </row>
    <row r="68" spans="1:11" ht="12.75">
      <c r="A68" s="228" t="s">
        <v>196</v>
      </c>
      <c r="B68" s="236"/>
      <c r="C68" s="236"/>
      <c r="D68" s="236"/>
      <c r="E68" s="236"/>
      <c r="F68" s="236"/>
      <c r="G68" s="236"/>
      <c r="H68" s="236"/>
      <c r="I68" s="251"/>
      <c r="J68" s="251"/>
      <c r="K68" s="252"/>
    </row>
    <row r="69" spans="1:11" ht="12.75">
      <c r="A69" s="216" t="s">
        <v>195</v>
      </c>
      <c r="B69" s="217"/>
      <c r="C69" s="217"/>
      <c r="D69" s="217"/>
      <c r="E69" s="217"/>
      <c r="F69" s="217"/>
      <c r="G69" s="217"/>
      <c r="H69" s="217"/>
      <c r="I69" s="239"/>
      <c r="J69" s="239"/>
      <c r="K69" s="240"/>
    </row>
    <row r="70" spans="1:11" ht="12.75">
      <c r="A70" s="253" t="s">
        <v>242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3">
        <f>J67-J71</f>
        <v>-103967757</v>
      </c>
      <c r="K70" s="13">
        <f>K67-K71</f>
        <v>-48587920</v>
      </c>
    </row>
    <row r="71" spans="1:11" ht="12.75">
      <c r="A71" s="256" t="s">
        <v>243</v>
      </c>
      <c r="B71" s="257"/>
      <c r="C71" s="257"/>
      <c r="D71" s="257"/>
      <c r="E71" s="257"/>
      <c r="F71" s="257"/>
      <c r="G71" s="257"/>
      <c r="H71" s="258"/>
      <c r="I71" s="7">
        <v>170</v>
      </c>
      <c r="J71" s="14">
        <f>J54</f>
        <v>376287</v>
      </c>
      <c r="K71" s="14">
        <f>K54</f>
        <v>861499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39" sqref="K39"/>
    </sheetView>
  </sheetViews>
  <sheetFormatPr defaultColWidth="9.140625" defaultRowHeight="12.75"/>
  <cols>
    <col min="8" max="8" width="2.7109375" style="0" customWidth="1"/>
    <col min="9" max="9" width="6.7109375" style="0" customWidth="1"/>
    <col min="10" max="11" width="11.57421875" style="0" customWidth="1"/>
  </cols>
  <sheetData>
    <row r="1" spans="1:11" ht="12.75">
      <c r="A1" s="259" t="s">
        <v>170</v>
      </c>
      <c r="B1" s="260"/>
      <c r="C1" s="260"/>
      <c r="D1" s="260"/>
      <c r="E1" s="260"/>
      <c r="F1" s="260"/>
      <c r="G1" s="260"/>
      <c r="H1" s="260"/>
      <c r="I1" s="260"/>
      <c r="J1" s="261"/>
      <c r="K1" s="198"/>
    </row>
    <row r="2" spans="1:11" ht="12.75">
      <c r="A2" s="263" t="s">
        <v>340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5" t="s">
        <v>338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3">
        <v>-76184925</v>
      </c>
      <c r="K8" s="13">
        <v>-4514162</v>
      </c>
    </row>
    <row r="9" spans="1:11" ht="12.75">
      <c r="A9" s="203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3">
        <v>125265405</v>
      </c>
      <c r="K9" s="13">
        <v>147397549</v>
      </c>
    </row>
    <row r="10" spans="1:11" ht="12.75">
      <c r="A10" s="203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3"/>
      <c r="K10" s="13">
        <v>4830316</v>
      </c>
    </row>
    <row r="11" spans="1:11" ht="12.75">
      <c r="A11" s="203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3"/>
      <c r="K11" s="13"/>
    </row>
    <row r="12" spans="1:11" ht="12.75">
      <c r="A12" s="203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3">
        <v>45091895</v>
      </c>
      <c r="K12" s="13"/>
    </row>
    <row r="13" spans="1:11" ht="12.75">
      <c r="A13" s="203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/>
      <c r="K13" s="13"/>
    </row>
    <row r="14" spans="1:11" ht="12.75">
      <c r="A14" s="219" t="s">
        <v>163</v>
      </c>
      <c r="B14" s="220"/>
      <c r="C14" s="220"/>
      <c r="D14" s="220"/>
      <c r="E14" s="220"/>
      <c r="F14" s="220"/>
      <c r="G14" s="220"/>
      <c r="H14" s="220"/>
      <c r="I14" s="4">
        <v>7</v>
      </c>
      <c r="J14" s="9">
        <f>SUM(J8:J13)</f>
        <v>94172375</v>
      </c>
      <c r="K14" s="12">
        <f>SUM(K8:K13)</f>
        <v>147713703</v>
      </c>
    </row>
    <row r="15" spans="1:11" ht="12.75">
      <c r="A15" s="203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13">
        <v>35949695</v>
      </c>
      <c r="K15" s="13"/>
    </row>
    <row r="16" spans="1:11" ht="12.75">
      <c r="A16" s="203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16980518</v>
      </c>
      <c r="K16" s="13">
        <v>677814</v>
      </c>
    </row>
    <row r="17" spans="1:11" ht="12.75">
      <c r="A17" s="203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3"/>
      <c r="K17" s="13">
        <v>45217228</v>
      </c>
    </row>
    <row r="18" spans="1:11" ht="12.75">
      <c r="A18" s="203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13"/>
      <c r="K18" s="13"/>
    </row>
    <row r="19" spans="1:11" ht="12.75">
      <c r="A19" s="219" t="s">
        <v>164</v>
      </c>
      <c r="B19" s="220"/>
      <c r="C19" s="220"/>
      <c r="D19" s="220"/>
      <c r="E19" s="220"/>
      <c r="F19" s="220"/>
      <c r="G19" s="220"/>
      <c r="H19" s="220"/>
      <c r="I19" s="4">
        <v>12</v>
      </c>
      <c r="J19" s="9">
        <f>SUM(J15:J18)</f>
        <v>52930213</v>
      </c>
      <c r="K19" s="12">
        <f>SUM(K15:K18)</f>
        <v>45895042</v>
      </c>
    </row>
    <row r="20" spans="1:11" ht="12.75">
      <c r="A20" s="219" t="s">
        <v>36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IF(J14&gt;J19,J14-J19,0)</f>
        <v>41242162</v>
      </c>
      <c r="K20" s="12">
        <f>IF(K14&gt;K19,K14-K19,0)</f>
        <v>101818661</v>
      </c>
    </row>
    <row r="21" spans="1:11" ht="12.75">
      <c r="A21" s="219" t="s">
        <v>37</v>
      </c>
      <c r="B21" s="220"/>
      <c r="C21" s="220"/>
      <c r="D21" s="220"/>
      <c r="E21" s="220"/>
      <c r="F21" s="220"/>
      <c r="G21" s="220"/>
      <c r="H21" s="22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70" t="s">
        <v>165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03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164936280</v>
      </c>
      <c r="K23" s="13">
        <v>83789595</v>
      </c>
    </row>
    <row r="24" spans="1:11" ht="12.75">
      <c r="A24" s="203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/>
      <c r="K24" s="13"/>
    </row>
    <row r="25" spans="1:11" ht="12.75">
      <c r="A25" s="203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1751843</v>
      </c>
      <c r="K25" s="13">
        <v>1449791</v>
      </c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>
        <v>2739670</v>
      </c>
      <c r="K26" s="13">
        <v>539836</v>
      </c>
    </row>
    <row r="27" spans="1:11" ht="12.75">
      <c r="A27" s="203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119"/>
      <c r="K27" s="13"/>
    </row>
    <row r="28" spans="1:11" ht="12.75">
      <c r="A28" s="219" t="s">
        <v>174</v>
      </c>
      <c r="B28" s="220"/>
      <c r="C28" s="220"/>
      <c r="D28" s="220"/>
      <c r="E28" s="220"/>
      <c r="F28" s="220"/>
      <c r="G28" s="220"/>
      <c r="H28" s="220"/>
      <c r="I28" s="4">
        <v>20</v>
      </c>
      <c r="J28" s="9">
        <f>SUM(J23:J27)</f>
        <v>169427793</v>
      </c>
      <c r="K28" s="12">
        <f>SUM(K23:K27)</f>
        <v>85779222</v>
      </c>
    </row>
    <row r="29" spans="1:11" ht="12.75">
      <c r="A29" s="203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793090321</v>
      </c>
      <c r="K29" s="13">
        <v>142352145</v>
      </c>
    </row>
    <row r="30" spans="1:11" ht="12.75">
      <c r="A30" s="203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/>
      <c r="K30" s="13">
        <v>6106824</v>
      </c>
    </row>
    <row r="31" spans="1:11" ht="12.75">
      <c r="A31" s="203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13">
        <v>22226524</v>
      </c>
      <c r="K31" s="13"/>
    </row>
    <row r="32" spans="1:11" ht="12.75">
      <c r="A32" s="219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9">
        <f>SUM(J29:J31)</f>
        <v>815316845</v>
      </c>
      <c r="K32" s="12">
        <f>SUM(K29:K31)</f>
        <v>148458969</v>
      </c>
    </row>
    <row r="33" spans="1:11" ht="12.75">
      <c r="A33" s="219" t="s">
        <v>38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19" t="s">
        <v>39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IF(J32&gt;J28,J32-J28,0)</f>
        <v>645889052</v>
      </c>
      <c r="K34" s="12">
        <f>IF(K32&gt;K28,K32-K28,0)</f>
        <v>62679747</v>
      </c>
    </row>
    <row r="35" spans="1:11" ht="12.75">
      <c r="A35" s="270" t="s">
        <v>166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ht="12.75">
      <c r="A36" s="203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/>
      <c r="K36" s="13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664985204</v>
      </c>
      <c r="K37" s="13">
        <v>85684777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/>
      <c r="K38" s="13">
        <v>23516422</v>
      </c>
    </row>
    <row r="39" spans="1:11" ht="12.75">
      <c r="A39" s="219" t="s">
        <v>70</v>
      </c>
      <c r="B39" s="220"/>
      <c r="C39" s="220"/>
      <c r="D39" s="220"/>
      <c r="E39" s="220"/>
      <c r="F39" s="220"/>
      <c r="G39" s="220"/>
      <c r="H39" s="220"/>
      <c r="I39" s="4">
        <v>30</v>
      </c>
      <c r="J39" s="9">
        <f>SUM(J36:J38)</f>
        <v>664985204</v>
      </c>
      <c r="K39" s="12">
        <f>SUM(K36:K38)</f>
        <v>109201199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13">
        <v>166421818</v>
      </c>
      <c r="K40" s="13">
        <v>233861126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33390</v>
      </c>
      <c r="K41" s="13">
        <v>2500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/>
      <c r="K42" s="13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/>
      <c r="K43" s="13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19" t="s">
        <v>71</v>
      </c>
      <c r="B45" s="220"/>
      <c r="C45" s="220"/>
      <c r="D45" s="220"/>
      <c r="E45" s="220"/>
      <c r="F45" s="220"/>
      <c r="G45" s="220"/>
      <c r="H45" s="220"/>
      <c r="I45" s="4">
        <v>36</v>
      </c>
      <c r="J45" s="9">
        <f>SUM(J40:J44)</f>
        <v>166455208</v>
      </c>
      <c r="K45" s="12">
        <f>SUM(K40:K44)</f>
        <v>233863626</v>
      </c>
    </row>
    <row r="46" spans="1:11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IF(J39&gt;J45,J39-J45,0)</f>
        <v>498529996</v>
      </c>
      <c r="K46" s="12">
        <f>IF(K39&gt;K45,K39-K45,0)</f>
        <v>0</v>
      </c>
    </row>
    <row r="47" spans="1:11" ht="12.75">
      <c r="A47" s="219" t="s">
        <v>18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IF(J45&gt;J39,J45-J39,0)</f>
        <v>0</v>
      </c>
      <c r="K47" s="12">
        <f>IF(K45&gt;K39,K45-K39,0)</f>
        <v>124662427</v>
      </c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3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12">
        <f>IF(J21-J20+J34-J33+J47-J46&gt;0,J21-J20+J34-J33+J47-J46,0)</f>
        <v>106116894</v>
      </c>
      <c r="K49" s="12">
        <f>IF(K21-K20+K34-K33+K47-K46&gt;0,K21-K20+K34-K33+K47-K46,0)</f>
        <v>85523513</v>
      </c>
    </row>
    <row r="50" spans="1:11" ht="12.75">
      <c r="A50" s="203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131">
        <v>311037782</v>
      </c>
      <c r="K50" s="131">
        <f>J53</f>
        <v>204920888</v>
      </c>
    </row>
    <row r="51" spans="1:11" ht="12.75">
      <c r="A51" s="203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>
        <f>J48</f>
        <v>0</v>
      </c>
      <c r="K51" s="13"/>
    </row>
    <row r="52" spans="1:11" ht="12.75">
      <c r="A52" s="203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f>J49</f>
        <v>106116894</v>
      </c>
      <c r="K52" s="13">
        <f>K49</f>
        <v>85523513</v>
      </c>
    </row>
    <row r="53" spans="1:11" ht="12.75">
      <c r="A53" s="241" t="s">
        <v>184</v>
      </c>
      <c r="B53" s="242"/>
      <c r="C53" s="242"/>
      <c r="D53" s="242"/>
      <c r="E53" s="242"/>
      <c r="F53" s="242"/>
      <c r="G53" s="242"/>
      <c r="H53" s="242"/>
      <c r="I53" s="7">
        <v>44</v>
      </c>
      <c r="J53" s="18">
        <f>J50+J51-J52</f>
        <v>204920888</v>
      </c>
      <c r="K53" s="18">
        <f>K50+K51-K52</f>
        <v>119397375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8:K13 J23:K27 J15:K18 J50:K52 J29:K31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19" t="s">
        <v>47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9" t="s">
        <v>111</v>
      </c>
      <c r="B21" s="275"/>
      <c r="C21" s="275"/>
      <c r="D21" s="275"/>
      <c r="E21" s="275"/>
      <c r="F21" s="275"/>
      <c r="G21" s="275"/>
      <c r="H21" s="27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77"/>
      <c r="C22" s="277"/>
      <c r="D22" s="277"/>
      <c r="E22" s="277"/>
      <c r="F22" s="277"/>
      <c r="G22" s="277"/>
      <c r="H22" s="27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0" t="s">
        <v>165</v>
      </c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19" t="s">
        <v>50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9" t="s">
        <v>113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9" t="s">
        <v>114</v>
      </c>
      <c r="B35" s="220"/>
      <c r="C35" s="220"/>
      <c r="D35" s="220"/>
      <c r="E35" s="220"/>
      <c r="F35" s="220"/>
      <c r="G35" s="220"/>
      <c r="H35" s="22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0" t="s">
        <v>166</v>
      </c>
      <c r="B36" s="271"/>
      <c r="C36" s="271"/>
      <c r="D36" s="271"/>
      <c r="E36" s="271"/>
      <c r="F36" s="271"/>
      <c r="G36" s="271"/>
      <c r="H36" s="271"/>
      <c r="I36" s="272">
        <v>0</v>
      </c>
      <c r="J36" s="272"/>
      <c r="K36" s="273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19" t="s">
        <v>51</v>
      </c>
      <c r="B40" s="220"/>
      <c r="C40" s="220"/>
      <c r="D40" s="220"/>
      <c r="E40" s="220"/>
      <c r="F40" s="220"/>
      <c r="G40" s="220"/>
      <c r="H40" s="22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19" t="s">
        <v>154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9" t="s">
        <v>168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9" t="s">
        <v>169</v>
      </c>
      <c r="B48" s="220"/>
      <c r="C48" s="220"/>
      <c r="D48" s="220"/>
      <c r="E48" s="220"/>
      <c r="F48" s="220"/>
      <c r="G48" s="220"/>
      <c r="H48" s="22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9" t="s">
        <v>155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9" t="s">
        <v>15</v>
      </c>
      <c r="B50" s="220"/>
      <c r="C50" s="220"/>
      <c r="D50" s="220"/>
      <c r="E50" s="220"/>
      <c r="F50" s="220"/>
      <c r="G50" s="220"/>
      <c r="H50" s="22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/>
      <c r="K51" s="13"/>
    </row>
    <row r="52" spans="1:11" ht="12.75">
      <c r="A52" s="219" t="s">
        <v>182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/>
      <c r="K52" s="13"/>
    </row>
    <row r="53" spans="1:11" ht="12.75">
      <c r="A53" s="219" t="s">
        <v>183</v>
      </c>
      <c r="B53" s="220"/>
      <c r="C53" s="220"/>
      <c r="D53" s="220"/>
      <c r="E53" s="220"/>
      <c r="F53" s="220"/>
      <c r="G53" s="220"/>
      <c r="H53" s="220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1.8515625" style="97" customWidth="1"/>
    <col min="9" max="9" width="8.421875" style="97" customWidth="1"/>
    <col min="10" max="11" width="11.57421875" style="97" customWidth="1"/>
    <col min="12" max="16384" width="9.140625" style="97" customWidth="1"/>
  </cols>
  <sheetData>
    <row r="1" spans="1:12" ht="12.75">
      <c r="A1" s="281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96"/>
    </row>
    <row r="2" spans="1:12" ht="15.75">
      <c r="A2" s="94"/>
      <c r="B2" s="95"/>
      <c r="C2" s="295" t="s">
        <v>293</v>
      </c>
      <c r="D2" s="295"/>
      <c r="E2" s="99">
        <v>41275</v>
      </c>
      <c r="F2" s="98" t="s">
        <v>258</v>
      </c>
      <c r="G2" s="296">
        <v>41639</v>
      </c>
      <c r="H2" s="297"/>
      <c r="I2" s="95"/>
      <c r="J2" s="95"/>
      <c r="K2" s="95"/>
      <c r="L2" s="100"/>
    </row>
    <row r="3" spans="1:11" ht="24" thickBot="1">
      <c r="A3" s="298" t="s">
        <v>61</v>
      </c>
      <c r="B3" s="298"/>
      <c r="C3" s="298"/>
      <c r="D3" s="298"/>
      <c r="E3" s="298"/>
      <c r="F3" s="298"/>
      <c r="G3" s="298"/>
      <c r="H3" s="298"/>
      <c r="I3" s="101" t="s">
        <v>316</v>
      </c>
      <c r="J3" s="102" t="s">
        <v>156</v>
      </c>
      <c r="K3" s="102" t="s">
        <v>157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04">
        <v>2</v>
      </c>
      <c r="J4" s="103" t="s">
        <v>294</v>
      </c>
      <c r="K4" s="103" t="s">
        <v>295</v>
      </c>
    </row>
    <row r="5" spans="1:11" ht="12.75">
      <c r="A5" s="283" t="s">
        <v>296</v>
      </c>
      <c r="B5" s="284"/>
      <c r="C5" s="284"/>
      <c r="D5" s="284"/>
      <c r="E5" s="284"/>
      <c r="F5" s="284"/>
      <c r="G5" s="284"/>
      <c r="H5" s="284"/>
      <c r="I5" s="105">
        <v>1</v>
      </c>
      <c r="J5" s="129">
        <v>418656000</v>
      </c>
      <c r="K5" s="129">
        <v>418656000</v>
      </c>
    </row>
    <row r="6" spans="1:11" ht="12.75">
      <c r="A6" s="283" t="s">
        <v>297</v>
      </c>
      <c r="B6" s="284"/>
      <c r="C6" s="284"/>
      <c r="D6" s="284"/>
      <c r="E6" s="284"/>
      <c r="F6" s="284"/>
      <c r="G6" s="284"/>
      <c r="H6" s="284"/>
      <c r="I6" s="105">
        <v>2</v>
      </c>
      <c r="J6" s="128">
        <v>88367472</v>
      </c>
      <c r="K6" s="128">
        <v>88367472</v>
      </c>
    </row>
    <row r="7" spans="1:11" ht="12.75">
      <c r="A7" s="283" t="s">
        <v>298</v>
      </c>
      <c r="B7" s="284"/>
      <c r="C7" s="284"/>
      <c r="D7" s="284"/>
      <c r="E7" s="284"/>
      <c r="F7" s="284"/>
      <c r="G7" s="284"/>
      <c r="H7" s="284"/>
      <c r="I7" s="105">
        <v>3</v>
      </c>
      <c r="J7" s="128">
        <v>22756428</v>
      </c>
      <c r="K7" s="128">
        <v>22756428</v>
      </c>
    </row>
    <row r="8" spans="1:11" ht="12.75">
      <c r="A8" s="283" t="s">
        <v>299</v>
      </c>
      <c r="B8" s="284"/>
      <c r="C8" s="284"/>
      <c r="D8" s="284"/>
      <c r="E8" s="284"/>
      <c r="F8" s="284"/>
      <c r="G8" s="284"/>
      <c r="H8" s="284"/>
      <c r="I8" s="105">
        <v>4</v>
      </c>
      <c r="J8" s="128">
        <v>1043331236</v>
      </c>
      <c r="K8" s="128">
        <v>972532059</v>
      </c>
    </row>
    <row r="9" spans="1:11" ht="12.75">
      <c r="A9" s="283" t="s">
        <v>300</v>
      </c>
      <c r="B9" s="284"/>
      <c r="C9" s="284"/>
      <c r="D9" s="284"/>
      <c r="E9" s="284"/>
      <c r="F9" s="284"/>
      <c r="G9" s="284"/>
      <c r="H9" s="284"/>
      <c r="I9" s="105">
        <v>5</v>
      </c>
      <c r="J9" s="128">
        <v>-76576017</v>
      </c>
      <c r="K9" s="128">
        <v>-5392837</v>
      </c>
    </row>
    <row r="10" spans="1:11" ht="12.75">
      <c r="A10" s="283" t="s">
        <v>301</v>
      </c>
      <c r="B10" s="284"/>
      <c r="C10" s="284"/>
      <c r="D10" s="284"/>
      <c r="E10" s="284"/>
      <c r="F10" s="284"/>
      <c r="G10" s="284"/>
      <c r="H10" s="284"/>
      <c r="I10" s="105">
        <v>6</v>
      </c>
      <c r="J10" s="128"/>
      <c r="K10" s="128"/>
    </row>
    <row r="11" spans="1:11" ht="12.75">
      <c r="A11" s="283" t="s">
        <v>302</v>
      </c>
      <c r="B11" s="284"/>
      <c r="C11" s="284"/>
      <c r="D11" s="284"/>
      <c r="E11" s="284"/>
      <c r="F11" s="284"/>
      <c r="G11" s="284"/>
      <c r="H11" s="284"/>
      <c r="I11" s="105">
        <v>7</v>
      </c>
      <c r="J11" s="128"/>
      <c r="K11" s="128"/>
    </row>
    <row r="12" spans="1:11" ht="12.75">
      <c r="A12" s="283" t="s">
        <v>303</v>
      </c>
      <c r="B12" s="284"/>
      <c r="C12" s="284"/>
      <c r="D12" s="284"/>
      <c r="E12" s="284"/>
      <c r="F12" s="284"/>
      <c r="G12" s="284"/>
      <c r="H12" s="284"/>
      <c r="I12" s="105">
        <v>8</v>
      </c>
      <c r="J12" s="128"/>
      <c r="K12" s="128"/>
    </row>
    <row r="13" spans="1:11" ht="12.75">
      <c r="A13" s="283" t="s">
        <v>304</v>
      </c>
      <c r="B13" s="284"/>
      <c r="C13" s="284"/>
      <c r="D13" s="284"/>
      <c r="E13" s="284"/>
      <c r="F13" s="284"/>
      <c r="G13" s="284"/>
      <c r="H13" s="284"/>
      <c r="I13" s="105">
        <v>9</v>
      </c>
      <c r="J13" s="128">
        <v>3405634</v>
      </c>
      <c r="K13" s="128">
        <v>729162</v>
      </c>
    </row>
    <row r="14" spans="1:11" ht="12.75">
      <c r="A14" s="285" t="s">
        <v>305</v>
      </c>
      <c r="B14" s="286"/>
      <c r="C14" s="286"/>
      <c r="D14" s="286"/>
      <c r="E14" s="286"/>
      <c r="F14" s="286"/>
      <c r="G14" s="286"/>
      <c r="H14" s="286"/>
      <c r="I14" s="105">
        <v>10</v>
      </c>
      <c r="J14" s="108">
        <f>SUM(J5:J13)</f>
        <v>1499940753</v>
      </c>
      <c r="K14" s="108">
        <f>SUM(K5:K13)</f>
        <v>1497648284</v>
      </c>
    </row>
    <row r="15" spans="1:11" ht="12.75">
      <c r="A15" s="283" t="s">
        <v>306</v>
      </c>
      <c r="B15" s="284"/>
      <c r="C15" s="284"/>
      <c r="D15" s="284"/>
      <c r="E15" s="284"/>
      <c r="F15" s="284"/>
      <c r="G15" s="284"/>
      <c r="H15" s="284"/>
      <c r="I15" s="105">
        <v>11</v>
      </c>
      <c r="J15" s="130">
        <v>-16810555</v>
      </c>
      <c r="K15" s="130">
        <v>-60011380</v>
      </c>
    </row>
    <row r="16" spans="1:11" ht="12.75">
      <c r="A16" s="283" t="s">
        <v>307</v>
      </c>
      <c r="B16" s="284"/>
      <c r="C16" s="284"/>
      <c r="D16" s="284"/>
      <c r="E16" s="284"/>
      <c r="F16" s="284"/>
      <c r="G16" s="284"/>
      <c r="H16" s="284"/>
      <c r="I16" s="105">
        <v>12</v>
      </c>
      <c r="J16" s="107"/>
      <c r="K16" s="107"/>
    </row>
    <row r="17" spans="1:11" ht="12.75">
      <c r="A17" s="283" t="s">
        <v>308</v>
      </c>
      <c r="B17" s="284"/>
      <c r="C17" s="284"/>
      <c r="D17" s="284"/>
      <c r="E17" s="284"/>
      <c r="F17" s="284"/>
      <c r="G17" s="284"/>
      <c r="H17" s="284"/>
      <c r="I17" s="105">
        <v>13</v>
      </c>
      <c r="J17" s="107"/>
      <c r="K17" s="107"/>
    </row>
    <row r="18" spans="1:11" ht="12.75">
      <c r="A18" s="283" t="s">
        <v>309</v>
      </c>
      <c r="B18" s="284"/>
      <c r="C18" s="284"/>
      <c r="D18" s="284"/>
      <c r="E18" s="284"/>
      <c r="F18" s="284"/>
      <c r="G18" s="284"/>
      <c r="H18" s="284"/>
      <c r="I18" s="105">
        <v>14</v>
      </c>
      <c r="J18" s="107"/>
      <c r="K18" s="107"/>
    </row>
    <row r="19" spans="1:11" ht="12.75">
      <c r="A19" s="283" t="s">
        <v>310</v>
      </c>
      <c r="B19" s="284"/>
      <c r="C19" s="284"/>
      <c r="D19" s="284"/>
      <c r="E19" s="284"/>
      <c r="F19" s="284"/>
      <c r="G19" s="284"/>
      <c r="H19" s="284"/>
      <c r="I19" s="105">
        <v>15</v>
      </c>
      <c r="J19" s="107"/>
      <c r="K19" s="107"/>
    </row>
    <row r="20" spans="1:11" ht="12.75">
      <c r="A20" s="283" t="s">
        <v>311</v>
      </c>
      <c r="B20" s="284"/>
      <c r="C20" s="284"/>
      <c r="D20" s="284"/>
      <c r="E20" s="284"/>
      <c r="F20" s="284"/>
      <c r="G20" s="284"/>
      <c r="H20" s="284"/>
      <c r="I20" s="105">
        <v>16</v>
      </c>
      <c r="J20" s="107"/>
      <c r="K20" s="107"/>
    </row>
    <row r="21" spans="1:11" ht="12.75">
      <c r="A21" s="285" t="s">
        <v>312</v>
      </c>
      <c r="B21" s="286"/>
      <c r="C21" s="286"/>
      <c r="D21" s="286"/>
      <c r="E21" s="286"/>
      <c r="F21" s="286"/>
      <c r="G21" s="286"/>
      <c r="H21" s="286"/>
      <c r="I21" s="105">
        <v>17</v>
      </c>
      <c r="J21" s="109">
        <f>SUM(J15:J20)</f>
        <v>-16810555</v>
      </c>
      <c r="K21" s="109">
        <f>SUM(K15:K20)</f>
        <v>-60011380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91" t="s">
        <v>313</v>
      </c>
      <c r="B23" s="292"/>
      <c r="C23" s="292"/>
      <c r="D23" s="292"/>
      <c r="E23" s="292"/>
      <c r="F23" s="292"/>
      <c r="G23" s="292"/>
      <c r="H23" s="292"/>
      <c r="I23" s="110">
        <v>18</v>
      </c>
      <c r="J23" s="106">
        <v>1483130198</v>
      </c>
      <c r="K23" s="106">
        <f>K14+K21</f>
        <v>1437636904</v>
      </c>
    </row>
    <row r="24" spans="1:11" ht="23.25" customHeight="1">
      <c r="A24" s="293" t="s">
        <v>314</v>
      </c>
      <c r="B24" s="294"/>
      <c r="C24" s="294"/>
      <c r="D24" s="294"/>
      <c r="E24" s="294"/>
      <c r="F24" s="294"/>
      <c r="G24" s="294"/>
      <c r="H24" s="294"/>
      <c r="I24" s="111">
        <v>19</v>
      </c>
      <c r="J24" s="109">
        <v>12558673</v>
      </c>
      <c r="K24" s="109">
        <v>13420173</v>
      </c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0" t="s">
        <v>291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1" t="s">
        <v>322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Dubravko Kaminski</cp:lastModifiedBy>
  <cp:lastPrinted>2014-04-25T13:41:39Z</cp:lastPrinted>
  <dcterms:created xsi:type="dcterms:W3CDTF">2008-10-17T11:51:54Z</dcterms:created>
  <dcterms:modified xsi:type="dcterms:W3CDTF">2014-04-28T10:56:35Z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