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<sst xmlns="http://schemas.openxmlformats.org/spreadsheetml/2006/main" count="393" uniqueCount="342">
  <si>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</si>
  <si>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</si>
  <si>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</si>
  <si>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</si>
  <si>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</si>
  <si>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</si>
  <si>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</si>
  <si>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</si>
  <si>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</si>
  <si>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</si>
  <si>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</si>
  <si>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</si>
  <si>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</si>
  <si>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</si>
  <si>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</si>
  <si>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</si>
  <si>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</si>
  <si>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</si>
  <si>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</si>
  <si>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</si>
  <si>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</si>
  <si>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</si>
  <si>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</si>
  <si>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</si>
  <si>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</si>
  <si>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</si>
  <si>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</si>
  <si>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</si>
  <si>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</si>
  <si>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</si>
  <si>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</si>
  <si>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</si>
  <si>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</si>
  <si>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</si>
  <si>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</si>
  <si>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</si>
  <si>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</si>
  <si>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</si>
  <si>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</si>
  <si>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</si>
  <si>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</si>
  <si>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</si>
  <si>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</si>
  <si>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</si>
  <si>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</si>
  <si>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</si>
  <si>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</si>
  <si>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</si>
  <si>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</si>
  <si>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</si>
  <si>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</si>
  <si>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</si>
  <si>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</si>
  <si>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</si>
  <si>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</si>
  <si>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</si>
  <si>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</si>
  <si>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</si>
  <si>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</si>
  <si>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</si>
  <si>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</si>
  <si>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</si>
  <si>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</si>
  <si>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</si>
  <si>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</si>
  <si>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</si>
  <si>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</si>
  <si>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</si>
  <si>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</si>
  <si>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</si>
  <si>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</si>
  <si>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</si>
  <si>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</si>
  <si>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</si>
  <si>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</si>
  <si>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</si>
  <si>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</si>
  <si>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</si>
  <si>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</si>
  <si>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</si>
  <si>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</si>
  <si>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</si>
  <si>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</si>
  <si>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</si>
  <si>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</si>
  <si>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</si>
  <si>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</si>
  <si>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</si>
  <si>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</si>
  <si>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</si>
  <si>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</si>
  <si>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</si>
  <si>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</si>
  <si>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</si>
  <si>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</si>
  <si>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</si>
  <si>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</si>
  <si>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</si>
  <si>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</si>
  <si>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</si>
  <si>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</si>
  <si>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</si>
  <si>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</si>
  <si>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</si>
  <si>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</si>
  <si>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</si>
  <si>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</si>
  <si>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</si>
  <si>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</si>
  <si>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</si>
  <si>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</si>
  <si>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</si>
  <si>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</si>
  <si>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</si>
  <si>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</si>
  <si>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</si>
  <si>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</si>
  <si>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</si>
  <si>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</si>
  <si>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</si>
  <si>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</si>
  <si>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</si>
  <si>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</si>
  <si>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</si>
  <si>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</si>
  <si>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</si>
  <si>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</si>
  <si>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</si>
  <si>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</si>
  <si>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</si>
  <si>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</si>
  <si>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</si>
  <si>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</si>
  <si>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</si>
  <si>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</si>
  <si>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</si>
  <si>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</si>
  <si>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</si>
  <si>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</si>
  <si>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</si>
  <si>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</si>
  <si>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</si>
  <si>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</si>
  <si>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</si>
  <si>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</si>
  <si>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</si>
  <si>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</si>
  <si>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</si>
  <si>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</si>
  <si>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</si>
  <si>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</si>
  <si>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</si>
  <si>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</si>
  <si>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</si>
  <si>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</si>
  <si>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</si>
  <si>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</si>
  <si>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</si>
  <si>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</si>
  <si>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</si>
  <si>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</si>
  <si>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</si>
  <si>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</si>
  <si>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</si>
  <si>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</si>
  <si>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</si>
  <si>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</si>
  <si>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</si>
  <si>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</si>
  <si>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</si>
  <si>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</si>
  <si>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</si>
  <si>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</si>
  <si>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</si>
  <si>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</si>
  <si>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</si>
  <si>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</si>
  <si>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</si>
  <si>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</si>
  <si>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</si>
  <si>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</si>
  <si>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</si>
  <si>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</si>
  <si>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</si>
  <si>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</si>
  <si>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</si>
  <si>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</si>
  <si>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</si>
  <si>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</si>
  <si>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</si>
  <si>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</si>
  <si>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</si>
  <si>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</si>
  <si>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</si>
  <si>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</si>
  <si>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</si>
  <si>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</si>
  <si>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</si>
  <si>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</si>
  <si>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</si>
  <si>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</si>
  <si>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</si>
  <si>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</si>
  <si>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</si>
  <si>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</si>
  <si>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</si>
  <si>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</si>
  <si>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</si>
  <si>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</si>
  <si>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</si>
  <si>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</si>
  <si>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</si>
  <si>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</si>
  <si>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</si>
  <si>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</si>
  <si>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</si>
  <si>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</si>
  <si>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</si>
  <si>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</si>
  <si>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</si>
  <si>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</si>
  <si>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</si>
  <si>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</si>
  <si>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</si>
  <si>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</si>
  <si>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</si>
  <si>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</si>
  <si>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</si>
  <si>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</si>
  <si>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</si>
  <si>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</si>
  <si>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</si>
  <si>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</si>
  <si>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</si>
  <si>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</si>
  <si>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</si>
  <si>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</si>
  <si>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</si>
  <si>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</si>
  <si>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</si>
  <si>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</si>
  <si>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</si>
  <si>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</si>
  <si>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</si>
  <si>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</si>
  <si>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</si>
  <si>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</si>
  <si>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</si>
  <si>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</si>
  <si>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</si>
  <si>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</si>
  <si>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</si>
  <si>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</si>
  <si>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</si>
  <si>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</si>
  <si>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</si>
  <si>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</si>
  <si>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</si>
  <si>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</si>
  <si>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</si>
  <si>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</si>
  <si>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</si>
  <si>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</si>
  <si>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</si>
  <si>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</si>
  <si>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</si>
  <si>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</si>
  <si>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</si>
  <si>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</si>
  <si>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</si>
  <si>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</si>
  <si>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</si>
  <si>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</si>
  <si>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</si>
  <si>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</si>
  <si>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</si>
  <si>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</si>
  <si>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</si>
  <si>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</si>
  <si>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</si>
  <si>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</si>
  <si>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</si>
  <si>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</si>
  <si>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</si>
  <si>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</si>
  <si>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</si>
  <si>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</si>
  <si>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</si>
  <si>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</si>
  <si>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</si>
  <si>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</si>
  <si>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</si>
  <si>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</si>
  <si>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</si>
  <si>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</si>
  <si>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</si>
  <si>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</si>
  <si>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</si>
  <si>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</si>
  <si>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</si>
  <si>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</si>
  <si>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</si>
  <si>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</si>
  <si>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</si>
  <si>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</si>
  <si>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</si>
  <si>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</si>
  <si>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</si>
  <si>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</si>
  <si>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</si>
  <si>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</si>
  <si>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</si>
  <si>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</si>
  <si>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</si>
  <si>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</si>
  <si>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</si>
  <si>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</si>
  <si>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</si>
  <si>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</si>
  <si>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</si>
  <si>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</si>
  <si>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</si>
  <si>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</si>
  <si>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</si>
  <si>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</si>
  <si>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</si>
  <si>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</si>
  <si>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</si>
  <si>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</si>
  <si>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</si>
  <si>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</si>
  <si>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NE</t>
  </si>
  <si>
    <t>5020</t>
  </si>
  <si>
    <t>Duško Vladović-Relja</t>
  </si>
  <si>
    <t>020 352 230</t>
  </si>
  <si>
    <t>020 356 151</t>
  </si>
  <si>
    <t>dvladovic@atlant.hr</t>
  </si>
  <si>
    <t>Pero Kulaš</t>
  </si>
  <si>
    <t>Obveznik: Atlantska plovidba d.d._____________________________________________________________</t>
  </si>
  <si>
    <t>Atlantska plovidba d.d.</t>
  </si>
  <si>
    <t>stanje na dan 31.3.2013.</t>
  </si>
  <si>
    <t>u razdoblju 1.1.2013. do 31.3.2013.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</si>
</sst>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170" applyFont="1" applyAlignment="1">
      <alignment/>
      <protection/>
    </xf>
    <xf numFmtId="0" fontId="0" fillId="0" borderId="0" xfId="170" applyFont="1" applyAlignment="1">
      <alignment/>
      <protection/>
    </xf>
    <xf numFmtId="0" fontId="3" fillId="0" borderId="16" xfId="170" applyFont="1" applyFill="1" applyBorder="1" applyAlignment="1" applyProtection="1">
      <alignment horizontal="center" vertical="center"/>
      <protection hidden="1" locked="0"/>
    </xf>
    <xf numFmtId="0" fontId="2" fillId="0" borderId="0" xfId="170" applyFont="1" applyFill="1" applyBorder="1" applyAlignment="1" applyProtection="1">
      <alignment horizontal="left" vertical="center"/>
      <protection hidden="1"/>
    </xf>
    <xf numFmtId="0" fontId="3" fillId="0" borderId="0" xfId="170" applyFont="1" applyFill="1" applyBorder="1" applyAlignment="1" applyProtection="1">
      <alignment vertical="center"/>
      <protection hidden="1"/>
    </xf>
    <xf numFmtId="0" fontId="3" fillId="0" borderId="0" xfId="170" applyFont="1" applyFill="1" applyBorder="1" applyAlignment="1" applyProtection="1">
      <alignment horizontal="center" vertical="center" wrapText="1"/>
      <protection hidden="1"/>
    </xf>
    <xf numFmtId="0" fontId="3" fillId="0" borderId="0" xfId="170" applyFont="1" applyBorder="1" applyAlignment="1" applyProtection="1">
      <alignment/>
      <protection hidden="1"/>
    </xf>
    <xf numFmtId="0" fontId="12" fillId="0" borderId="0" xfId="170" applyFont="1" applyBorder="1" applyAlignment="1" applyProtection="1">
      <alignment horizontal="right" vertical="center" wrapText="1"/>
      <protection hidden="1"/>
    </xf>
    <xf numFmtId="0" fontId="12" fillId="0" borderId="0" xfId="17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0" applyFont="1" applyFill="1" applyBorder="1" applyAlignment="1" applyProtection="1">
      <alignment horizontal="left" vertical="center"/>
      <protection hidden="1"/>
    </xf>
    <xf numFmtId="0" fontId="3" fillId="0" borderId="0" xfId="170" applyFont="1" applyBorder="1" applyAlignment="1" applyProtection="1">
      <alignment horizontal="left"/>
      <protection hidden="1"/>
    </xf>
    <xf numFmtId="0" fontId="3" fillId="0" borderId="0" xfId="170" applyFont="1" applyBorder="1" applyAlignment="1" applyProtection="1">
      <alignment vertical="top"/>
      <protection hidden="1"/>
    </xf>
    <xf numFmtId="0" fontId="3" fillId="0" borderId="0" xfId="170" applyFont="1" applyBorder="1" applyAlignment="1" applyProtection="1">
      <alignment horizontal="right"/>
      <protection hidden="1"/>
    </xf>
    <xf numFmtId="0" fontId="2" fillId="0" borderId="0" xfId="170" applyFont="1" applyFill="1" applyBorder="1" applyAlignment="1" applyProtection="1">
      <alignment horizontal="right" vertical="center"/>
      <protection hidden="1" locked="0"/>
    </xf>
    <xf numFmtId="0" fontId="3" fillId="0" borderId="0" xfId="170" applyFont="1" applyBorder="1" applyAlignment="1" applyProtection="1">
      <alignment/>
      <protection hidden="1"/>
    </xf>
    <xf numFmtId="0" fontId="2" fillId="0" borderId="0" xfId="170" applyFont="1" applyBorder="1" applyAlignment="1" applyProtection="1">
      <alignment vertical="top"/>
      <protection hidden="1"/>
    </xf>
    <xf numFmtId="0" fontId="3" fillId="0" borderId="0" xfId="170" applyFont="1" applyFill="1" applyBorder="1" applyAlignment="1" applyProtection="1">
      <alignment/>
      <protection hidden="1"/>
    </xf>
    <xf numFmtId="0" fontId="3" fillId="0" borderId="0" xfId="170" applyFont="1" applyBorder="1" applyAlignment="1" applyProtection="1">
      <alignment horizontal="center" vertical="center"/>
      <protection hidden="1" locked="0"/>
    </xf>
    <xf numFmtId="0" fontId="3" fillId="0" borderId="0" xfId="170" applyFont="1" applyBorder="1" applyAlignment="1" applyProtection="1">
      <alignment vertical="top" wrapText="1"/>
      <protection hidden="1"/>
    </xf>
    <xf numFmtId="0" fontId="3" fillId="0" borderId="0" xfId="170" applyFont="1" applyBorder="1" applyAlignment="1" applyProtection="1">
      <alignment wrapText="1"/>
      <protection hidden="1"/>
    </xf>
    <xf numFmtId="0" fontId="3" fillId="0" borderId="0" xfId="170" applyFont="1" applyBorder="1" applyAlignment="1" applyProtection="1">
      <alignment horizontal="right" vertical="top"/>
      <protection hidden="1"/>
    </xf>
    <xf numFmtId="0" fontId="3" fillId="0" borderId="0" xfId="170" applyFont="1" applyBorder="1" applyAlignment="1" applyProtection="1">
      <alignment horizontal="center" vertical="top"/>
      <protection hidden="1"/>
    </xf>
    <xf numFmtId="0" fontId="3" fillId="0" borderId="0" xfId="170" applyFont="1" applyBorder="1" applyAlignment="1" applyProtection="1">
      <alignment horizontal="center"/>
      <protection hidden="1"/>
    </xf>
    <xf numFmtId="0" fontId="3" fillId="0" borderId="0" xfId="170" applyFont="1" applyBorder="1" applyAlignment="1">
      <alignment/>
      <protection/>
    </xf>
    <xf numFmtId="0" fontId="3" fillId="0" borderId="0" xfId="170" applyFont="1" applyBorder="1" applyAlignment="1" applyProtection="1">
      <alignment horizontal="left" vertical="top"/>
      <protection hidden="1"/>
    </xf>
    <xf numFmtId="0" fontId="3" fillId="0" borderId="17" xfId="170" applyFont="1" applyBorder="1" applyAlignment="1" applyProtection="1">
      <alignment/>
      <protection hidden="1"/>
    </xf>
    <xf numFmtId="0" fontId="3" fillId="0" borderId="0" xfId="170" applyFont="1" applyBorder="1" applyAlignment="1" applyProtection="1">
      <alignment vertical="center"/>
      <protection hidden="1"/>
    </xf>
    <xf numFmtId="0" fontId="3" fillId="0" borderId="18" xfId="170" applyFont="1" applyBorder="1" applyAlignment="1" applyProtection="1">
      <alignment/>
      <protection hidden="1"/>
    </xf>
    <xf numFmtId="0" fontId="3" fillId="0" borderId="18" xfId="170" applyFont="1" applyBorder="1" applyAlignment="1">
      <alignment/>
      <protection/>
    </xf>
    <xf numFmtId="0" fontId="9" fillId="0" borderId="0" xfId="176">
      <alignment vertical="top"/>
      <protection/>
    </xf>
    <xf numFmtId="0" fontId="9" fillId="0" borderId="0" xfId="176" applyAlignment="1">
      <alignment/>
      <protection/>
    </xf>
    <xf numFmtId="0" fontId="16" fillId="0" borderId="0" xfId="176" applyFont="1" applyAlignment="1">
      <alignment/>
      <protection/>
    </xf>
    <xf numFmtId="0" fontId="10" fillId="0" borderId="0" xfId="176" applyFont="1" applyFill="1" applyBorder="1" applyAlignment="1">
      <alignment horizontal="center" vertical="center" wrapText="1"/>
      <protection/>
    </xf>
    <xf numFmtId="0" fontId="7" fillId="0" borderId="0" xfId="17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176" applyFont="1" applyBorder="1" applyAlignment="1" applyProtection="1">
      <alignment vertical="center"/>
      <protection hidden="1"/>
    </xf>
    <xf numFmtId="0" fontId="3" fillId="0" borderId="0" xfId="170" applyFont="1" applyBorder="1" applyAlignment="1" applyProtection="1">
      <alignment horizontal="right" wrapText="1"/>
      <protection hidden="1"/>
    </xf>
    <xf numFmtId="0" fontId="3" fillId="0" borderId="0" xfId="17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7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7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170" applyFont="1" applyBorder="1" applyAlignment="1">
      <alignment/>
      <protection/>
    </xf>
    <xf numFmtId="0" fontId="3" fillId="0" borderId="24" xfId="170" applyFont="1" applyBorder="1" applyAlignment="1">
      <alignment/>
      <protection/>
    </xf>
    <xf numFmtId="0" fontId="3" fillId="0" borderId="25" xfId="170" applyFont="1" applyFill="1" applyBorder="1" applyAlignment="1" applyProtection="1">
      <alignment horizontal="left" vertical="center" wrapText="1"/>
      <protection hidden="1"/>
    </xf>
    <xf numFmtId="0" fontId="3" fillId="0" borderId="16" xfId="170" applyFont="1" applyFill="1" applyBorder="1" applyAlignment="1" applyProtection="1">
      <alignment vertical="center"/>
      <protection hidden="1"/>
    </xf>
    <xf numFmtId="0" fontId="3" fillId="0" borderId="25" xfId="170" applyFont="1" applyBorder="1" applyAlignment="1" applyProtection="1">
      <alignment horizontal="left" vertical="center" wrapText="1"/>
      <protection hidden="1"/>
    </xf>
    <xf numFmtId="0" fontId="3" fillId="0" borderId="16" xfId="170" applyFont="1" applyBorder="1" applyAlignment="1" applyProtection="1">
      <alignment/>
      <protection hidden="1"/>
    </xf>
    <xf numFmtId="0" fontId="12" fillId="0" borderId="0" xfId="170" applyFont="1" applyBorder="1" applyAlignment="1" applyProtection="1">
      <alignment horizontal="right"/>
      <protection hidden="1"/>
    </xf>
    <xf numFmtId="0" fontId="3" fillId="0" borderId="25" xfId="170" applyFont="1" applyFill="1" applyBorder="1" applyAlignment="1" applyProtection="1">
      <alignment/>
      <protection hidden="1"/>
    </xf>
    <xf numFmtId="0" fontId="3" fillId="0" borderId="25" xfId="170" applyFont="1" applyBorder="1" applyAlignment="1" applyProtection="1">
      <alignment wrapText="1"/>
      <protection hidden="1"/>
    </xf>
    <xf numFmtId="0" fontId="3" fillId="0" borderId="16" xfId="170" applyFont="1" applyBorder="1" applyAlignment="1" applyProtection="1">
      <alignment horizontal="right"/>
      <protection hidden="1"/>
    </xf>
    <xf numFmtId="0" fontId="3" fillId="0" borderId="25" xfId="170" applyFont="1" applyBorder="1" applyAlignment="1" applyProtection="1">
      <alignment/>
      <protection hidden="1"/>
    </xf>
    <xf numFmtId="0" fontId="3" fillId="0" borderId="16" xfId="170" applyFont="1" applyBorder="1" applyAlignment="1" applyProtection="1">
      <alignment horizontal="right" wrapText="1"/>
      <protection hidden="1"/>
    </xf>
    <xf numFmtId="0" fontId="2" fillId="0" borderId="25" xfId="170" applyFont="1" applyFill="1" applyBorder="1" applyAlignment="1" applyProtection="1">
      <alignment horizontal="right" vertical="center"/>
      <protection hidden="1" locked="0"/>
    </xf>
    <xf numFmtId="0" fontId="3" fillId="0" borderId="25" xfId="170" applyFont="1" applyBorder="1" applyAlignment="1" applyProtection="1">
      <alignment vertical="top"/>
      <protection hidden="1"/>
    </xf>
    <xf numFmtId="0" fontId="3" fillId="0" borderId="25" xfId="170" applyFont="1" applyBorder="1" applyAlignment="1" applyProtection="1">
      <alignment horizontal="left" vertical="top" wrapText="1"/>
      <protection hidden="1"/>
    </xf>
    <xf numFmtId="0" fontId="3" fillId="0" borderId="16" xfId="170" applyFont="1" applyBorder="1" applyAlignment="1">
      <alignment/>
      <protection/>
    </xf>
    <xf numFmtId="0" fontId="3" fillId="0" borderId="25" xfId="170" applyFont="1" applyBorder="1" applyAlignment="1" applyProtection="1">
      <alignment horizontal="left" vertical="top" indent="2"/>
      <protection hidden="1"/>
    </xf>
    <xf numFmtId="0" fontId="3" fillId="0" borderId="25" xfId="170" applyFont="1" applyBorder="1" applyAlignment="1" applyProtection="1">
      <alignment horizontal="left" vertical="top" wrapText="1" indent="2"/>
      <protection hidden="1"/>
    </xf>
    <xf numFmtId="0" fontId="3" fillId="0" borderId="16" xfId="170" applyFont="1" applyBorder="1" applyAlignment="1" applyProtection="1">
      <alignment horizontal="right" vertical="top"/>
      <protection hidden="1"/>
    </xf>
    <xf numFmtId="49" fontId="2" fillId="0" borderId="25" xfId="170" applyNumberFormat="1" applyFont="1" applyBorder="1" applyAlignment="1" applyProtection="1">
      <alignment horizontal="center" vertical="center"/>
      <protection hidden="1" locked="0"/>
    </xf>
    <xf numFmtId="0" fontId="3" fillId="0" borderId="16" xfId="170" applyFont="1" applyBorder="1" applyAlignment="1" applyProtection="1">
      <alignment horizontal="left" vertical="top"/>
      <protection hidden="1"/>
    </xf>
    <xf numFmtId="0" fontId="3" fillId="0" borderId="25" xfId="170" applyFont="1" applyBorder="1" applyAlignment="1" applyProtection="1">
      <alignment horizontal="left"/>
      <protection hidden="1"/>
    </xf>
    <xf numFmtId="0" fontId="3" fillId="0" borderId="24" xfId="170" applyFont="1" applyBorder="1" applyAlignment="1" applyProtection="1">
      <alignment/>
      <protection hidden="1"/>
    </xf>
    <xf numFmtId="0" fontId="3" fillId="0" borderId="16" xfId="170" applyFont="1" applyBorder="1" applyAlignment="1" applyProtection="1">
      <alignment horizontal="left"/>
      <protection hidden="1"/>
    </xf>
    <xf numFmtId="0" fontId="3" fillId="0" borderId="25" xfId="170" applyFont="1" applyFill="1" applyBorder="1" applyAlignment="1" applyProtection="1">
      <alignment vertical="center"/>
      <protection hidden="1"/>
    </xf>
    <xf numFmtId="0" fontId="13" fillId="0" borderId="25" xfId="176" applyFont="1" applyFill="1" applyBorder="1" applyAlignment="1" applyProtection="1">
      <alignment vertical="center"/>
      <protection hidden="1"/>
    </xf>
    <xf numFmtId="0" fontId="13" fillId="0" borderId="0" xfId="176" applyFont="1" applyBorder="1" applyAlignment="1" applyProtection="1">
      <alignment horizontal="left"/>
      <protection hidden="1"/>
    </xf>
    <xf numFmtId="0" fontId="9" fillId="0" borderId="0" xfId="176" applyBorder="1" applyAlignment="1">
      <alignment/>
      <protection/>
    </xf>
    <xf numFmtId="0" fontId="9" fillId="0" borderId="25" xfId="176" applyBorder="1" applyAlignment="1">
      <alignment/>
      <protection/>
    </xf>
    <xf numFmtId="0" fontId="2" fillId="0" borderId="16" xfId="170" applyFont="1" applyBorder="1" applyAlignment="1" applyProtection="1">
      <alignment vertical="center"/>
      <protection hidden="1"/>
    </xf>
    <xf numFmtId="0" fontId="3" fillId="0" borderId="26" xfId="170" applyFont="1" applyBorder="1" applyAlignment="1" applyProtection="1">
      <alignment/>
      <protection hidden="1"/>
    </xf>
    <xf numFmtId="0" fontId="3" fillId="0" borderId="27" xfId="170" applyFont="1" applyFill="1" applyBorder="1" applyAlignment="1" applyProtection="1">
      <alignment horizontal="right" vertical="top" wrapText="1"/>
      <protection hidden="1"/>
    </xf>
    <xf numFmtId="0" fontId="3" fillId="0" borderId="28" xfId="170" applyFont="1" applyFill="1" applyBorder="1" applyAlignment="1" applyProtection="1">
      <alignment horizontal="right" vertical="top" wrapText="1"/>
      <protection hidden="1"/>
    </xf>
    <xf numFmtId="0" fontId="3" fillId="0" borderId="28" xfId="170" applyFont="1" applyFill="1" applyBorder="1" applyAlignment="1" applyProtection="1">
      <alignment/>
      <protection hidden="1"/>
    </xf>
    <xf numFmtId="0" fontId="3" fillId="0" borderId="29" xfId="170" applyFont="1" applyFill="1" applyBorder="1" applyAlignment="1" applyProtection="1">
      <alignment/>
      <protection hidden="1"/>
    </xf>
    <xf numFmtId="14" fontId="2" fillId="0" borderId="21" xfId="170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170" applyFont="1" applyFill="1" applyBorder="1" applyAlignment="1" applyProtection="1">
      <alignment horizontal="right" vertical="center"/>
      <protection hidden="1" locked="0"/>
    </xf>
    <xf numFmtId="0" fontId="3" fillId="0" borderId="0" xfId="170" applyFont="1" applyFill="1" applyBorder="1" applyAlignment="1">
      <alignment/>
      <protection/>
    </xf>
    <xf numFmtId="49" fontId="2" fillId="0" borderId="0" xfId="170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74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75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76" applyFont="1" applyFill="1" applyBorder="1" applyAlignment="1" applyProtection="1">
      <alignment horizontal="center" vertical="center"/>
      <protection hidden="1" locked="0"/>
    </xf>
    <xf numFmtId="49" fontId="2" fillId="33" borderId="20" xfId="77" applyNumberFormat="1" applyFont="1" applyFill="1" applyBorder="1" applyAlignment="1" applyProtection="1">
      <alignment horizontal="right" vertical="center"/>
      <protection hidden="1" locked="0"/>
    </xf>
    <xf numFmtId="3" fontId="1" fillId="0" borderId="10" xfId="127" applyNumberFormat="1" applyFont="1" applyFill="1" applyBorder="1" applyAlignment="1" applyProtection="1">
      <alignment horizontal="right" vertical="center"/>
      <protection hidden="1"/>
    </xf>
    <xf numFmtId="3" fontId="1" fillId="0" borderId="11" xfId="128" applyNumberFormat="1" applyFont="1" applyFill="1" applyBorder="1" applyAlignment="1" applyProtection="1">
      <alignment horizontal="right" vertical="center"/>
      <protection hidden="1"/>
    </xf>
    <xf numFmtId="3" fontId="1" fillId="0" borderId="30" xfId="128" applyNumberFormat="1" applyFont="1" applyFill="1" applyBorder="1" applyAlignment="1" applyProtection="1">
      <alignment horizontal="right" vertical="center"/>
      <protection hidden="1"/>
    </xf>
    <xf numFmtId="3" fontId="2" fillId="0" borderId="20" xfId="170" applyNumberFormat="1" applyFont="1" applyFill="1" applyBorder="1" applyAlignment="1" applyProtection="1">
      <alignment horizontal="right" vertical="center"/>
      <protection hidden="1" locked="0"/>
    </xf>
    <xf numFmtId="0" fontId="2" fillId="0" borderId="16" xfId="170" applyFont="1" applyFill="1" applyBorder="1" applyAlignment="1" applyProtection="1">
      <alignment horizontal="left" vertical="center" wrapText="1"/>
      <protection hidden="1"/>
    </xf>
    <xf numFmtId="0" fontId="2" fillId="0" borderId="0" xfId="170" applyFont="1" applyFill="1" applyBorder="1" applyAlignment="1" applyProtection="1">
      <alignment horizontal="left" vertical="center" wrapText="1"/>
      <protection hidden="1"/>
    </xf>
    <xf numFmtId="0" fontId="2" fillId="0" borderId="25" xfId="170" applyFont="1" applyFill="1" applyBorder="1" applyAlignment="1" applyProtection="1">
      <alignment horizontal="left" vertical="center" wrapText="1"/>
      <protection hidden="1"/>
    </xf>
    <xf numFmtId="0" fontId="11" fillId="0" borderId="16" xfId="170" applyFont="1" applyBorder="1" applyAlignment="1" applyProtection="1">
      <alignment horizontal="center" vertical="center" wrapText="1"/>
      <protection hidden="1"/>
    </xf>
    <xf numFmtId="0" fontId="11" fillId="0" borderId="0" xfId="170" applyFont="1" applyBorder="1" applyAlignment="1" applyProtection="1">
      <alignment horizontal="center" vertical="center" wrapText="1"/>
      <protection hidden="1"/>
    </xf>
    <xf numFmtId="0" fontId="11" fillId="0" borderId="25" xfId="170" applyFont="1" applyBorder="1" applyAlignment="1" applyProtection="1">
      <alignment horizontal="center" vertical="center" wrapText="1"/>
      <protection hidden="1"/>
    </xf>
    <xf numFmtId="0" fontId="3" fillId="0" borderId="16" xfId="170" applyFont="1" applyBorder="1" applyAlignment="1" applyProtection="1">
      <alignment horizontal="right" vertical="center"/>
      <protection hidden="1"/>
    </xf>
    <xf numFmtId="0" fontId="3" fillId="0" borderId="25" xfId="170" applyFont="1" applyBorder="1" applyAlignment="1" applyProtection="1">
      <alignment horizontal="right"/>
      <protection hidden="1"/>
    </xf>
    <xf numFmtId="0" fontId="1" fillId="0" borderId="16" xfId="170" applyFont="1" applyBorder="1" applyAlignment="1" applyProtection="1">
      <alignment horizontal="right" vertical="center" wrapText="1"/>
      <protection hidden="1"/>
    </xf>
    <xf numFmtId="0" fontId="1" fillId="0" borderId="25" xfId="170" applyFont="1" applyBorder="1" applyAlignment="1" applyProtection="1">
      <alignment horizontal="right" wrapText="1"/>
      <protection hidden="1"/>
    </xf>
    <xf numFmtId="0" fontId="2" fillId="33" borderId="27" xfId="171" applyFont="1" applyFill="1" applyBorder="1" applyAlignment="1" applyProtection="1">
      <alignment horizontal="left" vertical="center"/>
      <protection hidden="1" locked="0"/>
    </xf>
    <xf numFmtId="0" fontId="3" fillId="0" borderId="28" xfId="171" applyFont="1" applyBorder="1" applyAlignment="1">
      <alignment horizontal="left" vertical="center"/>
      <protection/>
    </xf>
    <xf numFmtId="0" fontId="3" fillId="0" borderId="29" xfId="171" applyFont="1" applyBorder="1" applyAlignment="1">
      <alignment horizontal="left" vertical="center"/>
      <protection/>
    </xf>
    <xf numFmtId="0" fontId="3" fillId="0" borderId="16" xfId="170" applyFont="1" applyBorder="1" applyAlignment="1" applyProtection="1">
      <alignment horizontal="right" vertical="center" wrapText="1"/>
      <protection hidden="1"/>
    </xf>
    <xf numFmtId="0" fontId="3" fillId="0" borderId="0" xfId="170" applyFont="1" applyBorder="1" applyAlignment="1" applyProtection="1">
      <alignment horizontal="right" wrapText="1"/>
      <protection hidden="1"/>
    </xf>
    <xf numFmtId="0" fontId="3" fillId="0" borderId="16" xfId="170" applyFont="1" applyBorder="1" applyAlignment="1" applyProtection="1">
      <alignment horizontal="right" wrapText="1"/>
      <protection hidden="1"/>
    </xf>
    <xf numFmtId="0" fontId="2" fillId="0" borderId="27" xfId="170" applyFont="1" applyFill="1" applyBorder="1" applyAlignment="1" applyProtection="1">
      <alignment horizontal="left" vertical="center"/>
      <protection hidden="1" locked="0"/>
    </xf>
    <xf numFmtId="0" fontId="3" fillId="0" borderId="28" xfId="170" applyFont="1" applyFill="1" applyBorder="1" applyAlignment="1">
      <alignment horizontal="left"/>
      <protection/>
    </xf>
    <xf numFmtId="0" fontId="3" fillId="0" borderId="29" xfId="170" applyFont="1" applyFill="1" applyBorder="1" applyAlignment="1">
      <alignment horizontal="left"/>
      <protection/>
    </xf>
    <xf numFmtId="0" fontId="3" fillId="0" borderId="0" xfId="170" applyFont="1" applyBorder="1" applyAlignment="1" applyProtection="1">
      <alignment horizontal="right"/>
      <protection hidden="1"/>
    </xf>
    <xf numFmtId="0" fontId="4" fillId="33" borderId="27" xfId="54" applyFill="1" applyBorder="1" applyAlignment="1" applyProtection="1">
      <alignment/>
      <protection hidden="1" locked="0"/>
    </xf>
    <xf numFmtId="0" fontId="2" fillId="0" borderId="28" xfId="171" applyFont="1" applyBorder="1" applyAlignment="1" applyProtection="1">
      <alignment/>
      <protection hidden="1" locked="0"/>
    </xf>
    <xf numFmtId="0" fontId="2" fillId="0" borderId="29" xfId="171" applyFont="1" applyBorder="1" applyAlignment="1" applyProtection="1">
      <alignment/>
      <protection hidden="1" locked="0"/>
    </xf>
    <xf numFmtId="0" fontId="3" fillId="0" borderId="0" xfId="170" applyFont="1" applyBorder="1" applyAlignment="1" applyProtection="1">
      <alignment horizontal="right" vertical="center"/>
      <protection hidden="1"/>
    </xf>
    <xf numFmtId="0" fontId="3" fillId="0" borderId="16" xfId="170" applyFont="1" applyBorder="1" applyAlignment="1" applyProtection="1">
      <alignment horizontal="center" vertical="center"/>
      <protection hidden="1"/>
    </xf>
    <xf numFmtId="0" fontId="3" fillId="0" borderId="0" xfId="170" applyFont="1" applyBorder="1" applyAlignment="1">
      <alignment horizontal="center" vertical="center"/>
      <protection/>
    </xf>
    <xf numFmtId="0" fontId="3" fillId="0" borderId="0" xfId="170" applyFont="1" applyBorder="1" applyAlignment="1">
      <alignment horizontal="center"/>
      <protection/>
    </xf>
    <xf numFmtId="0" fontId="3" fillId="0" borderId="0" xfId="170" applyFont="1" applyBorder="1" applyAlignment="1">
      <alignment horizontal="center" vertical="center"/>
      <protection/>
    </xf>
    <xf numFmtId="0" fontId="3" fillId="0" borderId="0" xfId="170" applyFont="1" applyBorder="1" applyAlignment="1">
      <alignment vertical="center"/>
      <protection/>
    </xf>
    <xf numFmtId="0" fontId="3" fillId="0" borderId="0" xfId="170" applyFont="1" applyBorder="1" applyAlignment="1">
      <alignment horizontal="center"/>
      <protection/>
    </xf>
    <xf numFmtId="0" fontId="3" fillId="0" borderId="25" xfId="170" applyFont="1" applyBorder="1" applyAlignment="1">
      <alignment horizontal="center"/>
      <protection/>
    </xf>
    <xf numFmtId="0" fontId="2" fillId="0" borderId="27" xfId="170" applyFont="1" applyFill="1" applyBorder="1" applyAlignment="1" applyProtection="1">
      <alignment horizontal="right" vertical="center"/>
      <protection hidden="1" locked="0"/>
    </xf>
    <xf numFmtId="0" fontId="3" fillId="0" borderId="28" xfId="170" applyFont="1" applyFill="1" applyBorder="1" applyAlignment="1">
      <alignment/>
      <protection/>
    </xf>
    <xf numFmtId="0" fontId="3" fillId="0" borderId="29" xfId="170" applyFont="1" applyFill="1" applyBorder="1" applyAlignment="1">
      <alignment/>
      <protection/>
    </xf>
    <xf numFmtId="49" fontId="2" fillId="0" borderId="27" xfId="17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7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0" applyFont="1" applyBorder="1" applyAlignment="1" applyProtection="1">
      <alignment vertical="top" wrapText="1"/>
      <protection hidden="1"/>
    </xf>
    <xf numFmtId="0" fontId="3" fillId="0" borderId="0" xfId="170" applyFont="1" applyBorder="1" applyAlignment="1" applyProtection="1">
      <alignment wrapText="1"/>
      <protection hidden="1"/>
    </xf>
    <xf numFmtId="0" fontId="3" fillId="0" borderId="0" xfId="170" applyFont="1" applyBorder="1" applyAlignment="1" applyProtection="1">
      <alignment horizontal="center" vertical="top"/>
      <protection hidden="1"/>
    </xf>
    <xf numFmtId="0" fontId="3" fillId="0" borderId="0" xfId="170" applyFont="1" applyBorder="1" applyAlignment="1" applyProtection="1">
      <alignment horizontal="center"/>
      <protection hidden="1"/>
    </xf>
    <xf numFmtId="0" fontId="2" fillId="0" borderId="28" xfId="171" applyFont="1" applyBorder="1" applyAlignment="1" applyProtection="1">
      <alignment horizontal="left" vertical="center"/>
      <protection hidden="1" locked="0"/>
    </xf>
    <xf numFmtId="49" fontId="2" fillId="33" borderId="27" xfId="17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71" applyNumberFormat="1" applyFont="1" applyBorder="1" applyAlignment="1" applyProtection="1">
      <alignment horizontal="center" vertical="center"/>
      <protection hidden="1" locked="0"/>
    </xf>
    <xf numFmtId="49" fontId="2" fillId="33" borderId="27" xfId="11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15" applyNumberFormat="1" applyFont="1" applyBorder="1" applyAlignment="1" applyProtection="1">
      <alignment horizontal="center" vertical="center"/>
      <protection hidden="1" locked="0"/>
    </xf>
    <xf numFmtId="1" fontId="2" fillId="33" borderId="27" xfId="171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171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170" applyFont="1" applyBorder="1" applyAlignment="1" applyProtection="1">
      <alignment horizontal="center"/>
      <protection hidden="1"/>
    </xf>
    <xf numFmtId="0" fontId="13" fillId="0" borderId="0" xfId="176" applyFont="1" applyBorder="1" applyAlignment="1" applyProtection="1">
      <alignment horizontal="left"/>
      <protection hidden="1"/>
    </xf>
    <xf numFmtId="0" fontId="9" fillId="0" borderId="0" xfId="176" applyBorder="1" applyAlignment="1">
      <alignment/>
      <protection/>
    </xf>
    <xf numFmtId="0" fontId="9" fillId="0" borderId="25" xfId="176" applyBorder="1" applyAlignment="1">
      <alignment/>
      <protection/>
    </xf>
    <xf numFmtId="0" fontId="3" fillId="0" borderId="25" xfId="170" applyFont="1" applyBorder="1" applyAlignment="1" applyProtection="1">
      <alignment horizontal="right" wrapText="1"/>
      <protection hidden="1"/>
    </xf>
    <xf numFmtId="0" fontId="10" fillId="0" borderId="31" xfId="170" applyFont="1" applyBorder="1" applyAlignment="1">
      <alignment/>
      <protection/>
    </xf>
    <xf numFmtId="0" fontId="10" fillId="0" borderId="17" xfId="170" applyFont="1" applyBorder="1" applyAlignment="1">
      <alignment/>
      <protection/>
    </xf>
    <xf numFmtId="0" fontId="3" fillId="0" borderId="0" xfId="170" applyFont="1" applyBorder="1" applyAlignment="1" applyProtection="1">
      <alignment vertical="center"/>
      <protection hidden="1"/>
    </xf>
    <xf numFmtId="0" fontId="3" fillId="0" borderId="32" xfId="170" applyFont="1" applyBorder="1" applyAlignment="1" applyProtection="1">
      <alignment horizontal="center" vertical="top"/>
      <protection hidden="1"/>
    </xf>
    <xf numFmtId="0" fontId="3" fillId="0" borderId="32" xfId="170" applyFont="1" applyBorder="1" applyAlignment="1">
      <alignment horizontal="center"/>
      <protection/>
    </xf>
    <xf numFmtId="0" fontId="3" fillId="0" borderId="33" xfId="170" applyFont="1" applyBorder="1" applyAlignment="1">
      <alignment/>
      <protection/>
    </xf>
    <xf numFmtId="49" fontId="2" fillId="33" borderId="27" xfId="17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71" applyNumberFormat="1" applyFont="1" applyBorder="1" applyAlignment="1" applyProtection="1">
      <alignment horizontal="left" vertical="center"/>
      <protection hidden="1" locked="0"/>
    </xf>
    <xf numFmtId="49" fontId="2" fillId="0" borderId="29" xfId="171" applyNumberFormat="1" applyFont="1" applyBorder="1" applyAlignment="1" applyProtection="1">
      <alignment horizontal="left" vertical="center"/>
      <protection hidden="1" locked="0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3" fillId="0" borderId="28" xfId="170" applyFont="1" applyFill="1" applyBorder="1" applyAlignment="1" applyProtection="1">
      <alignment horizontal="center" vertical="top"/>
      <protection hidden="1"/>
    </xf>
    <xf numFmtId="0" fontId="3" fillId="0" borderId="28" xfId="170" applyFont="1" applyFill="1" applyBorder="1" applyAlignment="1" applyProtection="1">
      <alignment horizontal="center"/>
      <protection hidden="1"/>
    </xf>
    <xf numFmtId="0" fontId="17" fillId="0" borderId="0" xfId="176" applyFont="1" applyBorder="1" applyAlignment="1" applyProtection="1">
      <alignment horizontal="left"/>
      <protection hidden="1"/>
    </xf>
    <xf numFmtId="0" fontId="18" fillId="0" borderId="0" xfId="176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76" applyFont="1" applyFill="1" applyBorder="1" applyAlignment="1" applyProtection="1">
      <alignment horizontal="center" vertical="center"/>
      <protection hidden="1"/>
    </xf>
    <xf numFmtId="14" fontId="7" fillId="0" borderId="0" xfId="17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17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176" applyFont="1" applyAlignment="1">
      <alignment/>
      <protection/>
    </xf>
    <xf numFmtId="0" fontId="15" fillId="0" borderId="0" xfId="176" applyFont="1" applyBorder="1" applyAlignment="1">
      <alignment horizontal="justify" vertical="top" wrapText="1"/>
      <protection/>
    </xf>
    <xf numFmtId="0" fontId="9" fillId="0" borderId="0" xfId="176" applyAlignment="1">
      <alignment/>
      <protection/>
    </xf>
  </cellXfs>
  <cellStyles count="1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10" xfId="59"/>
    <cellStyle name="Normal 100" xfId="60"/>
    <cellStyle name="Normal 101" xfId="61"/>
    <cellStyle name="Normal 102" xfId="62"/>
    <cellStyle name="Normal 103" xfId="63"/>
    <cellStyle name="Normal 104" xfId="64"/>
    <cellStyle name="Normal 105" xfId="65"/>
    <cellStyle name="Normal 106" xfId="66"/>
    <cellStyle name="Normal 107" xfId="67"/>
    <cellStyle name="Normal 108" xfId="68"/>
    <cellStyle name="Normal 109" xfId="69"/>
    <cellStyle name="Normal 11" xfId="70"/>
    <cellStyle name="Normal 110" xfId="71"/>
    <cellStyle name="Normal 111" xfId="72"/>
    <cellStyle name="Normal 112" xfId="73"/>
    <cellStyle name="Normal 12" xfId="74"/>
    <cellStyle name="Normal 13" xfId="75"/>
    <cellStyle name="Normal 14" xfId="76"/>
    <cellStyle name="Normal 15" xfId="77"/>
    <cellStyle name="Normal 16" xfId="78"/>
    <cellStyle name="Normal 17" xfId="79"/>
    <cellStyle name="Normal 18" xfId="80"/>
    <cellStyle name="Normal 19" xfId="81"/>
    <cellStyle name="Normal 2" xfId="82"/>
    <cellStyle name="Normal 20" xfId="83"/>
    <cellStyle name="Normal 21" xfId="84"/>
    <cellStyle name="Normal 22" xfId="85"/>
    <cellStyle name="Normal 23" xfId="86"/>
    <cellStyle name="Normal 24" xfId="87"/>
    <cellStyle name="Normal 25" xfId="88"/>
    <cellStyle name="Normal 26" xfId="89"/>
    <cellStyle name="Normal 27" xfId="90"/>
    <cellStyle name="Normal 28" xfId="91"/>
    <cellStyle name="Normal 29" xfId="92"/>
    <cellStyle name="Normal 3" xfId="93"/>
    <cellStyle name="Normal 30" xfId="94"/>
    <cellStyle name="Normal 31" xfId="95"/>
    <cellStyle name="Normal 32" xfId="96"/>
    <cellStyle name="Normal 33" xfId="97"/>
    <cellStyle name="Normal 34" xfId="98"/>
    <cellStyle name="Normal 35" xfId="99"/>
    <cellStyle name="Normal 36" xfId="100"/>
    <cellStyle name="Normal 37" xfId="101"/>
    <cellStyle name="Normal 38" xfId="102"/>
    <cellStyle name="Normal 39" xfId="103"/>
    <cellStyle name="Normal 4" xfId="104"/>
    <cellStyle name="Normal 40" xfId="105"/>
    <cellStyle name="Normal 41" xfId="106"/>
    <cellStyle name="Normal 42" xfId="107"/>
    <cellStyle name="Normal 43" xfId="108"/>
    <cellStyle name="Normal 44" xfId="109"/>
    <cellStyle name="Normal 45" xfId="110"/>
    <cellStyle name="Normal 46" xfId="111"/>
    <cellStyle name="Normal 47" xfId="112"/>
    <cellStyle name="Normal 48" xfId="113"/>
    <cellStyle name="Normal 49" xfId="114"/>
    <cellStyle name="Normal 5" xfId="115"/>
    <cellStyle name="Normal 50" xfId="116"/>
    <cellStyle name="Normal 51" xfId="117"/>
    <cellStyle name="Normal 52" xfId="118"/>
    <cellStyle name="Normal 53" xfId="119"/>
    <cellStyle name="Normal 54" xfId="120"/>
    <cellStyle name="Normal 55" xfId="121"/>
    <cellStyle name="Normal 56" xfId="122"/>
    <cellStyle name="Normal 57" xfId="123"/>
    <cellStyle name="Normal 58" xfId="124"/>
    <cellStyle name="Normal 59" xfId="125"/>
    <cellStyle name="Normal 6" xfId="126"/>
    <cellStyle name="Normal 60" xfId="127"/>
    <cellStyle name="Normal 61" xfId="128"/>
    <cellStyle name="Normal 62" xfId="129"/>
    <cellStyle name="Normal 63" xfId="130"/>
    <cellStyle name="Normal 64" xfId="131"/>
    <cellStyle name="Normal 65" xfId="132"/>
    <cellStyle name="Normal 66" xfId="133"/>
    <cellStyle name="Normal 67" xfId="134"/>
    <cellStyle name="Normal 68" xfId="135"/>
    <cellStyle name="Normal 69" xfId="136"/>
    <cellStyle name="Normal 7" xfId="137"/>
    <cellStyle name="Normal 70" xfId="138"/>
    <cellStyle name="Normal 71" xfId="139"/>
    <cellStyle name="Normal 72" xfId="140"/>
    <cellStyle name="Normal 73" xfId="141"/>
    <cellStyle name="Normal 74" xfId="142"/>
    <cellStyle name="Normal 75" xfId="143"/>
    <cellStyle name="Normal 76" xfId="144"/>
    <cellStyle name="Normal 77" xfId="145"/>
    <cellStyle name="Normal 78" xfId="146"/>
    <cellStyle name="Normal 79" xfId="147"/>
    <cellStyle name="Normal 8" xfId="148"/>
    <cellStyle name="Normal 80" xfId="149"/>
    <cellStyle name="Normal 81" xfId="150"/>
    <cellStyle name="Normal 82" xfId="151"/>
    <cellStyle name="Normal 83" xfId="152"/>
    <cellStyle name="Normal 84" xfId="153"/>
    <cellStyle name="Normal 85" xfId="154"/>
    <cellStyle name="Normal 86" xfId="155"/>
    <cellStyle name="Normal 87" xfId="156"/>
    <cellStyle name="Normal 88" xfId="157"/>
    <cellStyle name="Normal 89" xfId="158"/>
    <cellStyle name="Normal 9" xfId="159"/>
    <cellStyle name="Normal 90" xfId="160"/>
    <cellStyle name="Normal 91" xfId="161"/>
    <cellStyle name="Normal 92" xfId="162"/>
    <cellStyle name="Normal 93" xfId="163"/>
    <cellStyle name="Normal 94" xfId="164"/>
    <cellStyle name="Normal 95" xfId="165"/>
    <cellStyle name="Normal 96" xfId="166"/>
    <cellStyle name="Normal 97" xfId="167"/>
    <cellStyle name="Normal 98" xfId="168"/>
    <cellStyle name="Normal 99" xfId="169"/>
    <cellStyle name="Normal_TFI-POD" xfId="170"/>
    <cellStyle name="Normal_TFI-POD-AP-12-09-N" xfId="171"/>
    <cellStyle name="Note" xfId="172"/>
    <cellStyle name="Obično_Knjiga2" xfId="173"/>
    <cellStyle name="Output" xfId="174"/>
    <cellStyle name="Percent" xfId="175"/>
    <cellStyle name="Style 1" xfId="176"/>
    <cellStyle name="Style 1 2" xfId="177"/>
    <cellStyle name="Style 1 3" xfId="178"/>
    <cellStyle name="Style 1 4" xfId="179"/>
    <cellStyle name="Title" xfId="180"/>
    <cellStyle name="Total" xfId="181"/>
    <cellStyle name="Warning Text" xfId="18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4" t="s">
        <v>248</v>
      </c>
      <c r="B1" s="185"/>
      <c r="C1" s="18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2" t="s">
        <v>249</v>
      </c>
      <c r="B2" s="133"/>
      <c r="C2" s="133"/>
      <c r="D2" s="134"/>
      <c r="E2" s="120">
        <v>41275</v>
      </c>
      <c r="F2" s="12"/>
      <c r="G2" s="13" t="s">
        <v>250</v>
      </c>
      <c r="H2" s="120">
        <v>41364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5" t="s">
        <v>317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8" t="s">
        <v>251</v>
      </c>
      <c r="B6" s="139"/>
      <c r="C6" s="173" t="s">
        <v>323</v>
      </c>
      <c r="D6" s="17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0" t="s">
        <v>252</v>
      </c>
      <c r="B8" s="141"/>
      <c r="C8" s="173" t="s">
        <v>324</v>
      </c>
      <c r="D8" s="17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5" t="s">
        <v>253</v>
      </c>
      <c r="B10" s="146"/>
      <c r="C10" s="175" t="s">
        <v>325</v>
      </c>
      <c r="D10" s="176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47"/>
      <c r="B11" s="146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8" t="s">
        <v>254</v>
      </c>
      <c r="B12" s="139"/>
      <c r="C12" s="142" t="s">
        <v>326</v>
      </c>
      <c r="D12" s="143"/>
      <c r="E12" s="143"/>
      <c r="F12" s="143"/>
      <c r="G12" s="143"/>
      <c r="H12" s="143"/>
      <c r="I12" s="144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8" t="s">
        <v>255</v>
      </c>
      <c r="B14" s="139"/>
      <c r="C14" s="177">
        <v>20000</v>
      </c>
      <c r="D14" s="178"/>
      <c r="E14" s="16"/>
      <c r="F14" s="142" t="s">
        <v>327</v>
      </c>
      <c r="G14" s="143"/>
      <c r="H14" s="143"/>
      <c r="I14" s="144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8" t="s">
        <v>256</v>
      </c>
      <c r="B16" s="139"/>
      <c r="C16" s="142" t="s">
        <v>328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8" t="s">
        <v>257</v>
      </c>
      <c r="B18" s="139"/>
      <c r="C18" s="152" t="s">
        <v>329</v>
      </c>
      <c r="D18" s="153"/>
      <c r="E18" s="153"/>
      <c r="F18" s="153"/>
      <c r="G18" s="153"/>
      <c r="H18" s="153"/>
      <c r="I18" s="15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8" t="s">
        <v>258</v>
      </c>
      <c r="B20" s="139"/>
      <c r="C20" s="152" t="s">
        <v>330</v>
      </c>
      <c r="D20" s="153"/>
      <c r="E20" s="153"/>
      <c r="F20" s="153"/>
      <c r="G20" s="153"/>
      <c r="H20" s="153"/>
      <c r="I20" s="15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8" t="s">
        <v>259</v>
      </c>
      <c r="B22" s="139"/>
      <c r="C22" s="124">
        <v>98</v>
      </c>
      <c r="D22" s="148"/>
      <c r="E22" s="149"/>
      <c r="F22" s="150"/>
      <c r="G22" s="138"/>
      <c r="H22" s="15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8" t="s">
        <v>260</v>
      </c>
      <c r="B24" s="139"/>
      <c r="C24" s="125">
        <v>19</v>
      </c>
      <c r="D24" s="148"/>
      <c r="E24" s="149"/>
      <c r="F24" s="149"/>
      <c r="G24" s="150"/>
      <c r="H24" s="51" t="s">
        <v>261</v>
      </c>
      <c r="I24" s="131">
        <v>64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8" t="s">
        <v>262</v>
      </c>
      <c r="B26" s="139"/>
      <c r="C26" s="126" t="s">
        <v>331</v>
      </c>
      <c r="D26" s="25"/>
      <c r="E26" s="33"/>
      <c r="F26" s="24"/>
      <c r="G26" s="155" t="s">
        <v>263</v>
      </c>
      <c r="H26" s="139"/>
      <c r="I26" s="127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6" t="s">
        <v>264</v>
      </c>
      <c r="B28" s="157"/>
      <c r="C28" s="158"/>
      <c r="D28" s="158"/>
      <c r="E28" s="159" t="s">
        <v>265</v>
      </c>
      <c r="F28" s="160"/>
      <c r="G28" s="160"/>
      <c r="H28" s="161" t="s">
        <v>266</v>
      </c>
      <c r="I28" s="16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66"/>
      <c r="I30" s="167"/>
      <c r="J30" s="10"/>
      <c r="K30" s="10"/>
      <c r="L30" s="10"/>
    </row>
    <row r="31" spans="1:12" ht="12.75">
      <c r="A31" s="94"/>
      <c r="B31" s="22"/>
      <c r="C31" s="21"/>
      <c r="D31" s="168"/>
      <c r="E31" s="168"/>
      <c r="F31" s="168"/>
      <c r="G31" s="169"/>
      <c r="H31" s="16"/>
      <c r="I31" s="101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66"/>
      <c r="I32" s="167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66"/>
      <c r="I34" s="167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66"/>
      <c r="I36" s="167"/>
      <c r="J36" s="10"/>
      <c r="K36" s="10"/>
      <c r="L36" s="10"/>
    </row>
    <row r="37" spans="1:12" ht="12.75">
      <c r="A37" s="103"/>
      <c r="B37" s="30"/>
      <c r="C37" s="170"/>
      <c r="D37" s="171"/>
      <c r="E37" s="16"/>
      <c r="F37" s="170"/>
      <c r="G37" s="171"/>
      <c r="H37" s="16"/>
      <c r="I37" s="95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66"/>
      <c r="I38" s="167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66"/>
      <c r="I40" s="167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5" t="s">
        <v>267</v>
      </c>
      <c r="B44" s="183"/>
      <c r="C44" s="166"/>
      <c r="D44" s="167"/>
      <c r="E44" s="26"/>
      <c r="F44" s="148"/>
      <c r="G44" s="164"/>
      <c r="H44" s="164"/>
      <c r="I44" s="165"/>
      <c r="J44" s="10"/>
      <c r="K44" s="10"/>
      <c r="L44" s="10"/>
    </row>
    <row r="45" spans="1:12" ht="12.75">
      <c r="A45" s="103"/>
      <c r="B45" s="30"/>
      <c r="C45" s="170"/>
      <c r="D45" s="171"/>
      <c r="E45" s="16"/>
      <c r="F45" s="170"/>
      <c r="G45" s="179"/>
      <c r="H45" s="35"/>
      <c r="I45" s="107"/>
      <c r="J45" s="10"/>
      <c r="K45" s="10"/>
      <c r="L45" s="10"/>
    </row>
    <row r="46" spans="1:12" ht="12.75">
      <c r="A46" s="145" t="s">
        <v>268</v>
      </c>
      <c r="B46" s="183"/>
      <c r="C46" s="142" t="s">
        <v>333</v>
      </c>
      <c r="D46" s="172"/>
      <c r="E46" s="172"/>
      <c r="F46" s="172"/>
      <c r="G46" s="172"/>
      <c r="H46" s="172"/>
      <c r="I46" s="17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5" t="s">
        <v>270</v>
      </c>
      <c r="B48" s="183"/>
      <c r="C48" s="190" t="s">
        <v>334</v>
      </c>
      <c r="D48" s="191"/>
      <c r="E48" s="192"/>
      <c r="F48" s="16"/>
      <c r="G48" s="51" t="s">
        <v>271</v>
      </c>
      <c r="H48" s="190" t="s">
        <v>335</v>
      </c>
      <c r="I48" s="19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5" t="s">
        <v>257</v>
      </c>
      <c r="B50" s="183"/>
      <c r="C50" s="193" t="s">
        <v>336</v>
      </c>
      <c r="D50" s="191"/>
      <c r="E50" s="191"/>
      <c r="F50" s="191"/>
      <c r="G50" s="191"/>
      <c r="H50" s="191"/>
      <c r="I50" s="19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8" t="s">
        <v>272</v>
      </c>
      <c r="B52" s="139"/>
      <c r="C52" s="190" t="s">
        <v>337</v>
      </c>
      <c r="D52" s="191"/>
      <c r="E52" s="191"/>
      <c r="F52" s="191"/>
      <c r="G52" s="191"/>
      <c r="H52" s="191"/>
      <c r="I52" s="144"/>
      <c r="J52" s="10"/>
      <c r="K52" s="10"/>
      <c r="L52" s="10"/>
    </row>
    <row r="53" spans="1:12" ht="12.75">
      <c r="A53" s="108"/>
      <c r="B53" s="20"/>
      <c r="C53" s="186" t="s">
        <v>273</v>
      </c>
      <c r="D53" s="186"/>
      <c r="E53" s="186"/>
      <c r="F53" s="186"/>
      <c r="G53" s="186"/>
      <c r="H53" s="18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96" t="s">
        <v>274</v>
      </c>
      <c r="C55" s="197"/>
      <c r="D55" s="197"/>
      <c r="E55" s="19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0" t="s">
        <v>306</v>
      </c>
      <c r="C56" s="181"/>
      <c r="D56" s="181"/>
      <c r="E56" s="181"/>
      <c r="F56" s="181"/>
      <c r="G56" s="181"/>
      <c r="H56" s="181"/>
      <c r="I56" s="182"/>
      <c r="J56" s="10"/>
      <c r="K56" s="10"/>
      <c r="L56" s="10"/>
    </row>
    <row r="57" spans="1:12" ht="12.75">
      <c r="A57" s="108"/>
      <c r="B57" s="180" t="s">
        <v>307</v>
      </c>
      <c r="C57" s="181"/>
      <c r="D57" s="181"/>
      <c r="E57" s="181"/>
      <c r="F57" s="181"/>
      <c r="G57" s="181"/>
      <c r="H57" s="181"/>
      <c r="I57" s="110"/>
      <c r="J57" s="10"/>
      <c r="K57" s="10"/>
      <c r="L57" s="10"/>
    </row>
    <row r="58" spans="1:12" ht="12.75">
      <c r="A58" s="108"/>
      <c r="B58" s="180" t="s">
        <v>308</v>
      </c>
      <c r="C58" s="181"/>
      <c r="D58" s="181"/>
      <c r="E58" s="181"/>
      <c r="F58" s="181"/>
      <c r="G58" s="181"/>
      <c r="H58" s="181"/>
      <c r="I58" s="182"/>
      <c r="J58" s="10"/>
      <c r="K58" s="10"/>
      <c r="L58" s="10"/>
    </row>
    <row r="59" spans="1:12" ht="12.75">
      <c r="A59" s="108"/>
      <c r="B59" s="180" t="s">
        <v>309</v>
      </c>
      <c r="C59" s="181"/>
      <c r="D59" s="181"/>
      <c r="E59" s="181"/>
      <c r="F59" s="181"/>
      <c r="G59" s="181"/>
      <c r="H59" s="181"/>
      <c r="I59" s="18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7" t="s">
        <v>277</v>
      </c>
      <c r="H62" s="188"/>
      <c r="I62" s="18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94"/>
      <c r="H63" s="19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C48:E48"/>
    <mergeCell ref="H48:I48"/>
    <mergeCell ref="C50:I50"/>
    <mergeCell ref="C52:I52"/>
    <mergeCell ref="G63:H63"/>
    <mergeCell ref="A50:B50"/>
    <mergeCell ref="A52:B52"/>
    <mergeCell ref="B55:E55"/>
    <mergeCell ref="B56:I56"/>
    <mergeCell ref="B57:H57"/>
    <mergeCell ref="B58:I58"/>
    <mergeCell ref="B59:I59"/>
    <mergeCell ref="A48:B48"/>
    <mergeCell ref="A1:C1"/>
    <mergeCell ref="C53:H53"/>
    <mergeCell ref="G62:I62"/>
    <mergeCell ref="A46:B46"/>
    <mergeCell ref="A44:B44"/>
    <mergeCell ref="C44:D44"/>
    <mergeCell ref="F44:I44"/>
    <mergeCell ref="C46:I46"/>
    <mergeCell ref="H40:I40"/>
    <mergeCell ref="C6:D6"/>
    <mergeCell ref="C8:D8"/>
    <mergeCell ref="C10:D10"/>
    <mergeCell ref="C12:I12"/>
    <mergeCell ref="C14:D14"/>
    <mergeCell ref="C45:D45"/>
    <mergeCell ref="F45:G45"/>
    <mergeCell ref="C37:D37"/>
    <mergeCell ref="A36:D36"/>
    <mergeCell ref="E36:G36"/>
    <mergeCell ref="H36:I36"/>
    <mergeCell ref="E38:G38"/>
    <mergeCell ref="H38:I38"/>
    <mergeCell ref="A40:D40"/>
    <mergeCell ref="E40:G40"/>
    <mergeCell ref="F37:G37"/>
    <mergeCell ref="A38:D38"/>
    <mergeCell ref="D31:G31"/>
    <mergeCell ref="A32:D32"/>
    <mergeCell ref="E32:G32"/>
    <mergeCell ref="H32:I32"/>
    <mergeCell ref="A34:D34"/>
    <mergeCell ref="E34:G34"/>
    <mergeCell ref="H34:I34"/>
    <mergeCell ref="A26:B26"/>
    <mergeCell ref="G26:H2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C18:I18"/>
    <mergeCell ref="C20:I20"/>
    <mergeCell ref="A24:B24"/>
    <mergeCell ref="D24:G24"/>
    <mergeCell ref="A16:B16"/>
    <mergeCell ref="F14:I14"/>
    <mergeCell ref="C16:I16"/>
    <mergeCell ref="A10:B11"/>
    <mergeCell ref="A18:B18"/>
    <mergeCell ref="A20:B20"/>
    <mergeCell ref="A2:D2"/>
    <mergeCell ref="A4:I4"/>
    <mergeCell ref="A6:B6"/>
    <mergeCell ref="A8:B8"/>
    <mergeCell ref="A12:B12"/>
    <mergeCell ref="A14:B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35" t="s">
        <v>153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340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338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2.5">
      <c r="A4" s="240" t="s">
        <v>59</v>
      </c>
      <c r="B4" s="241"/>
      <c r="C4" s="241"/>
      <c r="D4" s="241"/>
      <c r="E4" s="241"/>
      <c r="F4" s="241"/>
      <c r="G4" s="241"/>
      <c r="H4" s="242"/>
      <c r="I4" s="58" t="s">
        <v>278</v>
      </c>
      <c r="J4" s="59" t="s">
        <v>319</v>
      </c>
      <c r="K4" s="60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25"/>
      <c r="I7" s="3">
        <v>1</v>
      </c>
      <c r="J7" s="6"/>
      <c r="K7" s="6"/>
    </row>
    <row r="8" spans="1:11" ht="12.75">
      <c r="A8" s="214" t="s">
        <v>13</v>
      </c>
      <c r="B8" s="215"/>
      <c r="C8" s="215"/>
      <c r="D8" s="215"/>
      <c r="E8" s="215"/>
      <c r="F8" s="215"/>
      <c r="G8" s="215"/>
      <c r="H8" s="216"/>
      <c r="I8" s="1">
        <v>2</v>
      </c>
      <c r="J8" s="53">
        <f>J9+J16+J26+J35+J39</f>
        <v>1575249994</v>
      </c>
      <c r="K8" s="53">
        <f>K9+K16+K26+K35+K39</f>
        <v>1596813635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437398</v>
      </c>
      <c r="K9" s="53">
        <f>SUM(K10:K15)</f>
        <v>291869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437398</v>
      </c>
      <c r="K11" s="7">
        <v>291869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115842519</v>
      </c>
      <c r="K16" s="53">
        <f>SUM(K17:K25)</f>
        <v>137395891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13603072</v>
      </c>
      <c r="K17" s="7">
        <v>13603072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2274187</v>
      </c>
      <c r="K18" s="7">
        <v>2196253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296159</v>
      </c>
      <c r="K19" s="7">
        <v>274077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/>
      <c r="K20" s="7"/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99480413</v>
      </c>
      <c r="K23" s="7">
        <v>121133801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188688</v>
      </c>
      <c r="K24" s="7">
        <v>188688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1458970077</v>
      </c>
      <c r="K26" s="53">
        <f>SUM(K27:K34)</f>
        <v>1459125875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1424219989</v>
      </c>
      <c r="K27" s="7">
        <v>1424219988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>
        <v>28242851</v>
      </c>
      <c r="K28" s="7">
        <v>28396697</v>
      </c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741117</v>
      </c>
      <c r="K29" s="7">
        <v>741117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>
        <v>3135616</v>
      </c>
      <c r="K30" s="7">
        <v>3135616</v>
      </c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>
        <v>2272010</v>
      </c>
      <c r="K31" s="7">
        <v>2272010</v>
      </c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358494</v>
      </c>
      <c r="K32" s="7">
        <v>360447</v>
      </c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14" t="s">
        <v>240</v>
      </c>
      <c r="B40" s="215"/>
      <c r="C40" s="215"/>
      <c r="D40" s="215"/>
      <c r="E40" s="215"/>
      <c r="F40" s="215"/>
      <c r="G40" s="215"/>
      <c r="H40" s="216"/>
      <c r="I40" s="1">
        <v>34</v>
      </c>
      <c r="J40" s="53">
        <f>J41+J49+J56+J64</f>
        <v>82307900</v>
      </c>
      <c r="K40" s="53">
        <f>K41+K49+K56+K64</f>
        <v>84448267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22423544</v>
      </c>
      <c r="K41" s="53">
        <f>SUM(K42:K48)</f>
        <v>27073840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22423544</v>
      </c>
      <c r="K42" s="7">
        <v>27073840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/>
      <c r="K45" s="7"/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22174644</v>
      </c>
      <c r="K49" s="53">
        <f>SUM(K50:K55)</f>
        <v>18532521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/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16431291</v>
      </c>
      <c r="K51" s="7">
        <v>10623514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15742</v>
      </c>
      <c r="K53" s="7">
        <v>37378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4649168</v>
      </c>
      <c r="K54" s="7">
        <v>5499107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1078443</v>
      </c>
      <c r="K55" s="7">
        <v>2372522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329675</v>
      </c>
      <c r="K56" s="53">
        <f>SUM(K57:K63)</f>
        <v>1334853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329675</v>
      </c>
      <c r="K62" s="7">
        <v>1334853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37380037</v>
      </c>
      <c r="K64" s="7">
        <v>37507053</v>
      </c>
    </row>
    <row r="65" spans="1:11" ht="12.75">
      <c r="A65" s="214" t="s">
        <v>56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>
        <v>141533</v>
      </c>
      <c r="K65" s="7">
        <v>34405</v>
      </c>
    </row>
    <row r="66" spans="1:11" ht="12.75">
      <c r="A66" s="214" t="s">
        <v>241</v>
      </c>
      <c r="B66" s="215"/>
      <c r="C66" s="215"/>
      <c r="D66" s="215"/>
      <c r="E66" s="215"/>
      <c r="F66" s="215"/>
      <c r="G66" s="215"/>
      <c r="H66" s="216"/>
      <c r="I66" s="1">
        <v>60</v>
      </c>
      <c r="J66" s="53">
        <f>J7+J8+J40+J65</f>
        <v>1657699427</v>
      </c>
      <c r="K66" s="53">
        <f>K7+K8+K40+K65</f>
        <v>1681296307</v>
      </c>
    </row>
    <row r="67" spans="1:11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03" t="s">
        <v>58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07" t="s">
        <v>191</v>
      </c>
      <c r="B69" s="208"/>
      <c r="C69" s="208"/>
      <c r="D69" s="208"/>
      <c r="E69" s="208"/>
      <c r="F69" s="208"/>
      <c r="G69" s="208"/>
      <c r="H69" s="225"/>
      <c r="I69" s="3">
        <v>62</v>
      </c>
      <c r="J69" s="54">
        <f>J70+J71+J72+J78+J79+J82+J85</f>
        <v>1501468766</v>
      </c>
      <c r="K69" s="54">
        <f>K70+K71+K72+K78+K79+K82+K85</f>
        <v>1499052279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418656000</v>
      </c>
      <c r="K70" s="7">
        <v>418656000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88367472</v>
      </c>
      <c r="K71" s="7">
        <v>88367472</v>
      </c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22756428</v>
      </c>
      <c r="K72" s="53">
        <f>K73+K74-K75+K76+K77</f>
        <v>22756428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22756428</v>
      </c>
      <c r="K73" s="7">
        <v>22756428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9004339</v>
      </c>
      <c r="K74" s="7">
        <v>9004339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9004339</v>
      </c>
      <c r="K75" s="7">
        <v>9004339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/>
      <c r="K77" s="7"/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3405634</v>
      </c>
      <c r="K78" s="7">
        <v>3405634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1048208497</v>
      </c>
      <c r="K79" s="53">
        <f>K80-K81</f>
        <v>968283232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1048208497</v>
      </c>
      <c r="K80" s="7">
        <v>1048208497</v>
      </c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53">
        <v>79925265</v>
      </c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-79925265</v>
      </c>
      <c r="K82" s="53">
        <f>K83-K84</f>
        <v>-2416487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/>
      <c r="K83" s="7"/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79925265</v>
      </c>
      <c r="K84" s="7">
        <v>2416487</v>
      </c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14" t="s">
        <v>19</v>
      </c>
      <c r="B86" s="215"/>
      <c r="C86" s="215"/>
      <c r="D86" s="215"/>
      <c r="E86" s="215"/>
      <c r="F86" s="215"/>
      <c r="G86" s="215"/>
      <c r="H86" s="216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/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/>
      <c r="K89" s="7"/>
    </row>
    <row r="90" spans="1:11" ht="12.75">
      <c r="A90" s="214" t="s">
        <v>20</v>
      </c>
      <c r="B90" s="215"/>
      <c r="C90" s="215"/>
      <c r="D90" s="215"/>
      <c r="E90" s="215"/>
      <c r="F90" s="215"/>
      <c r="G90" s="215"/>
      <c r="H90" s="216"/>
      <c r="I90" s="1">
        <v>83</v>
      </c>
      <c r="J90" s="53">
        <f>SUM(J91:J99)</f>
        <v>79109904</v>
      </c>
      <c r="K90" s="53">
        <f>SUM(K91:K99)</f>
        <v>98799635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79109904</v>
      </c>
      <c r="K93" s="7">
        <v>98799635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53">
        <f>SUM(J101:J112)</f>
        <v>74541288</v>
      </c>
      <c r="K100" s="53">
        <f>SUM(K101:K112)</f>
        <v>78386339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20742774</v>
      </c>
      <c r="K101" s="7">
        <v>34718032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9866082</v>
      </c>
      <c r="K103" s="7">
        <v>9848905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2584062</v>
      </c>
      <c r="K104" s="7">
        <v>1987154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26053562</v>
      </c>
      <c r="K105" s="7">
        <v>15453986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1014380</v>
      </c>
      <c r="K108" s="7">
        <v>1001570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2328464</v>
      </c>
      <c r="K109" s="7">
        <v>2808216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1853652</v>
      </c>
      <c r="K110" s="7">
        <v>1853332</v>
      </c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10098312</v>
      </c>
      <c r="K112" s="7">
        <v>10715144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2579469</v>
      </c>
      <c r="K113" s="7">
        <v>5058054</v>
      </c>
    </row>
    <row r="114" spans="1:11" ht="12.75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53">
        <f>J69+J86+J90+J100+J113</f>
        <v>1657699427</v>
      </c>
      <c r="K114" s="53">
        <f>K69+K86+K90+K100+K113</f>
        <v>1681296307</v>
      </c>
    </row>
    <row r="115" spans="1:11" ht="12.75">
      <c r="A115" s="200" t="s">
        <v>57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/>
      <c r="K115" s="8"/>
    </row>
    <row r="116" spans="1:11" ht="12.75">
      <c r="A116" s="203" t="s">
        <v>310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17" t="s">
        <v>9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/>
      <c r="K119" s="8"/>
    </row>
    <row r="120" spans="1:11" ht="12.75">
      <c r="A120" s="220" t="s">
        <v>311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5" t="s">
        <v>154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43" t="s">
        <v>341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57" t="s">
        <v>338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3.25">
      <c r="A4" s="258" t="s">
        <v>59</v>
      </c>
      <c r="B4" s="258"/>
      <c r="C4" s="258"/>
      <c r="D4" s="258"/>
      <c r="E4" s="258"/>
      <c r="F4" s="258"/>
      <c r="G4" s="258"/>
      <c r="H4" s="258"/>
      <c r="I4" s="58" t="s">
        <v>279</v>
      </c>
      <c r="J4" s="259" t="s">
        <v>319</v>
      </c>
      <c r="K4" s="259"/>
      <c r="L4" s="259" t="s">
        <v>320</v>
      </c>
      <c r="M4" s="259"/>
    </row>
    <row r="5" spans="1:13" ht="22.5">
      <c r="A5" s="258"/>
      <c r="B5" s="258"/>
      <c r="C5" s="258"/>
      <c r="D5" s="258"/>
      <c r="E5" s="258"/>
      <c r="F5" s="258"/>
      <c r="G5" s="258"/>
      <c r="H5" s="25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25"/>
      <c r="I7" s="3">
        <v>111</v>
      </c>
      <c r="J7" s="54">
        <f>SUM(J8:J9)</f>
        <v>96265404</v>
      </c>
      <c r="K7" s="54">
        <f>SUM(K8:K9)</f>
        <v>96265404</v>
      </c>
      <c r="L7" s="54">
        <f>SUM(L8:L9)</f>
        <v>108256948</v>
      </c>
      <c r="M7" s="54">
        <f>SUM(M8:M9)</f>
        <v>108256948</v>
      </c>
    </row>
    <row r="8" spans="1:13" ht="12.75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95380007</v>
      </c>
      <c r="K8" s="7">
        <f>J8</f>
        <v>95380007</v>
      </c>
      <c r="L8" s="7">
        <v>108197343</v>
      </c>
      <c r="M8" s="7">
        <f>L8</f>
        <v>108197343</v>
      </c>
    </row>
    <row r="9" spans="1:13" ht="12.75">
      <c r="A9" s="214" t="s">
        <v>103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885397</v>
      </c>
      <c r="K9" s="7">
        <f>J9</f>
        <v>885397</v>
      </c>
      <c r="L9" s="7">
        <v>59605</v>
      </c>
      <c r="M9" s="7">
        <f>L9</f>
        <v>59605</v>
      </c>
    </row>
    <row r="10" spans="1:13" ht="12.75">
      <c r="A10" s="214" t="s">
        <v>12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53">
        <f>J11+J12+J16+J20+J21+J22+J25+J26</f>
        <v>119510475</v>
      </c>
      <c r="K10" s="53">
        <f>K11+K12+K16+K20+K21+K22+K25+K26</f>
        <v>119510475</v>
      </c>
      <c r="L10" s="53">
        <f>L11+L12+L16+L20+L21+L22+L25+L26</f>
        <v>110487470</v>
      </c>
      <c r="M10" s="53">
        <f>M11+M12+M16+M20+M21+M22+M25+M26</f>
        <v>110487470</v>
      </c>
    </row>
    <row r="11" spans="1:13" ht="12.75">
      <c r="A11" s="214" t="s">
        <v>104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/>
      <c r="K11" s="7"/>
      <c r="L11" s="7"/>
      <c r="M11" s="7"/>
    </row>
    <row r="12" spans="1:13" ht="12.75">
      <c r="A12" s="214" t="s">
        <v>22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53">
        <f>SUM(J13:J15)</f>
        <v>104245733</v>
      </c>
      <c r="K12" s="53">
        <f>SUM(K13:K15)</f>
        <v>104245733</v>
      </c>
      <c r="L12" s="53">
        <f>SUM(L13:L15)</f>
        <v>96116325</v>
      </c>
      <c r="M12" s="53">
        <f>SUM(M13:M15)</f>
        <v>96116325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8982543</v>
      </c>
      <c r="K13" s="7">
        <f>J13</f>
        <v>8982543</v>
      </c>
      <c r="L13" s="7">
        <v>12641446</v>
      </c>
      <c r="M13" s="7">
        <f>L13</f>
        <v>12641446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/>
      <c r="K14" s="7"/>
      <c r="L14" s="7"/>
      <c r="M14" s="7"/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95263190</v>
      </c>
      <c r="K15" s="7">
        <f>J15</f>
        <v>95263190</v>
      </c>
      <c r="L15" s="7">
        <v>83474879</v>
      </c>
      <c r="M15" s="7">
        <f>L15</f>
        <v>83474879</v>
      </c>
    </row>
    <row r="16" spans="1:13" ht="12.75">
      <c r="A16" s="214" t="s">
        <v>23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53">
        <f>SUM(J17:J19)</f>
        <v>6059719</v>
      </c>
      <c r="K16" s="53">
        <f>SUM(K17:K19)</f>
        <v>6059719</v>
      </c>
      <c r="L16" s="53">
        <f>SUM(L17:L19)</f>
        <v>5758816</v>
      </c>
      <c r="M16" s="53">
        <f>SUM(M17:M19)</f>
        <v>5758816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2975692</v>
      </c>
      <c r="K17" s="7">
        <f>J17</f>
        <v>2975692</v>
      </c>
      <c r="L17" s="7">
        <v>3048197</v>
      </c>
      <c r="M17" s="7">
        <f>L17</f>
        <v>3048197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1282711</v>
      </c>
      <c r="K18" s="7">
        <f>J18</f>
        <v>1282711</v>
      </c>
      <c r="L18" s="7">
        <v>1971695</v>
      </c>
      <c r="M18" s="7">
        <f>L18</f>
        <v>1971695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1801316</v>
      </c>
      <c r="K19" s="7">
        <f>J19</f>
        <v>1801316</v>
      </c>
      <c r="L19" s="7">
        <v>738924</v>
      </c>
      <c r="M19" s="7">
        <f>L19</f>
        <v>738924</v>
      </c>
    </row>
    <row r="20" spans="1:13" ht="12.75">
      <c r="A20" s="214" t="s">
        <v>105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263561</v>
      </c>
      <c r="K20" s="7">
        <f>J20</f>
        <v>263561</v>
      </c>
      <c r="L20" s="7">
        <v>261358</v>
      </c>
      <c r="M20" s="7">
        <f>L20</f>
        <v>261358</v>
      </c>
    </row>
    <row r="21" spans="1:13" ht="12.75">
      <c r="A21" s="214" t="s">
        <v>106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/>
      <c r="K21" s="7"/>
      <c r="L21" s="7"/>
      <c r="M21" s="7"/>
    </row>
    <row r="22" spans="1:13" ht="12.75">
      <c r="A22" s="214" t="s">
        <v>24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214" t="s">
        <v>107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/>
      <c r="K25" s="7"/>
      <c r="L25" s="7"/>
      <c r="M25" s="7"/>
    </row>
    <row r="26" spans="1:13" ht="12.75">
      <c r="A26" s="214" t="s">
        <v>50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8941462</v>
      </c>
      <c r="K26" s="7">
        <f>J26</f>
        <v>8941462</v>
      </c>
      <c r="L26" s="7">
        <v>8350971</v>
      </c>
      <c r="M26" s="7">
        <f>L26</f>
        <v>8350971</v>
      </c>
    </row>
    <row r="27" spans="1:13" ht="12.75">
      <c r="A27" s="214" t="s">
        <v>213</v>
      </c>
      <c r="B27" s="215"/>
      <c r="C27" s="215"/>
      <c r="D27" s="215"/>
      <c r="E27" s="215"/>
      <c r="F27" s="215"/>
      <c r="G27" s="215"/>
      <c r="H27" s="216"/>
      <c r="I27" s="1">
        <v>131</v>
      </c>
      <c r="J27" s="53">
        <f>SUM(J28:J32)</f>
        <v>3225591</v>
      </c>
      <c r="K27" s="53">
        <f>SUM(K28:K32)</f>
        <v>3225591</v>
      </c>
      <c r="L27" s="53">
        <f>SUM(L28:L32)</f>
        <v>1974510</v>
      </c>
      <c r="M27" s="53">
        <f>SUM(M28:M32)</f>
        <v>1974510</v>
      </c>
    </row>
    <row r="28" spans="1:13" ht="12.75">
      <c r="A28" s="214" t="s">
        <v>227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/>
      <c r="K28" s="7"/>
      <c r="L28" s="7"/>
      <c r="M28" s="7"/>
    </row>
    <row r="29" spans="1:13" ht="12.75">
      <c r="A29" s="214" t="s">
        <v>155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3225591</v>
      </c>
      <c r="K29" s="7">
        <f>J29</f>
        <v>3225591</v>
      </c>
      <c r="L29" s="7">
        <v>1974510</v>
      </c>
      <c r="M29" s="7">
        <f>L29</f>
        <v>1974510</v>
      </c>
    </row>
    <row r="30" spans="1:13" ht="12.75">
      <c r="A30" s="214" t="s">
        <v>139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/>
      <c r="K30" s="7"/>
      <c r="L30" s="7"/>
      <c r="M30" s="7"/>
    </row>
    <row r="31" spans="1:13" ht="12.75">
      <c r="A31" s="214" t="s">
        <v>223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/>
      <c r="L31" s="7"/>
      <c r="M31" s="7"/>
    </row>
    <row r="32" spans="1:13" ht="12.75">
      <c r="A32" s="214" t="s">
        <v>140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/>
      <c r="K32" s="7"/>
      <c r="L32" s="7"/>
      <c r="M32" s="7"/>
    </row>
    <row r="33" spans="1:13" ht="12.75">
      <c r="A33" s="214" t="s">
        <v>214</v>
      </c>
      <c r="B33" s="215"/>
      <c r="C33" s="215"/>
      <c r="D33" s="215"/>
      <c r="E33" s="215"/>
      <c r="F33" s="215"/>
      <c r="G33" s="215"/>
      <c r="H33" s="216"/>
      <c r="I33" s="1">
        <v>137</v>
      </c>
      <c r="J33" s="53">
        <f>SUM(J34:J37)</f>
        <v>4421211</v>
      </c>
      <c r="K33" s="53">
        <f>SUM(K34:K37)</f>
        <v>4421211</v>
      </c>
      <c r="L33" s="53">
        <f>SUM(L34:L37)</f>
        <v>2160475</v>
      </c>
      <c r="M33" s="53">
        <f>SUM(M34:M37)</f>
        <v>2160475</v>
      </c>
    </row>
    <row r="34" spans="1:13" ht="12.75">
      <c r="A34" s="214" t="s">
        <v>66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/>
      <c r="K34" s="7"/>
      <c r="L34" s="7"/>
      <c r="M34" s="7"/>
    </row>
    <row r="35" spans="1:13" ht="12.75">
      <c r="A35" s="214" t="s">
        <v>65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4421211</v>
      </c>
      <c r="K35" s="7">
        <f>J35</f>
        <v>4421211</v>
      </c>
      <c r="L35" s="7">
        <v>2160475</v>
      </c>
      <c r="M35" s="7">
        <f>L35</f>
        <v>2160475</v>
      </c>
    </row>
    <row r="36" spans="1:13" ht="12.75">
      <c r="A36" s="214" t="s">
        <v>224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/>
      <c r="K36" s="7"/>
      <c r="L36" s="7"/>
      <c r="M36" s="7"/>
    </row>
    <row r="37" spans="1:13" ht="12.75">
      <c r="A37" s="214" t="s">
        <v>67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/>
      <c r="K37" s="7"/>
      <c r="L37" s="7"/>
      <c r="M37" s="7"/>
    </row>
    <row r="38" spans="1:13" ht="12.75">
      <c r="A38" s="214" t="s">
        <v>195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 ht="12.75">
      <c r="A39" s="214" t="s">
        <v>196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</row>
    <row r="40" spans="1:13" ht="12.75">
      <c r="A40" s="214" t="s">
        <v>225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</row>
    <row r="41" spans="1:13" ht="12.75">
      <c r="A41" s="214" t="s">
        <v>226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</row>
    <row r="42" spans="1:13" ht="12.75">
      <c r="A42" s="214" t="s">
        <v>215</v>
      </c>
      <c r="B42" s="215"/>
      <c r="C42" s="215"/>
      <c r="D42" s="215"/>
      <c r="E42" s="215"/>
      <c r="F42" s="215"/>
      <c r="G42" s="215"/>
      <c r="H42" s="216"/>
      <c r="I42" s="1">
        <v>146</v>
      </c>
      <c r="J42" s="53">
        <f>J7+J27+J38+J40</f>
        <v>99490995</v>
      </c>
      <c r="K42" s="53">
        <f>K7+K27+K38+K40</f>
        <v>99490995</v>
      </c>
      <c r="L42" s="53">
        <f>L7+L27+L38+L40</f>
        <v>110231458</v>
      </c>
      <c r="M42" s="53">
        <f>M7+M27+M38+M40</f>
        <v>110231458</v>
      </c>
    </row>
    <row r="43" spans="1:13" ht="12.75">
      <c r="A43" s="214" t="s">
        <v>216</v>
      </c>
      <c r="B43" s="215"/>
      <c r="C43" s="215"/>
      <c r="D43" s="215"/>
      <c r="E43" s="215"/>
      <c r="F43" s="215"/>
      <c r="G43" s="215"/>
      <c r="H43" s="216"/>
      <c r="I43" s="1">
        <v>147</v>
      </c>
      <c r="J43" s="53">
        <f>J10+J33+J39+J41</f>
        <v>123931686</v>
      </c>
      <c r="K43" s="53">
        <f>K10+K33+K39+K41</f>
        <v>123931686</v>
      </c>
      <c r="L43" s="53">
        <f>L10+L33+L39+L41</f>
        <v>112647945</v>
      </c>
      <c r="M43" s="53">
        <f>M10+M33+M39+M41</f>
        <v>112647945</v>
      </c>
    </row>
    <row r="44" spans="1:13" ht="12.75">
      <c r="A44" s="214" t="s">
        <v>236</v>
      </c>
      <c r="B44" s="215"/>
      <c r="C44" s="215"/>
      <c r="D44" s="215"/>
      <c r="E44" s="215"/>
      <c r="F44" s="215"/>
      <c r="G44" s="215"/>
      <c r="H44" s="216"/>
      <c r="I44" s="1">
        <v>148</v>
      </c>
      <c r="J44" s="53">
        <f>J42-J43</f>
        <v>-24440691</v>
      </c>
      <c r="K44" s="53">
        <f>K42-K43</f>
        <v>-24440691</v>
      </c>
      <c r="L44" s="53">
        <f>L42-L43</f>
        <v>-2416487</v>
      </c>
      <c r="M44" s="53">
        <f>M42-M43</f>
        <v>-2416487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24440691</v>
      </c>
      <c r="K46" s="53">
        <f>IF(K43&gt;K42,K43-K42,0)</f>
        <v>24440691</v>
      </c>
      <c r="L46" s="53">
        <f>IF(L43&gt;L42,L43-L42,0)</f>
        <v>2416487</v>
      </c>
      <c r="M46" s="53">
        <f>IF(M43&gt;M42,M43-M42,0)</f>
        <v>2416487</v>
      </c>
    </row>
    <row r="47" spans="1:13" ht="12.75">
      <c r="A47" s="214" t="s">
        <v>217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/>
      <c r="K47" s="7"/>
      <c r="L47" s="7"/>
      <c r="M47" s="7"/>
    </row>
    <row r="48" spans="1:13" ht="12.75">
      <c r="A48" s="214" t="s">
        <v>237</v>
      </c>
      <c r="B48" s="215"/>
      <c r="C48" s="215"/>
      <c r="D48" s="215"/>
      <c r="E48" s="215"/>
      <c r="F48" s="215"/>
      <c r="G48" s="215"/>
      <c r="H48" s="216"/>
      <c r="I48" s="1">
        <v>152</v>
      </c>
      <c r="J48" s="53">
        <f>J44-J47</f>
        <v>-24440691</v>
      </c>
      <c r="K48" s="53">
        <f>K44-K47</f>
        <v>-24440691</v>
      </c>
      <c r="L48" s="53">
        <f>L44-L47</f>
        <v>-2416487</v>
      </c>
      <c r="M48" s="53">
        <f>M44-M47</f>
        <v>-2416487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61">
        <f>IF(J48&lt;0,-J48,0)</f>
        <v>24440691</v>
      </c>
      <c r="K50" s="61">
        <f>IF(K48&lt;0,-K48,0)</f>
        <v>24440691</v>
      </c>
      <c r="L50" s="61">
        <f>IF(L48&lt;0,-L48,0)</f>
        <v>2416487</v>
      </c>
      <c r="M50" s="61">
        <f>IF(M48&lt;0,-M48,0)</f>
        <v>2416487</v>
      </c>
    </row>
    <row r="51" spans="1:13" ht="12.75" customHeight="1">
      <c r="A51" s="203" t="s">
        <v>312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5"/>
      <c r="J52" s="55"/>
      <c r="K52" s="55"/>
      <c r="L52" s="55"/>
      <c r="M52" s="62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03" t="s">
        <v>189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204</v>
      </c>
      <c r="B56" s="208"/>
      <c r="C56" s="208"/>
      <c r="D56" s="208"/>
      <c r="E56" s="208"/>
      <c r="F56" s="208"/>
      <c r="G56" s="208"/>
      <c r="H56" s="225"/>
      <c r="I56" s="9">
        <v>157</v>
      </c>
      <c r="J56" s="6">
        <f>J48</f>
        <v>-24440691</v>
      </c>
      <c r="K56" s="53">
        <f>J56</f>
        <v>-24440691</v>
      </c>
      <c r="L56" s="6">
        <f>L48</f>
        <v>-2416487</v>
      </c>
      <c r="M56" s="6">
        <f>L56</f>
        <v>-2416487</v>
      </c>
    </row>
    <row r="57" spans="1:13" ht="12.75">
      <c r="A57" s="214" t="s">
        <v>221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4" t="s">
        <v>228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/>
      <c r="K58" s="7"/>
      <c r="L58" s="7"/>
      <c r="M58" s="7"/>
    </row>
    <row r="59" spans="1:13" ht="12.75">
      <c r="A59" s="214" t="s">
        <v>229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 ht="12.75">
      <c r="A60" s="214" t="s">
        <v>45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/>
      <c r="K60" s="7"/>
      <c r="L60" s="7"/>
      <c r="M60" s="7"/>
    </row>
    <row r="61" spans="1:13" ht="12.75">
      <c r="A61" s="214" t="s">
        <v>230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 ht="12.75">
      <c r="A62" s="214" t="s">
        <v>231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2.75">
      <c r="A63" s="214" t="s">
        <v>232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233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222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 ht="12.75">
      <c r="A66" s="214" t="s">
        <v>193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4" t="s">
        <v>194</v>
      </c>
      <c r="B67" s="215"/>
      <c r="C67" s="215"/>
      <c r="D67" s="215"/>
      <c r="E67" s="215"/>
      <c r="F67" s="215"/>
      <c r="G67" s="215"/>
      <c r="H67" s="216"/>
      <c r="I67" s="1">
        <v>168</v>
      </c>
      <c r="J67" s="61">
        <f>J56+J66</f>
        <v>-24440691</v>
      </c>
      <c r="K67" s="61">
        <f>K56+K66</f>
        <v>-24440691</v>
      </c>
      <c r="L67" s="61">
        <f>L56+L66</f>
        <v>-2416487</v>
      </c>
      <c r="M67" s="61">
        <f>M56+M66</f>
        <v>-2416487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22" sqref="A22:H22"/>
    </sheetView>
  </sheetViews>
  <sheetFormatPr defaultColWidth="9.140625" defaultRowHeight="12.75"/>
  <cols>
    <col min="1" max="8" width="9.140625" style="52" customWidth="1"/>
    <col min="9" max="9" width="7.00390625" style="52" customWidth="1"/>
    <col min="10" max="10" width="9.28125" style="52" customWidth="1"/>
    <col min="11" max="11" width="10.57421875" style="52" customWidth="1"/>
    <col min="12" max="16384" width="9.140625" style="52" customWidth="1"/>
  </cols>
  <sheetData>
    <row r="1" spans="1:11" ht="12.75" customHeight="1">
      <c r="A1" s="266" t="s">
        <v>164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339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>
      <c r="A4" s="268" t="s">
        <v>59</v>
      </c>
      <c r="B4" s="268"/>
      <c r="C4" s="268"/>
      <c r="D4" s="268"/>
      <c r="E4" s="268"/>
      <c r="F4" s="268"/>
      <c r="G4" s="268"/>
      <c r="H4" s="268"/>
      <c r="I4" s="66" t="s">
        <v>279</v>
      </c>
      <c r="J4" s="67" t="s">
        <v>319</v>
      </c>
      <c r="K4" s="67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8">
        <v>2</v>
      </c>
      <c r="J5" s="69" t="s">
        <v>283</v>
      </c>
      <c r="K5" s="69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7">
        <v>-24440691</v>
      </c>
      <c r="K7" s="7">
        <v>-2416487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7">
        <v>263561</v>
      </c>
      <c r="K8" s="7">
        <v>261358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7">
        <v>8279819</v>
      </c>
      <c r="K9" s="7">
        <v>7903482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7"/>
      <c r="K10" s="7">
        <v>3749251</v>
      </c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7"/>
      <c r="K11" s="7"/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7"/>
      <c r="K12" s="7"/>
    </row>
    <row r="13" spans="1:11" ht="12.75">
      <c r="A13" s="214" t="s">
        <v>157</v>
      </c>
      <c r="B13" s="215"/>
      <c r="C13" s="215"/>
      <c r="D13" s="215"/>
      <c r="E13" s="215"/>
      <c r="F13" s="215"/>
      <c r="G13" s="215"/>
      <c r="H13" s="215"/>
      <c r="I13" s="1">
        <v>7</v>
      </c>
      <c r="J13" s="64">
        <f>SUM(J7:J12)</f>
        <v>-15897311</v>
      </c>
      <c r="K13" s="53">
        <f>SUM(K7:K12)</f>
        <v>9497604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7">
        <v>3101585</v>
      </c>
      <c r="K15" s="7"/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7">
        <v>6738792</v>
      </c>
      <c r="K16" s="7">
        <v>4650296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4" t="s">
        <v>158</v>
      </c>
      <c r="B18" s="215"/>
      <c r="C18" s="215"/>
      <c r="D18" s="215"/>
      <c r="E18" s="215"/>
      <c r="F18" s="215"/>
      <c r="G18" s="215"/>
      <c r="H18" s="215"/>
      <c r="I18" s="1">
        <v>12</v>
      </c>
      <c r="J18" s="64">
        <f>SUM(J14:J17)</f>
        <v>9840377</v>
      </c>
      <c r="K18" s="53">
        <f>SUM(K14:K17)</f>
        <v>4650296</v>
      </c>
    </row>
    <row r="19" spans="1:11" ht="12.75">
      <c r="A19" s="214" t="s">
        <v>36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IF(J13&gt;J18,J13-J18,0)</f>
        <v>0</v>
      </c>
      <c r="K19" s="53">
        <f>IF(K13&gt;K18,K13-K18,0)</f>
        <v>4847308</v>
      </c>
    </row>
    <row r="20" spans="1:11" ht="12.75">
      <c r="A20" s="214" t="s">
        <v>37</v>
      </c>
      <c r="B20" s="215"/>
      <c r="C20" s="215"/>
      <c r="D20" s="215"/>
      <c r="E20" s="215"/>
      <c r="F20" s="215"/>
      <c r="G20" s="215"/>
      <c r="H20" s="215"/>
      <c r="I20" s="1">
        <v>14</v>
      </c>
      <c r="J20" s="64">
        <f>IF(J18&gt;J13,J18-J13,0)</f>
        <v>25737688</v>
      </c>
      <c r="K20" s="53">
        <f>IF(K18&gt;K13,K18-K13,0)</f>
        <v>0</v>
      </c>
    </row>
    <row r="21" spans="1:11" ht="12.75">
      <c r="A21" s="203" t="s">
        <v>159</v>
      </c>
      <c r="B21" s="204"/>
      <c r="C21" s="204"/>
      <c r="D21" s="204"/>
      <c r="E21" s="204"/>
      <c r="F21" s="204"/>
      <c r="G21" s="204"/>
      <c r="H21" s="204"/>
      <c r="I21" s="260"/>
      <c r="J21" s="260"/>
      <c r="K21" s="261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/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7">
        <v>70365</v>
      </c>
      <c r="K24" s="7">
        <v>94916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7">
        <v>2716288</v>
      </c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4" t="s">
        <v>168</v>
      </c>
      <c r="B27" s="215"/>
      <c r="C27" s="215"/>
      <c r="D27" s="215"/>
      <c r="E27" s="215"/>
      <c r="F27" s="215"/>
      <c r="G27" s="215"/>
      <c r="H27" s="215"/>
      <c r="I27" s="1">
        <v>20</v>
      </c>
      <c r="J27" s="64">
        <f>SUM(J22:J26)</f>
        <v>2786653</v>
      </c>
      <c r="K27" s="53">
        <f>SUM(K22:K26)</f>
        <v>94916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7">
        <v>13847731</v>
      </c>
      <c r="K28" s="7">
        <v>21669201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7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7"/>
      <c r="K30" s="7"/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64">
        <f>SUM(J28:J30)</f>
        <v>13847731</v>
      </c>
      <c r="K31" s="53">
        <f>SUM(K28:K30)</f>
        <v>21669201</v>
      </c>
    </row>
    <row r="32" spans="1:11" ht="12.75">
      <c r="A32" s="214" t="s">
        <v>38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4" t="s">
        <v>39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IF(J31&gt;J27,J31-J27,0)</f>
        <v>11061078</v>
      </c>
      <c r="K33" s="53">
        <f>IF(K31&gt;K27,K31-K27,0)</f>
        <v>21574285</v>
      </c>
    </row>
    <row r="34" spans="1:11" ht="12.75">
      <c r="A34" s="203" t="s">
        <v>160</v>
      </c>
      <c r="B34" s="204"/>
      <c r="C34" s="204"/>
      <c r="D34" s="204"/>
      <c r="E34" s="204"/>
      <c r="F34" s="204"/>
      <c r="G34" s="204"/>
      <c r="H34" s="204"/>
      <c r="I34" s="260"/>
      <c r="J34" s="260"/>
      <c r="K34" s="261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7">
        <v>10192635</v>
      </c>
      <c r="K36" s="7">
        <v>18015289</v>
      </c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4" t="s">
        <v>68</v>
      </c>
      <c r="B38" s="215"/>
      <c r="C38" s="215"/>
      <c r="D38" s="215"/>
      <c r="E38" s="215"/>
      <c r="F38" s="215"/>
      <c r="G38" s="215"/>
      <c r="H38" s="215"/>
      <c r="I38" s="1">
        <v>30</v>
      </c>
      <c r="J38" s="64">
        <f>SUM(J35:J37)</f>
        <v>10192635</v>
      </c>
      <c r="K38" s="53">
        <f>SUM(K35:K37)</f>
        <v>18015289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7">
        <v>3257018</v>
      </c>
      <c r="K39" s="7"/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7">
        <v>11560</v>
      </c>
      <c r="K40" s="7">
        <v>320</v>
      </c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7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7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7">
        <v>3005383</v>
      </c>
      <c r="K43" s="7">
        <v>1160976</v>
      </c>
    </row>
    <row r="44" spans="1:11" ht="12.75">
      <c r="A44" s="214" t="s">
        <v>69</v>
      </c>
      <c r="B44" s="215"/>
      <c r="C44" s="215"/>
      <c r="D44" s="215"/>
      <c r="E44" s="215"/>
      <c r="F44" s="215"/>
      <c r="G44" s="215"/>
      <c r="H44" s="215"/>
      <c r="I44" s="1">
        <v>36</v>
      </c>
      <c r="J44" s="64">
        <f>SUM(J39:J43)</f>
        <v>6273961</v>
      </c>
      <c r="K44" s="53">
        <f>SUM(K39:K43)</f>
        <v>1161296</v>
      </c>
    </row>
    <row r="45" spans="1:11" ht="12.75">
      <c r="A45" s="214" t="s">
        <v>17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IF(J38&gt;J44,J38-J44,0)</f>
        <v>3918674</v>
      </c>
      <c r="K45" s="53">
        <f>IF(K38&gt;K44,K38-K44,0)</f>
        <v>16853993</v>
      </c>
    </row>
    <row r="46" spans="1:11" ht="12.75">
      <c r="A46" s="214" t="s">
        <v>18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127016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IF(J20-J19+J33-J32+J46-J45&gt;0,J20-J19+J33-J32+J46-J45,0)</f>
        <v>32880092</v>
      </c>
      <c r="K48" s="53">
        <f>IF(K20-K19+K33-K32+K46-K45&gt;0,K20-K19+K33-K32+K46-K45,0)</f>
        <v>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7">
        <v>98112182</v>
      </c>
      <c r="K49" s="7">
        <v>37380037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>
        <f>K47</f>
        <v>127016</v>
      </c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7">
        <f>J48</f>
        <v>32880092</v>
      </c>
      <c r="K51" s="7">
        <f>K48</f>
        <v>0</v>
      </c>
    </row>
    <row r="52" spans="1:11" ht="12.75">
      <c r="A52" s="217" t="s">
        <v>177</v>
      </c>
      <c r="B52" s="218"/>
      <c r="C52" s="218"/>
      <c r="D52" s="218"/>
      <c r="E52" s="218"/>
      <c r="F52" s="218"/>
      <c r="G52" s="218"/>
      <c r="H52" s="218"/>
      <c r="I52" s="4">
        <v>44</v>
      </c>
      <c r="J52" s="65">
        <f>J49+J50-J51</f>
        <v>65232090</v>
      </c>
      <c r="K52" s="61">
        <f>K49+K50-K51</f>
        <v>37507053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6" t="s">
        <v>197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8" t="s">
        <v>59</v>
      </c>
      <c r="B4" s="268"/>
      <c r="C4" s="268"/>
      <c r="D4" s="268"/>
      <c r="E4" s="268"/>
      <c r="F4" s="268"/>
      <c r="G4" s="268"/>
      <c r="H4" s="268"/>
      <c r="I4" s="66" t="s">
        <v>279</v>
      </c>
      <c r="J4" s="67" t="s">
        <v>319</v>
      </c>
      <c r="K4" s="67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2">
        <v>2</v>
      </c>
      <c r="J5" s="73" t="s">
        <v>283</v>
      </c>
      <c r="K5" s="73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4" t="s">
        <v>198</v>
      </c>
      <c r="B12" s="215"/>
      <c r="C12" s="215"/>
      <c r="D12" s="215"/>
      <c r="E12" s="215"/>
      <c r="F12" s="215"/>
      <c r="G12" s="215"/>
      <c r="H12" s="21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4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6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3" t="s">
        <v>159</v>
      </c>
      <c r="B22" s="204"/>
      <c r="C22" s="204"/>
      <c r="D22" s="204"/>
      <c r="E22" s="204"/>
      <c r="F22" s="204"/>
      <c r="G22" s="204"/>
      <c r="H22" s="204"/>
      <c r="I22" s="260"/>
      <c r="J22" s="260"/>
      <c r="K22" s="261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14" t="s">
        <v>114</v>
      </c>
      <c r="B28" s="215"/>
      <c r="C28" s="215"/>
      <c r="D28" s="215"/>
      <c r="E28" s="215"/>
      <c r="F28" s="215"/>
      <c r="G28" s="215"/>
      <c r="H28" s="21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14" t="s">
        <v>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4" t="s">
        <v>110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4" t="s">
        <v>111</v>
      </c>
      <c r="B34" s="215"/>
      <c r="C34" s="215"/>
      <c r="D34" s="215"/>
      <c r="E34" s="215"/>
      <c r="F34" s="215"/>
      <c r="G34" s="215"/>
      <c r="H34" s="21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3" t="s">
        <v>160</v>
      </c>
      <c r="B35" s="204"/>
      <c r="C35" s="204"/>
      <c r="D35" s="204"/>
      <c r="E35" s="204"/>
      <c r="F35" s="204"/>
      <c r="G35" s="204"/>
      <c r="H35" s="204"/>
      <c r="I35" s="260">
        <v>0</v>
      </c>
      <c r="J35" s="260"/>
      <c r="K35" s="261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14" t="s">
        <v>49</v>
      </c>
      <c r="B39" s="215"/>
      <c r="C39" s="215"/>
      <c r="D39" s="215"/>
      <c r="E39" s="215"/>
      <c r="F39" s="215"/>
      <c r="G39" s="215"/>
      <c r="H39" s="21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14" t="s">
        <v>148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4" t="s">
        <v>162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4" t="s">
        <v>163</v>
      </c>
      <c r="B47" s="215"/>
      <c r="C47" s="215"/>
      <c r="D47" s="215"/>
      <c r="E47" s="215"/>
      <c r="F47" s="215"/>
      <c r="G47" s="215"/>
      <c r="H47" s="21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4" t="s">
        <v>149</v>
      </c>
      <c r="B48" s="215"/>
      <c r="C48" s="215"/>
      <c r="D48" s="215"/>
      <c r="E48" s="215"/>
      <c r="F48" s="215"/>
      <c r="G48" s="215"/>
      <c r="H48" s="21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4" t="s">
        <v>15</v>
      </c>
      <c r="B49" s="215"/>
      <c r="C49" s="215"/>
      <c r="D49" s="215"/>
      <c r="E49" s="215"/>
      <c r="F49" s="215"/>
      <c r="G49" s="215"/>
      <c r="H49" s="21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4" t="s">
        <v>161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176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6" t="s">
        <v>177</v>
      </c>
      <c r="B53" s="227"/>
      <c r="C53" s="227"/>
      <c r="D53" s="227"/>
      <c r="E53" s="227"/>
      <c r="F53" s="227"/>
      <c r="G53" s="227"/>
      <c r="H53" s="22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7">
      <selection activeCell="E31" sqref="E3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140625" style="76" customWidth="1"/>
    <col min="9" max="9" width="8.00390625" style="76" customWidth="1"/>
    <col min="10" max="10" width="10.140625" style="76" customWidth="1"/>
    <col min="11" max="11" width="10.8515625" style="76" customWidth="1"/>
    <col min="12" max="16384" width="9.140625" style="76" customWidth="1"/>
  </cols>
  <sheetData>
    <row r="1" spans="1:12" ht="12.75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5"/>
    </row>
    <row r="2" spans="1:12" ht="15.75">
      <c r="A2" s="42"/>
      <c r="B2" s="74"/>
      <c r="C2" s="276" t="s">
        <v>282</v>
      </c>
      <c r="D2" s="276"/>
      <c r="E2" s="77">
        <v>41275</v>
      </c>
      <c r="F2" s="43" t="s">
        <v>250</v>
      </c>
      <c r="G2" s="277">
        <v>41364</v>
      </c>
      <c r="H2" s="278"/>
      <c r="I2" s="74"/>
      <c r="J2" s="74"/>
      <c r="K2" s="74"/>
      <c r="L2" s="78"/>
    </row>
    <row r="3" spans="1:11" ht="23.25">
      <c r="A3" s="279" t="s">
        <v>59</v>
      </c>
      <c r="B3" s="279"/>
      <c r="C3" s="279"/>
      <c r="D3" s="279"/>
      <c r="E3" s="279"/>
      <c r="F3" s="279"/>
      <c r="G3" s="279"/>
      <c r="H3" s="279"/>
      <c r="I3" s="81" t="s">
        <v>305</v>
      </c>
      <c r="J3" s="82" t="s">
        <v>150</v>
      </c>
      <c r="K3" s="82" t="s">
        <v>151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84">
        <v>2</v>
      </c>
      <c r="J4" s="83" t="s">
        <v>283</v>
      </c>
      <c r="K4" s="83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4">
        <v>1</v>
      </c>
      <c r="J5" s="130">
        <v>418656000</v>
      </c>
      <c r="K5" s="45">
        <v>418656000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4">
        <v>2</v>
      </c>
      <c r="J6" s="129">
        <v>88367472</v>
      </c>
      <c r="K6" s="46">
        <v>88367472</v>
      </c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4">
        <v>3</v>
      </c>
      <c r="J7" s="129">
        <v>22756428</v>
      </c>
      <c r="K7" s="46">
        <v>22756428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4">
        <v>4</v>
      </c>
      <c r="J8" s="129">
        <v>1048208497</v>
      </c>
      <c r="K8" s="46">
        <v>968283232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4">
        <v>5</v>
      </c>
      <c r="J9" s="129">
        <v>-79925265</v>
      </c>
      <c r="K9" s="46">
        <v>-2416487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4">
        <v>6</v>
      </c>
      <c r="J10" s="128"/>
      <c r="K10" s="46"/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4">
        <v>7</v>
      </c>
      <c r="J11" s="129"/>
      <c r="K11" s="46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4">
        <v>8</v>
      </c>
      <c r="J12" s="129"/>
      <c r="K12" s="46"/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4">
        <v>9</v>
      </c>
      <c r="J13" s="129">
        <v>3405634</v>
      </c>
      <c r="K13" s="46">
        <v>3405634</v>
      </c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9">
        <f>SUM(J5:J13)</f>
        <v>1501468766</v>
      </c>
      <c r="K14" s="79">
        <f>SUM(K5:K13)</f>
        <v>1499052279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/>
      <c r="K15" s="46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/>
      <c r="K16" s="46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/>
      <c r="K17" s="46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/>
      <c r="K20" s="46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5" t="s">
        <v>302</v>
      </c>
      <c r="B23" s="286"/>
      <c r="C23" s="286"/>
      <c r="D23" s="286"/>
      <c r="E23" s="286"/>
      <c r="F23" s="286"/>
      <c r="G23" s="286"/>
      <c r="H23" s="286"/>
      <c r="I23" s="47">
        <v>18</v>
      </c>
      <c r="J23" s="45"/>
      <c r="K23" s="45"/>
    </row>
    <row r="24" spans="1:11" ht="17.25" customHeight="1">
      <c r="A24" s="287" t="s">
        <v>303</v>
      </c>
      <c r="B24" s="288"/>
      <c r="C24" s="288"/>
      <c r="D24" s="288"/>
      <c r="E24" s="288"/>
      <c r="F24" s="288"/>
      <c r="G24" s="288"/>
      <c r="H24" s="288"/>
      <c r="I24" s="48">
        <v>19</v>
      </c>
      <c r="J24" s="80"/>
      <c r="K24" s="80"/>
    </row>
    <row r="25" spans="1:11" ht="30" customHeight="1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Mirjana Memed</cp:lastModifiedBy>
  <cp:lastPrinted>2013-04-29T07:57:41Z</cp:lastPrinted>
  <dcterms:created xsi:type="dcterms:W3CDTF">2008-10-17T11:51:54Z</dcterms:created>
  <dcterms:modified xsi:type="dcterms:W3CDTF">2013-04-29T09:43:27Z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