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<sst xmlns="http://schemas.openxmlformats.org/spreadsheetml/2006/main" count="393" uniqueCount="343">
  <si>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</si>
  <si>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</si>
  <si>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</si>
  <si>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</si>
  <si>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</si>
  <si>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</si>
  <si>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</si>
  <si>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</si>
  <si>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</si>
  <si>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</si>
  <si>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</si>
  <si>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</si>
  <si>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</si>
  <si>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</si>
  <si>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</si>
  <si>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</si>
  <si>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</si>
  <si>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</si>
  <si>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</si>
  <si>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</si>
  <si>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</si>
  <si>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</si>
  <si>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</si>
  <si>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</si>
  <si>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</si>
  <si>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</si>
  <si>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</si>
  <si>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</si>
  <si>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</si>
  <si>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</si>
  <si>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</si>
  <si>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</si>
  <si>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</si>
  <si>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</si>
  <si>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</si>
  <si>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</si>
  <si>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</si>
  <si>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</si>
  <si>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</si>
  <si>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</si>
  <si>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</si>
  <si>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</si>
  <si>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</si>
  <si>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</si>
  <si>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</si>
  <si>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</si>
  <si>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</si>
  <si>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</si>
  <si>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</si>
  <si>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</si>
  <si>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</si>
  <si>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</si>
  <si>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</si>
  <si>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</si>
  <si>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</si>
  <si>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</si>
  <si>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</si>
  <si>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</si>
  <si>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</si>
  <si>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</si>
  <si>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</si>
  <si>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</si>
  <si>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</si>
  <si>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</si>
  <si>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</si>
  <si>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</si>
  <si>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</si>
  <si>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</si>
  <si>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</si>
  <si>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</si>
  <si>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</si>
  <si>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</si>
  <si>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</si>
  <si>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</si>
  <si>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</si>
  <si>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</si>
  <si>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</si>
  <si>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</si>
  <si>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</si>
  <si>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</si>
  <si>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</si>
  <si>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</si>
  <si>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</si>
  <si>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</si>
  <si>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</si>
  <si>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</si>
  <si>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</si>
  <si>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</si>
  <si>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</si>
  <si>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</si>
  <si>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</si>
  <si>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</si>
  <si>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</si>
  <si>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</si>
  <si>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</si>
  <si>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</si>
  <si>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</si>
  <si>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</si>
  <si>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</si>
  <si>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</si>
  <si>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</si>
  <si>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</si>
  <si>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</si>
  <si>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</si>
  <si>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</si>
  <si>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</si>
  <si>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</si>
  <si>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</si>
  <si>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</si>
  <si>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</si>
  <si>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</si>
  <si>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</si>
  <si>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</si>
  <si>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</si>
  <si>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</si>
  <si>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</si>
  <si>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</si>
  <si>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</si>
  <si>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</si>
  <si>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</si>
  <si>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</si>
  <si>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</si>
  <si>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</si>
  <si>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</si>
  <si>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</si>
  <si>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</si>
  <si>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</si>
  <si>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</si>
  <si>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</si>
  <si>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</si>
  <si>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</si>
  <si>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</si>
  <si>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</si>
  <si>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</si>
  <si>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</si>
  <si>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</si>
  <si>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</si>
  <si>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</si>
  <si>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</si>
  <si>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</si>
  <si>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</si>
  <si>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</si>
  <si>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</si>
  <si>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</si>
  <si>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</si>
  <si>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</si>
  <si>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</si>
  <si>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</si>
  <si>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</si>
  <si>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</si>
  <si>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</si>
  <si>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</si>
  <si>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</si>
  <si>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</si>
  <si>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</si>
  <si>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</si>
  <si>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</si>
  <si>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</si>
  <si>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</si>
  <si>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</si>
  <si>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</si>
  <si>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</si>
  <si>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</si>
  <si>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</si>
  <si>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</si>
  <si>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</si>
  <si>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</si>
  <si>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</si>
  <si>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</si>
  <si>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</si>
  <si>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</si>
  <si>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</si>
  <si>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</si>
  <si>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</si>
  <si>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</si>
  <si>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</si>
  <si>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</si>
  <si>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</si>
  <si>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</si>
  <si>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</si>
  <si>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</si>
  <si>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</si>
  <si>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</si>
  <si>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</si>
  <si>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</si>
  <si>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</si>
  <si>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</si>
  <si>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</si>
  <si>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</si>
  <si>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</si>
  <si>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</si>
  <si>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</si>
  <si>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</si>
  <si>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</si>
  <si>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</si>
  <si>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</si>
  <si>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</si>
  <si>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</si>
  <si>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</si>
  <si>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</si>
  <si>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</si>
  <si>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</si>
  <si>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</si>
  <si>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</si>
  <si>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</si>
  <si>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</si>
  <si>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</si>
  <si>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</si>
  <si>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</si>
  <si>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</si>
  <si>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</si>
  <si>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</si>
  <si>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</si>
  <si>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</si>
  <si>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</si>
  <si>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</si>
  <si>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</si>
  <si>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</si>
  <si>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</si>
  <si>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</si>
  <si>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</si>
  <si>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</si>
  <si>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</si>
  <si>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</si>
  <si>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</si>
  <si>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</si>
  <si>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</si>
  <si>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</si>
  <si>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</si>
  <si>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</si>
  <si>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</si>
  <si>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</si>
  <si>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</si>
  <si>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</si>
  <si>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</si>
  <si>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</si>
  <si>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</si>
  <si>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</si>
  <si>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</si>
  <si>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</si>
  <si>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</si>
  <si>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</si>
  <si>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</si>
  <si>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</si>
  <si>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</si>
  <si>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</si>
  <si>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</si>
  <si>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</si>
  <si>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</si>
  <si>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</si>
  <si>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</si>
  <si>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</si>
  <si>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</si>
  <si>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</si>
  <si>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</si>
  <si>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</si>
  <si>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</si>
  <si>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</si>
  <si>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</si>
  <si>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</si>
  <si>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</si>
  <si>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</si>
  <si>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</si>
  <si>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</si>
  <si>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</si>
  <si>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</si>
  <si>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</si>
  <si>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</si>
  <si>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</si>
  <si>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</si>
  <si>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</si>
  <si>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</si>
  <si>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</si>
  <si>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</si>
  <si>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</si>
  <si>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</si>
  <si>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</si>
  <si>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</si>
  <si>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</si>
  <si>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</si>
  <si>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</si>
  <si>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</si>
  <si>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</si>
  <si>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</si>
  <si>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</si>
  <si>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</si>
  <si>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</si>
  <si>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</si>
  <si>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</si>
  <si>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</si>
  <si>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</si>
  <si>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</si>
  <si>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</si>
  <si>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</si>
  <si>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</si>
  <si>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</si>
  <si>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</si>
  <si>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</si>
  <si>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</si>
  <si>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</si>
  <si>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</si>
  <si>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</si>
  <si>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</si>
  <si>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</si>
  <si>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</si>
  <si>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</si>
  <si>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</si>
  <si>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</si>
  <si>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</si>
  <si>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</si>
  <si>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</si>
  <si>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</si>
  <si>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</si>
  <si>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</si>
  <si>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</si>
  <si>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</si>
  <si>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</si>
  <si>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</si>
  <si>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</si>
  <si>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</si>
  <si>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</si>
  <si>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</si>
  <si>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</si>
  <si>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</si>
  <si>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</si>
  <si>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</si>
  <si>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</si>
  <si>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</si>
  <si>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</si>
  <si>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</si>
  <si>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</si>
  <si>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NE</t>
  </si>
  <si>
    <t>Duško Vladović-Relja</t>
  </si>
  <si>
    <t>020 352 230</t>
  </si>
  <si>
    <t>020 356 151</t>
  </si>
  <si>
    <t>dvladovic@atlant.hr</t>
  </si>
  <si>
    <t>Pero Kulaš</t>
  </si>
  <si>
    <t>5020</t>
  </si>
  <si>
    <t>Obveznik: Atlantska plovidba d.d. _____________________________________________________________</t>
  </si>
  <si>
    <t>Obveznik: Atlantska plovidba d.d._____________________________________________________________</t>
  </si>
  <si>
    <t>stanje na dan 30.9.2011</t>
  </si>
  <si>
    <t>u razdoblju 1.1.2011. do 30.9.2011.</t>
  </si>
  <si>
    <t>u razdoblju 1.1.2011. 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</si>
</sst>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170" applyFont="1" applyAlignment="1">
      <alignment/>
      <protection/>
    </xf>
    <xf numFmtId="0" fontId="0" fillId="0" borderId="0" xfId="170" applyFont="1" applyAlignment="1">
      <alignment/>
      <protection/>
    </xf>
    <xf numFmtId="0" fontId="3" fillId="0" borderId="16" xfId="170" applyFont="1" applyFill="1" applyBorder="1" applyAlignment="1" applyProtection="1">
      <alignment horizontal="center" vertical="center"/>
      <protection hidden="1" locked="0"/>
    </xf>
    <xf numFmtId="0" fontId="2" fillId="0" borderId="0" xfId="170" applyFont="1" applyFill="1" applyBorder="1" applyAlignment="1" applyProtection="1">
      <alignment horizontal="left" vertical="center"/>
      <protection hidden="1"/>
    </xf>
    <xf numFmtId="0" fontId="3" fillId="0" borderId="0" xfId="170" applyFont="1" applyFill="1" applyBorder="1" applyAlignment="1" applyProtection="1">
      <alignment vertical="center"/>
      <protection hidden="1"/>
    </xf>
    <xf numFmtId="0" fontId="3" fillId="0" borderId="0" xfId="170" applyFont="1" applyFill="1" applyBorder="1" applyAlignment="1" applyProtection="1">
      <alignment horizontal="center" vertical="center" wrapText="1"/>
      <protection hidden="1"/>
    </xf>
    <xf numFmtId="0" fontId="3" fillId="0" borderId="0" xfId="170" applyFont="1" applyBorder="1" applyAlignment="1" applyProtection="1">
      <alignment/>
      <protection hidden="1"/>
    </xf>
    <xf numFmtId="0" fontId="12" fillId="0" borderId="0" xfId="170" applyFont="1" applyBorder="1" applyAlignment="1" applyProtection="1">
      <alignment horizontal="right" vertical="center" wrapText="1"/>
      <protection hidden="1"/>
    </xf>
    <xf numFmtId="0" fontId="12" fillId="0" borderId="0" xfId="17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0" applyFont="1" applyFill="1" applyBorder="1" applyAlignment="1" applyProtection="1">
      <alignment horizontal="left" vertical="center"/>
      <protection hidden="1"/>
    </xf>
    <xf numFmtId="0" fontId="3" fillId="0" borderId="0" xfId="170" applyFont="1" applyBorder="1" applyAlignment="1" applyProtection="1">
      <alignment horizontal="left"/>
      <protection hidden="1"/>
    </xf>
    <xf numFmtId="0" fontId="3" fillId="0" borderId="0" xfId="170" applyFont="1" applyBorder="1" applyAlignment="1" applyProtection="1">
      <alignment vertical="top"/>
      <protection hidden="1"/>
    </xf>
    <xf numFmtId="0" fontId="3" fillId="0" borderId="0" xfId="170" applyFont="1" applyBorder="1" applyAlignment="1" applyProtection="1">
      <alignment horizontal="right"/>
      <protection hidden="1"/>
    </xf>
    <xf numFmtId="0" fontId="2" fillId="0" borderId="0" xfId="170" applyFont="1" applyFill="1" applyBorder="1" applyAlignment="1" applyProtection="1">
      <alignment horizontal="right" vertical="center"/>
      <protection hidden="1" locked="0"/>
    </xf>
    <xf numFmtId="0" fontId="3" fillId="0" borderId="0" xfId="170" applyFont="1" applyBorder="1" applyAlignment="1" applyProtection="1">
      <alignment/>
      <protection hidden="1"/>
    </xf>
    <xf numFmtId="0" fontId="2" fillId="0" borderId="0" xfId="170" applyFont="1" applyBorder="1" applyAlignment="1" applyProtection="1">
      <alignment vertical="top"/>
      <protection hidden="1"/>
    </xf>
    <xf numFmtId="0" fontId="3" fillId="0" borderId="0" xfId="170" applyFont="1" applyFill="1" applyBorder="1" applyAlignment="1" applyProtection="1">
      <alignment/>
      <protection hidden="1"/>
    </xf>
    <xf numFmtId="0" fontId="3" fillId="0" borderId="0" xfId="170" applyFont="1" applyBorder="1" applyAlignment="1" applyProtection="1">
      <alignment horizontal="center" vertical="center"/>
      <protection hidden="1" locked="0"/>
    </xf>
    <xf numFmtId="0" fontId="3" fillId="0" borderId="0" xfId="170" applyFont="1" applyBorder="1" applyAlignment="1" applyProtection="1">
      <alignment vertical="top" wrapText="1"/>
      <protection hidden="1"/>
    </xf>
    <xf numFmtId="0" fontId="3" fillId="0" borderId="0" xfId="170" applyFont="1" applyBorder="1" applyAlignment="1" applyProtection="1">
      <alignment wrapText="1"/>
      <protection hidden="1"/>
    </xf>
    <xf numFmtId="0" fontId="3" fillId="0" borderId="0" xfId="170" applyFont="1" applyBorder="1" applyAlignment="1" applyProtection="1">
      <alignment horizontal="right" vertical="top"/>
      <protection hidden="1"/>
    </xf>
    <xf numFmtId="0" fontId="3" fillId="0" borderId="0" xfId="170" applyFont="1" applyBorder="1" applyAlignment="1" applyProtection="1">
      <alignment horizontal="center" vertical="top"/>
      <protection hidden="1"/>
    </xf>
    <xf numFmtId="0" fontId="3" fillId="0" borderId="0" xfId="170" applyFont="1" applyBorder="1" applyAlignment="1" applyProtection="1">
      <alignment horizontal="center"/>
      <protection hidden="1"/>
    </xf>
    <xf numFmtId="0" fontId="3" fillId="0" borderId="0" xfId="170" applyFont="1" applyBorder="1" applyAlignment="1">
      <alignment/>
      <protection/>
    </xf>
    <xf numFmtId="0" fontId="3" fillId="0" borderId="0" xfId="170" applyFont="1" applyBorder="1" applyAlignment="1" applyProtection="1">
      <alignment horizontal="left" vertical="top"/>
      <protection hidden="1"/>
    </xf>
    <xf numFmtId="0" fontId="3" fillId="0" borderId="17" xfId="170" applyFont="1" applyBorder="1" applyAlignment="1" applyProtection="1">
      <alignment/>
      <protection hidden="1"/>
    </xf>
    <xf numFmtId="0" fontId="3" fillId="0" borderId="0" xfId="170" applyFont="1" applyBorder="1" applyAlignment="1" applyProtection="1">
      <alignment vertical="center"/>
      <protection hidden="1"/>
    </xf>
    <xf numFmtId="0" fontId="3" fillId="0" borderId="18" xfId="170" applyFont="1" applyBorder="1" applyAlignment="1" applyProtection="1">
      <alignment/>
      <protection hidden="1"/>
    </xf>
    <xf numFmtId="0" fontId="3" fillId="0" borderId="18" xfId="170" applyFont="1" applyBorder="1" applyAlignment="1">
      <alignment/>
      <protection/>
    </xf>
    <xf numFmtId="0" fontId="9" fillId="0" borderId="0" xfId="176">
      <alignment vertical="top"/>
      <protection/>
    </xf>
    <xf numFmtId="0" fontId="9" fillId="0" borderId="0" xfId="176" applyAlignment="1">
      <alignment/>
      <protection/>
    </xf>
    <xf numFmtId="0" fontId="16" fillId="0" borderId="0" xfId="176" applyFont="1" applyAlignment="1">
      <alignment/>
      <protection/>
    </xf>
    <xf numFmtId="0" fontId="10" fillId="0" borderId="0" xfId="176" applyFont="1" applyFill="1" applyBorder="1" applyAlignment="1">
      <alignment horizontal="center" vertical="center" wrapText="1"/>
      <protection/>
    </xf>
    <xf numFmtId="0" fontId="7" fillId="0" borderId="0" xfId="17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176" applyFont="1" applyBorder="1" applyAlignment="1" applyProtection="1">
      <alignment vertical="center"/>
      <protection hidden="1"/>
    </xf>
    <xf numFmtId="0" fontId="3" fillId="0" borderId="0" xfId="170" applyFont="1" applyBorder="1" applyAlignment="1" applyProtection="1">
      <alignment horizontal="right" wrapText="1"/>
      <protection hidden="1"/>
    </xf>
    <xf numFmtId="0" fontId="3" fillId="0" borderId="0" xfId="17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7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7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170" applyFont="1" applyBorder="1" applyAlignment="1">
      <alignment/>
      <protection/>
    </xf>
    <xf numFmtId="0" fontId="3" fillId="0" borderId="24" xfId="170" applyFont="1" applyBorder="1" applyAlignment="1">
      <alignment/>
      <protection/>
    </xf>
    <xf numFmtId="0" fontId="3" fillId="0" borderId="25" xfId="170" applyFont="1" applyFill="1" applyBorder="1" applyAlignment="1" applyProtection="1">
      <alignment horizontal="left" vertical="center" wrapText="1"/>
      <protection hidden="1"/>
    </xf>
    <xf numFmtId="0" fontId="3" fillId="0" borderId="16" xfId="170" applyFont="1" applyFill="1" applyBorder="1" applyAlignment="1" applyProtection="1">
      <alignment vertical="center"/>
      <protection hidden="1"/>
    </xf>
    <xf numFmtId="0" fontId="3" fillId="0" borderId="25" xfId="170" applyFont="1" applyBorder="1" applyAlignment="1" applyProtection="1">
      <alignment horizontal="left" vertical="center" wrapText="1"/>
      <protection hidden="1"/>
    </xf>
    <xf numFmtId="0" fontId="3" fillId="0" borderId="16" xfId="170" applyFont="1" applyBorder="1" applyAlignment="1" applyProtection="1">
      <alignment/>
      <protection hidden="1"/>
    </xf>
    <xf numFmtId="0" fontId="12" fillId="0" borderId="0" xfId="170" applyFont="1" applyBorder="1" applyAlignment="1" applyProtection="1">
      <alignment horizontal="right"/>
      <protection hidden="1"/>
    </xf>
    <xf numFmtId="0" fontId="3" fillId="0" borderId="25" xfId="170" applyFont="1" applyFill="1" applyBorder="1" applyAlignment="1" applyProtection="1">
      <alignment/>
      <protection hidden="1"/>
    </xf>
    <xf numFmtId="0" fontId="3" fillId="0" borderId="25" xfId="170" applyFont="1" applyBorder="1" applyAlignment="1" applyProtection="1">
      <alignment wrapText="1"/>
      <protection hidden="1"/>
    </xf>
    <xf numFmtId="0" fontId="3" fillId="0" borderId="16" xfId="170" applyFont="1" applyBorder="1" applyAlignment="1" applyProtection="1">
      <alignment horizontal="right"/>
      <protection hidden="1"/>
    </xf>
    <xf numFmtId="0" fontId="3" fillId="0" borderId="25" xfId="170" applyFont="1" applyBorder="1" applyAlignment="1" applyProtection="1">
      <alignment/>
      <protection hidden="1"/>
    </xf>
    <xf numFmtId="0" fontId="3" fillId="0" borderId="16" xfId="170" applyFont="1" applyBorder="1" applyAlignment="1" applyProtection="1">
      <alignment horizontal="right" wrapText="1"/>
      <protection hidden="1"/>
    </xf>
    <xf numFmtId="0" fontId="2" fillId="0" borderId="25" xfId="170" applyFont="1" applyFill="1" applyBorder="1" applyAlignment="1" applyProtection="1">
      <alignment horizontal="right" vertical="center"/>
      <protection hidden="1" locked="0"/>
    </xf>
    <xf numFmtId="0" fontId="3" fillId="0" borderId="25" xfId="170" applyFont="1" applyBorder="1" applyAlignment="1" applyProtection="1">
      <alignment vertical="top"/>
      <protection hidden="1"/>
    </xf>
    <xf numFmtId="0" fontId="3" fillId="0" borderId="25" xfId="170" applyFont="1" applyBorder="1" applyAlignment="1" applyProtection="1">
      <alignment horizontal="left" vertical="top" wrapText="1"/>
      <protection hidden="1"/>
    </xf>
    <xf numFmtId="0" fontId="3" fillId="0" borderId="16" xfId="170" applyFont="1" applyBorder="1" applyAlignment="1">
      <alignment/>
      <protection/>
    </xf>
    <xf numFmtId="0" fontId="3" fillId="0" borderId="25" xfId="170" applyFont="1" applyBorder="1" applyAlignment="1" applyProtection="1">
      <alignment horizontal="left" vertical="top" indent="2"/>
      <protection hidden="1"/>
    </xf>
    <xf numFmtId="0" fontId="3" fillId="0" borderId="25" xfId="170" applyFont="1" applyBorder="1" applyAlignment="1" applyProtection="1">
      <alignment horizontal="left" vertical="top" wrapText="1" indent="2"/>
      <protection hidden="1"/>
    </xf>
    <xf numFmtId="0" fontId="3" fillId="0" borderId="16" xfId="170" applyFont="1" applyBorder="1" applyAlignment="1" applyProtection="1">
      <alignment horizontal="right" vertical="top"/>
      <protection hidden="1"/>
    </xf>
    <xf numFmtId="49" fontId="2" fillId="0" borderId="25" xfId="170" applyNumberFormat="1" applyFont="1" applyBorder="1" applyAlignment="1" applyProtection="1">
      <alignment horizontal="center" vertical="center"/>
      <protection hidden="1" locked="0"/>
    </xf>
    <xf numFmtId="0" fontId="3" fillId="0" borderId="16" xfId="170" applyFont="1" applyBorder="1" applyAlignment="1" applyProtection="1">
      <alignment horizontal="left" vertical="top"/>
      <protection hidden="1"/>
    </xf>
    <xf numFmtId="0" fontId="3" fillId="0" borderId="25" xfId="170" applyFont="1" applyBorder="1" applyAlignment="1" applyProtection="1">
      <alignment horizontal="left"/>
      <protection hidden="1"/>
    </xf>
    <xf numFmtId="0" fontId="3" fillId="0" borderId="24" xfId="170" applyFont="1" applyBorder="1" applyAlignment="1" applyProtection="1">
      <alignment/>
      <protection hidden="1"/>
    </xf>
    <xf numFmtId="0" fontId="3" fillId="0" borderId="16" xfId="170" applyFont="1" applyBorder="1" applyAlignment="1" applyProtection="1">
      <alignment horizontal="left"/>
      <protection hidden="1"/>
    </xf>
    <xf numFmtId="0" fontId="3" fillId="0" borderId="25" xfId="170" applyFont="1" applyFill="1" applyBorder="1" applyAlignment="1" applyProtection="1">
      <alignment vertical="center"/>
      <protection hidden="1"/>
    </xf>
    <xf numFmtId="0" fontId="13" fillId="0" borderId="25" xfId="176" applyFont="1" applyFill="1" applyBorder="1" applyAlignment="1" applyProtection="1">
      <alignment vertical="center"/>
      <protection hidden="1"/>
    </xf>
    <xf numFmtId="0" fontId="13" fillId="0" borderId="0" xfId="176" applyFont="1" applyBorder="1" applyAlignment="1" applyProtection="1">
      <alignment horizontal="left"/>
      <protection hidden="1"/>
    </xf>
    <xf numFmtId="0" fontId="9" fillId="0" borderId="0" xfId="176" applyBorder="1" applyAlignment="1">
      <alignment/>
      <protection/>
    </xf>
    <xf numFmtId="0" fontId="9" fillId="0" borderId="25" xfId="176" applyBorder="1" applyAlignment="1">
      <alignment/>
      <protection/>
    </xf>
    <xf numFmtId="0" fontId="2" fillId="0" borderId="16" xfId="170" applyFont="1" applyBorder="1" applyAlignment="1" applyProtection="1">
      <alignment vertical="center"/>
      <protection hidden="1"/>
    </xf>
    <xf numFmtId="0" fontId="3" fillId="0" borderId="26" xfId="170" applyFont="1" applyBorder="1" applyAlignment="1" applyProtection="1">
      <alignment/>
      <protection hidden="1"/>
    </xf>
    <xf numFmtId="0" fontId="3" fillId="0" borderId="27" xfId="170" applyFont="1" applyFill="1" applyBorder="1" applyAlignment="1" applyProtection="1">
      <alignment horizontal="right" vertical="top" wrapText="1"/>
      <protection hidden="1"/>
    </xf>
    <xf numFmtId="0" fontId="3" fillId="0" borderId="28" xfId="170" applyFont="1" applyFill="1" applyBorder="1" applyAlignment="1" applyProtection="1">
      <alignment horizontal="right" vertical="top" wrapText="1"/>
      <protection hidden="1"/>
    </xf>
    <xf numFmtId="0" fontId="3" fillId="0" borderId="28" xfId="170" applyFont="1" applyFill="1" applyBorder="1" applyAlignment="1" applyProtection="1">
      <alignment/>
      <protection hidden="1"/>
    </xf>
    <xf numFmtId="0" fontId="3" fillId="0" borderId="29" xfId="170" applyFont="1" applyFill="1" applyBorder="1" applyAlignment="1" applyProtection="1">
      <alignment/>
      <protection hidden="1"/>
    </xf>
    <xf numFmtId="14" fontId="2" fillId="0" borderId="21" xfId="170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170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170" applyNumberFormat="1" applyFont="1" applyFill="1" applyBorder="1" applyAlignment="1" applyProtection="1">
      <alignment horizontal="right" vertical="center"/>
      <protection hidden="1" locked="0"/>
    </xf>
    <xf numFmtId="0" fontId="2" fillId="0" borderId="20" xfId="170" applyFont="1" applyFill="1" applyBorder="1" applyAlignment="1" applyProtection="1">
      <alignment horizontal="center" vertical="center"/>
      <protection hidden="1" locked="0"/>
    </xf>
    <xf numFmtId="49" fontId="2" fillId="0" borderId="20" xfId="170" applyNumberFormat="1" applyFont="1" applyFill="1" applyBorder="1" applyAlignment="1" applyProtection="1">
      <alignment horizontal="right" vertical="center"/>
      <protection hidden="1" locked="0"/>
    </xf>
    <xf numFmtId="0" fontId="2" fillId="0" borderId="16" xfId="170" applyFont="1" applyFill="1" applyBorder="1" applyAlignment="1" applyProtection="1">
      <alignment horizontal="right" vertical="center"/>
      <protection hidden="1" locked="0"/>
    </xf>
    <xf numFmtId="0" fontId="3" fillId="0" borderId="0" xfId="170" applyFont="1" applyFill="1" applyBorder="1" applyAlignment="1">
      <alignment/>
      <protection/>
    </xf>
    <xf numFmtId="49" fontId="2" fillId="0" borderId="0" xfId="170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76" applyNumberFormat="1" applyFont="1" applyFill="1" applyBorder="1" applyAlignment="1" applyProtection="1">
      <alignment horizontal="right" vertical="center"/>
      <protection locked="0"/>
    </xf>
    <xf numFmtId="3" fontId="1" fillId="0" borderId="10" xfId="80" applyNumberFormat="1" applyFont="1" applyFill="1" applyBorder="1" applyAlignment="1" applyProtection="1">
      <alignment horizontal="right" vertical="center"/>
      <protection locked="0"/>
    </xf>
    <xf numFmtId="3" fontId="1" fillId="0" borderId="10" xfId="85" applyNumberFormat="1" applyFont="1" applyFill="1" applyBorder="1" applyAlignment="1" applyProtection="1">
      <alignment horizontal="right" vertical="center"/>
      <protection hidden="1"/>
    </xf>
    <xf numFmtId="3" fontId="1" fillId="0" borderId="10" xfId="89" applyNumberFormat="1" applyFont="1" applyFill="1" applyBorder="1" applyAlignment="1" applyProtection="1">
      <alignment horizontal="right" vertical="center"/>
      <protection locked="0"/>
    </xf>
    <xf numFmtId="3" fontId="1" fillId="0" borderId="10" xfId="91" applyNumberFormat="1" applyFont="1" applyFill="1" applyBorder="1" applyAlignment="1" applyProtection="1">
      <alignment horizontal="right" vertical="center"/>
      <protection locked="0"/>
    </xf>
    <xf numFmtId="3" fontId="1" fillId="0" borderId="10" xfId="101" applyNumberFormat="1" applyFont="1" applyFill="1" applyBorder="1" applyAlignment="1" applyProtection="1">
      <alignment horizontal="right" vertical="center"/>
      <protection locked="0"/>
    </xf>
    <xf numFmtId="3" fontId="1" fillId="0" borderId="10" xfId="106" applyNumberFormat="1" applyFont="1" applyFill="1" applyBorder="1" applyAlignment="1" applyProtection="1">
      <alignment horizontal="right" vertical="center"/>
      <protection hidden="1"/>
    </xf>
    <xf numFmtId="3" fontId="1" fillId="0" borderId="10" xfId="112" applyNumberFormat="1" applyFont="1" applyFill="1" applyBorder="1" applyAlignment="1" applyProtection="1">
      <alignment horizontal="right" vertical="center"/>
      <protection locked="0"/>
    </xf>
    <xf numFmtId="3" fontId="1" fillId="0" borderId="10" xfId="169" applyNumberFormat="1" applyFont="1" applyFill="1" applyBorder="1" applyAlignment="1" applyProtection="1">
      <alignment vertical="center"/>
      <protection locked="0"/>
    </xf>
    <xf numFmtId="3" fontId="1" fillId="0" borderId="14" xfId="169" applyNumberFormat="1" applyFont="1" applyFill="1" applyBorder="1" applyAlignment="1" applyProtection="1">
      <alignment vertical="center"/>
      <protection locked="0"/>
    </xf>
    <xf numFmtId="3" fontId="1" fillId="0" borderId="10" xfId="118" applyNumberFormat="1" applyFont="1" applyFill="1" applyBorder="1" applyAlignment="1" applyProtection="1">
      <alignment horizontal="right" vertical="center"/>
      <protection hidden="1"/>
    </xf>
    <xf numFmtId="3" fontId="6" fillId="0" borderId="14" xfId="123" applyNumberFormat="1" applyFont="1" applyFill="1" applyBorder="1" applyAlignment="1" applyProtection="1">
      <alignment horizontal="right" vertical="center"/>
      <protection hidden="1"/>
    </xf>
    <xf numFmtId="3" fontId="6" fillId="0" borderId="10" xfId="123" applyNumberFormat="1" applyFont="1" applyFill="1" applyBorder="1" applyAlignment="1" applyProtection="1">
      <alignment horizontal="right" vertical="center"/>
      <protection hidden="1"/>
    </xf>
    <xf numFmtId="3" fontId="1" fillId="0" borderId="11" xfId="126" applyNumberFormat="1" applyFont="1" applyFill="1" applyBorder="1" applyAlignment="1" applyProtection="1">
      <alignment horizontal="right" vertical="center"/>
      <protection hidden="1"/>
    </xf>
    <xf numFmtId="3" fontId="1" fillId="0" borderId="10" xfId="126" applyNumberFormat="1" applyFont="1" applyFill="1" applyBorder="1" applyAlignment="1" applyProtection="1">
      <alignment horizontal="right" vertical="center"/>
      <protection hidden="1"/>
    </xf>
    <xf numFmtId="3" fontId="1" fillId="0" borderId="11" xfId="127" applyNumberFormat="1" applyFont="1" applyFill="1" applyBorder="1" applyAlignment="1" applyProtection="1">
      <alignment horizontal="right" vertical="center"/>
      <protection hidden="1"/>
    </xf>
    <xf numFmtId="3" fontId="1" fillId="0" borderId="30" xfId="127" applyNumberFormat="1" applyFont="1" applyFill="1" applyBorder="1" applyAlignment="1" applyProtection="1">
      <alignment horizontal="right" vertical="center"/>
      <protection hidden="1"/>
    </xf>
    <xf numFmtId="3" fontId="1" fillId="0" borderId="10" xfId="128" applyNumberFormat="1" applyFont="1" applyFill="1" applyBorder="1" applyAlignment="1" applyProtection="1">
      <alignment horizontal="right" vertical="center"/>
      <protection locked="0"/>
    </xf>
    <xf numFmtId="3" fontId="1" fillId="0" borderId="10" xfId="129" applyNumberFormat="1" applyFont="1" applyFill="1" applyBorder="1" applyAlignment="1" applyProtection="1">
      <alignment horizontal="right" vertical="center"/>
      <protection locked="0"/>
    </xf>
    <xf numFmtId="3" fontId="1" fillId="0" borderId="10" xfId="130" applyNumberFormat="1" applyFont="1" applyFill="1" applyBorder="1" applyAlignment="1" applyProtection="1">
      <alignment horizontal="right" vertical="center"/>
      <protection locked="0"/>
    </xf>
    <xf numFmtId="3" fontId="1" fillId="0" borderId="10" xfId="131" applyNumberFormat="1" applyFont="1" applyFill="1" applyBorder="1" applyAlignment="1" applyProtection="1">
      <alignment horizontal="right" vertical="center"/>
      <protection locked="0"/>
    </xf>
    <xf numFmtId="3" fontId="1" fillId="0" borderId="10" xfId="133" applyNumberFormat="1" applyFont="1" applyFill="1" applyBorder="1" applyAlignment="1" applyProtection="1">
      <alignment horizontal="right" vertical="center"/>
      <protection hidden="1"/>
    </xf>
    <xf numFmtId="3" fontId="1" fillId="0" borderId="10" xfId="134" applyNumberFormat="1" applyFont="1" applyFill="1" applyBorder="1" applyAlignment="1" applyProtection="1">
      <alignment horizontal="right" vertical="center"/>
      <protection locked="0"/>
    </xf>
    <xf numFmtId="3" fontId="1" fillId="0" borderId="10" xfId="137" applyNumberFormat="1" applyFont="1" applyFill="1" applyBorder="1" applyAlignment="1" applyProtection="1">
      <alignment horizontal="right" vertical="center"/>
      <protection hidden="1"/>
    </xf>
    <xf numFmtId="3" fontId="1" fillId="0" borderId="10" xfId="138" applyNumberFormat="1" applyFont="1" applyFill="1" applyBorder="1" applyAlignment="1" applyProtection="1">
      <alignment horizontal="right" vertical="center"/>
      <protection locked="0"/>
    </xf>
    <xf numFmtId="3" fontId="1" fillId="0" borderId="10" xfId="139" applyNumberFormat="1" applyFont="1" applyFill="1" applyBorder="1" applyAlignment="1" applyProtection="1">
      <alignment horizontal="right" vertical="center"/>
      <protection locked="0"/>
    </xf>
    <xf numFmtId="3" fontId="1" fillId="0" borderId="10" xfId="140" applyNumberFormat="1" applyFont="1" applyFill="1" applyBorder="1" applyAlignment="1" applyProtection="1">
      <alignment horizontal="right" vertical="center"/>
      <protection locked="0"/>
    </xf>
    <xf numFmtId="3" fontId="1" fillId="0" borderId="10" xfId="141" applyNumberFormat="1" applyFont="1" applyFill="1" applyBorder="1" applyAlignment="1" applyProtection="1">
      <alignment horizontal="right" vertical="center"/>
      <protection locked="0"/>
    </xf>
    <xf numFmtId="3" fontId="1" fillId="0" borderId="10" xfId="143" applyNumberFormat="1" applyFont="1" applyFill="1" applyBorder="1" applyAlignment="1" applyProtection="1">
      <alignment horizontal="right" vertical="center"/>
      <protection locked="0"/>
    </xf>
    <xf numFmtId="3" fontId="1" fillId="0" borderId="10" xfId="152" applyNumberFormat="1" applyFont="1" applyFill="1" applyBorder="1" applyAlignment="1" applyProtection="1">
      <alignment horizontal="right" vertical="center"/>
      <protection locked="0"/>
    </xf>
    <xf numFmtId="3" fontId="1" fillId="0" borderId="10" xfId="153" applyNumberFormat="1" applyFont="1" applyFill="1" applyBorder="1" applyAlignment="1" applyProtection="1">
      <alignment horizontal="right" vertical="center"/>
      <protection locked="0"/>
    </xf>
    <xf numFmtId="3" fontId="1" fillId="0" borderId="10" xfId="154" applyNumberFormat="1" applyFont="1" applyFill="1" applyBorder="1" applyAlignment="1" applyProtection="1">
      <alignment horizontal="right" vertical="center"/>
      <protection hidden="1"/>
    </xf>
    <xf numFmtId="3" fontId="1" fillId="0" borderId="10" xfId="155" applyNumberFormat="1" applyFont="1" applyFill="1" applyBorder="1" applyAlignment="1" applyProtection="1">
      <alignment horizontal="right" vertical="center"/>
      <protection locked="0"/>
    </xf>
    <xf numFmtId="3" fontId="1" fillId="0" borderId="10" xfId="156" applyNumberFormat="1" applyFont="1" applyFill="1" applyBorder="1" applyAlignment="1" applyProtection="1">
      <alignment horizontal="right" vertical="center"/>
      <protection locked="0"/>
    </xf>
    <xf numFmtId="3" fontId="1" fillId="0" borderId="10" xfId="159" applyNumberFormat="1" applyFont="1" applyFill="1" applyBorder="1" applyAlignment="1" applyProtection="1">
      <alignment horizontal="right" vertical="center"/>
      <protection locked="0"/>
    </xf>
    <xf numFmtId="3" fontId="1" fillId="0" borderId="10" xfId="160" applyNumberFormat="1" applyFont="1" applyFill="1" applyBorder="1" applyAlignment="1" applyProtection="1">
      <alignment horizontal="right" vertical="center"/>
      <protection locked="0"/>
    </xf>
    <xf numFmtId="3" fontId="1" fillId="0" borderId="10" xfId="161" applyNumberFormat="1" applyFont="1" applyFill="1" applyBorder="1" applyAlignment="1" applyProtection="1">
      <alignment horizontal="right" vertical="center"/>
      <protection locked="0"/>
    </xf>
    <xf numFmtId="3" fontId="1" fillId="0" borderId="10" xfId="165" applyNumberFormat="1" applyFont="1" applyFill="1" applyBorder="1" applyAlignment="1" applyProtection="1">
      <alignment horizontal="right" vertical="center"/>
      <protection hidden="1"/>
    </xf>
    <xf numFmtId="3" fontId="1" fillId="0" borderId="10" xfId="166" applyNumberFormat="1" applyFont="1" applyFill="1" applyBorder="1" applyAlignment="1" applyProtection="1">
      <alignment horizontal="right" vertical="center"/>
      <protection hidden="1"/>
    </xf>
    <xf numFmtId="3" fontId="6" fillId="0" borderId="10" xfId="167" applyNumberFormat="1" applyFont="1" applyFill="1" applyBorder="1" applyAlignment="1" applyProtection="1">
      <alignment horizontal="right" vertical="center"/>
      <protection hidden="1"/>
    </xf>
    <xf numFmtId="3" fontId="1" fillId="0" borderId="10" xfId="65" applyNumberFormat="1" applyFont="1" applyFill="1" applyBorder="1" applyAlignment="1" applyProtection="1">
      <alignment horizontal="right" vertical="center"/>
      <protection hidden="1"/>
    </xf>
    <xf numFmtId="3" fontId="1" fillId="0" borderId="10" xfId="72" applyNumberFormat="1" applyFont="1" applyFill="1" applyBorder="1" applyAlignment="1" applyProtection="1">
      <alignment vertical="center"/>
      <protection locked="0"/>
    </xf>
    <xf numFmtId="0" fontId="13" fillId="0" borderId="0" xfId="176" applyFont="1" applyBorder="1" applyAlignment="1" applyProtection="1">
      <alignment horizontal="left"/>
      <protection hidden="1"/>
    </xf>
    <xf numFmtId="0" fontId="9" fillId="0" borderId="0" xfId="176" applyBorder="1" applyAlignment="1">
      <alignment/>
      <protection/>
    </xf>
    <xf numFmtId="0" fontId="9" fillId="0" borderId="25" xfId="176" applyBorder="1" applyAlignment="1">
      <alignment/>
      <protection/>
    </xf>
    <xf numFmtId="49" fontId="2" fillId="33" borderId="27" xfId="17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171" applyNumberFormat="1" applyFont="1" applyBorder="1" applyAlignment="1" applyProtection="1">
      <alignment horizontal="left" vertical="center"/>
      <protection hidden="1" locked="0"/>
    </xf>
    <xf numFmtId="49" fontId="2" fillId="0" borderId="28" xfId="171" applyNumberFormat="1" applyFont="1" applyBorder="1" applyAlignment="1" applyProtection="1">
      <alignment horizontal="left" vertical="center"/>
      <protection hidden="1" locked="0"/>
    </xf>
    <xf numFmtId="0" fontId="3" fillId="0" borderId="29" xfId="171" applyFont="1" applyBorder="1" applyAlignment="1">
      <alignment horizontal="left" vertical="center"/>
      <protection/>
    </xf>
    <xf numFmtId="0" fontId="3" fillId="0" borderId="28" xfId="170" applyFont="1" applyFill="1" applyBorder="1" applyAlignment="1" applyProtection="1">
      <alignment horizontal="center" vertical="top"/>
      <protection hidden="1"/>
    </xf>
    <xf numFmtId="0" fontId="3" fillId="0" borderId="28" xfId="170" applyFont="1" applyFill="1" applyBorder="1" applyAlignment="1" applyProtection="1">
      <alignment horizontal="center"/>
      <protection hidden="1"/>
    </xf>
    <xf numFmtId="0" fontId="3" fillId="0" borderId="16" xfId="170" applyFont="1" applyBorder="1" applyAlignment="1" applyProtection="1">
      <alignment horizontal="right" vertical="center" wrapText="1"/>
      <protection hidden="1"/>
    </xf>
    <xf numFmtId="0" fontId="3" fillId="0" borderId="25" xfId="170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17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170" applyNumberFormat="1" applyFont="1" applyFill="1" applyBorder="1" applyAlignment="1" applyProtection="1">
      <alignment horizontal="left" vertical="center"/>
      <protection hidden="1" locked="0"/>
    </xf>
    <xf numFmtId="0" fontId="3" fillId="0" borderId="16" xfId="170" applyFont="1" applyBorder="1" applyAlignment="1" applyProtection="1">
      <alignment horizontal="right" vertical="center"/>
      <protection hidden="1"/>
    </xf>
    <xf numFmtId="0" fontId="3" fillId="0" borderId="25" xfId="170" applyFont="1" applyBorder="1" applyAlignment="1" applyProtection="1">
      <alignment horizontal="right"/>
      <protection hidden="1"/>
    </xf>
    <xf numFmtId="0" fontId="17" fillId="0" borderId="0" xfId="176" applyFont="1" applyBorder="1" applyAlignment="1" applyProtection="1">
      <alignment horizontal="left"/>
      <protection hidden="1"/>
    </xf>
    <xf numFmtId="0" fontId="18" fillId="0" borderId="0" xfId="176" applyFont="1" applyBorder="1" applyAlignment="1">
      <alignment/>
      <protection/>
    </xf>
    <xf numFmtId="0" fontId="2" fillId="33" borderId="27" xfId="171" applyFont="1" applyFill="1" applyBorder="1" applyAlignment="1" applyProtection="1">
      <alignment horizontal="left" vertical="center"/>
      <protection hidden="1" locked="0"/>
    </xf>
    <xf numFmtId="0" fontId="2" fillId="0" borderId="28" xfId="171" applyFont="1" applyBorder="1" applyAlignment="1" applyProtection="1">
      <alignment horizontal="left" vertical="center"/>
      <protection hidden="1" locked="0"/>
    </xf>
    <xf numFmtId="0" fontId="10" fillId="0" borderId="31" xfId="170" applyFont="1" applyBorder="1" applyAlignment="1">
      <alignment/>
      <protection/>
    </xf>
    <xf numFmtId="0" fontId="10" fillId="0" borderId="17" xfId="170" applyFont="1" applyBorder="1" applyAlignment="1">
      <alignment/>
      <protection/>
    </xf>
    <xf numFmtId="0" fontId="3" fillId="0" borderId="0" xfId="170" applyFont="1" applyBorder="1" applyAlignment="1" applyProtection="1">
      <alignment vertical="center"/>
      <protection hidden="1"/>
    </xf>
    <xf numFmtId="0" fontId="3" fillId="0" borderId="32" xfId="170" applyFont="1" applyBorder="1" applyAlignment="1" applyProtection="1">
      <alignment horizontal="center" vertical="top"/>
      <protection hidden="1"/>
    </xf>
    <xf numFmtId="0" fontId="3" fillId="0" borderId="32" xfId="170" applyFont="1" applyBorder="1" applyAlignment="1">
      <alignment horizontal="center"/>
      <protection/>
    </xf>
    <xf numFmtId="0" fontId="3" fillId="0" borderId="33" xfId="170" applyFont="1" applyBorder="1" applyAlignment="1">
      <alignment/>
      <protection/>
    </xf>
    <xf numFmtId="49" fontId="2" fillId="0" borderId="27" xfId="17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70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170" applyFont="1" applyFill="1" applyBorder="1" applyAlignment="1" applyProtection="1">
      <alignment horizontal="left" vertical="center"/>
      <protection hidden="1" locked="0"/>
    </xf>
    <xf numFmtId="0" fontId="3" fillId="0" borderId="28" xfId="170" applyFont="1" applyFill="1" applyBorder="1" applyAlignment="1">
      <alignment/>
      <protection/>
    </xf>
    <xf numFmtId="0" fontId="3" fillId="0" borderId="29" xfId="170" applyFont="1" applyFill="1" applyBorder="1" applyAlignment="1">
      <alignment/>
      <protection/>
    </xf>
    <xf numFmtId="0" fontId="3" fillId="0" borderId="0" xfId="170" applyFont="1" applyBorder="1" applyAlignment="1" applyProtection="1">
      <alignment horizontal="center" vertical="top"/>
      <protection hidden="1"/>
    </xf>
    <xf numFmtId="0" fontId="3" fillId="0" borderId="0" xfId="170" applyFont="1" applyBorder="1" applyAlignment="1" applyProtection="1">
      <alignment horizontal="center"/>
      <protection hidden="1"/>
    </xf>
    <xf numFmtId="0" fontId="3" fillId="0" borderId="17" xfId="170" applyFont="1" applyBorder="1" applyAlignment="1" applyProtection="1">
      <alignment horizontal="center"/>
      <protection hidden="1"/>
    </xf>
    <xf numFmtId="0" fontId="2" fillId="0" borderId="27" xfId="170" applyFont="1" applyFill="1" applyBorder="1" applyAlignment="1" applyProtection="1">
      <alignment horizontal="right" vertical="center"/>
      <protection hidden="1" locked="0"/>
    </xf>
    <xf numFmtId="0" fontId="3" fillId="0" borderId="0" xfId="170" applyFont="1" applyBorder="1" applyAlignment="1" applyProtection="1">
      <alignment vertical="top" wrapText="1"/>
      <protection hidden="1"/>
    </xf>
    <xf numFmtId="0" fontId="3" fillId="0" borderId="0" xfId="170" applyFont="1" applyBorder="1" applyAlignment="1" applyProtection="1">
      <alignment wrapText="1"/>
      <protection hidden="1"/>
    </xf>
    <xf numFmtId="0" fontId="3" fillId="0" borderId="28" xfId="170" applyFont="1" applyFill="1" applyBorder="1" applyAlignment="1">
      <alignment horizontal="left"/>
      <protection/>
    </xf>
    <xf numFmtId="0" fontId="3" fillId="0" borderId="29" xfId="170" applyFont="1" applyFill="1" applyBorder="1" applyAlignment="1">
      <alignment horizontal="left"/>
      <protection/>
    </xf>
    <xf numFmtId="0" fontId="3" fillId="0" borderId="0" xfId="170" applyFont="1" applyBorder="1" applyAlignment="1" applyProtection="1">
      <alignment horizontal="right" vertical="center"/>
      <protection hidden="1"/>
    </xf>
    <xf numFmtId="0" fontId="3" fillId="0" borderId="16" xfId="170" applyFont="1" applyBorder="1" applyAlignment="1" applyProtection="1">
      <alignment horizontal="center" vertical="center"/>
      <protection hidden="1"/>
    </xf>
    <xf numFmtId="0" fontId="3" fillId="0" borderId="0" xfId="170" applyFont="1" applyBorder="1" applyAlignment="1">
      <alignment horizontal="center" vertical="center"/>
      <protection/>
    </xf>
    <xf numFmtId="0" fontId="3" fillId="0" borderId="0" xfId="170" applyFont="1" applyBorder="1" applyAlignment="1">
      <alignment horizontal="center"/>
      <protection/>
    </xf>
    <xf numFmtId="0" fontId="3" fillId="0" borderId="0" xfId="170" applyFont="1" applyBorder="1" applyAlignment="1">
      <alignment horizontal="center" vertical="center"/>
      <protection/>
    </xf>
    <xf numFmtId="0" fontId="3" fillId="0" borderId="0" xfId="170" applyFont="1" applyBorder="1" applyAlignment="1">
      <alignment vertical="center"/>
      <protection/>
    </xf>
    <xf numFmtId="0" fontId="3" fillId="0" borderId="0" xfId="170" applyFont="1" applyBorder="1" applyAlignment="1">
      <alignment horizontal="center"/>
      <protection/>
    </xf>
    <xf numFmtId="0" fontId="3" fillId="0" borderId="25" xfId="170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170" applyFont="1" applyFill="1" applyBorder="1" applyAlignment="1" applyProtection="1">
      <alignment/>
      <protection hidden="1" locked="0"/>
    </xf>
    <xf numFmtId="0" fontId="2" fillId="0" borderId="29" xfId="170" applyFont="1" applyFill="1" applyBorder="1" applyAlignment="1" applyProtection="1">
      <alignment/>
      <protection hidden="1" locked="0"/>
    </xf>
    <xf numFmtId="0" fontId="3" fillId="0" borderId="0" xfId="170" applyFont="1" applyBorder="1" applyAlignment="1" applyProtection="1">
      <alignment horizontal="right"/>
      <protection hidden="1"/>
    </xf>
    <xf numFmtId="0" fontId="3" fillId="0" borderId="28" xfId="171" applyFont="1" applyBorder="1" applyAlignment="1">
      <alignment horizontal="left" vertical="center"/>
      <protection/>
    </xf>
    <xf numFmtId="1" fontId="2" fillId="33" borderId="27" xfId="171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17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0" applyFont="1" applyBorder="1" applyAlignment="1" applyProtection="1">
      <alignment horizontal="right" wrapText="1"/>
      <protection hidden="1"/>
    </xf>
    <xf numFmtId="0" fontId="3" fillId="0" borderId="16" xfId="170" applyFont="1" applyBorder="1" applyAlignment="1" applyProtection="1">
      <alignment horizontal="right" wrapText="1"/>
      <protection hidden="1"/>
    </xf>
    <xf numFmtId="0" fontId="2" fillId="0" borderId="16" xfId="170" applyFont="1" applyFill="1" applyBorder="1" applyAlignment="1" applyProtection="1">
      <alignment horizontal="left" vertical="center" wrapText="1"/>
      <protection hidden="1"/>
    </xf>
    <xf numFmtId="0" fontId="2" fillId="0" borderId="0" xfId="170" applyFont="1" applyFill="1" applyBorder="1" applyAlignment="1" applyProtection="1">
      <alignment horizontal="left" vertical="center" wrapText="1"/>
      <protection hidden="1"/>
    </xf>
    <xf numFmtId="0" fontId="2" fillId="0" borderId="25" xfId="170" applyFont="1" applyFill="1" applyBorder="1" applyAlignment="1" applyProtection="1">
      <alignment horizontal="left" vertical="center" wrapText="1"/>
      <protection hidden="1"/>
    </xf>
    <xf numFmtId="0" fontId="11" fillId="0" borderId="16" xfId="170" applyFont="1" applyBorder="1" applyAlignment="1" applyProtection="1">
      <alignment horizontal="center" vertical="center" wrapText="1"/>
      <protection hidden="1"/>
    </xf>
    <xf numFmtId="0" fontId="11" fillId="0" borderId="0" xfId="170" applyFont="1" applyBorder="1" applyAlignment="1" applyProtection="1">
      <alignment horizontal="center" vertical="center" wrapText="1"/>
      <protection hidden="1"/>
    </xf>
    <xf numFmtId="0" fontId="11" fillId="0" borderId="25" xfId="170" applyFont="1" applyBorder="1" applyAlignment="1" applyProtection="1">
      <alignment horizontal="center" vertical="center" wrapText="1"/>
      <protection hidden="1"/>
    </xf>
    <xf numFmtId="0" fontId="1" fillId="0" borderId="16" xfId="170" applyFont="1" applyBorder="1" applyAlignment="1" applyProtection="1">
      <alignment horizontal="right" vertical="center" wrapText="1"/>
      <protection hidden="1"/>
    </xf>
    <xf numFmtId="0" fontId="1" fillId="0" borderId="25" xfId="170" applyFont="1" applyBorder="1" applyAlignment="1" applyProtection="1">
      <alignment horizontal="right" wrapText="1"/>
      <protection hidden="1"/>
    </xf>
    <xf numFmtId="49" fontId="2" fillId="33" borderId="27" xfId="17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71" applyNumberFormat="1" applyFont="1" applyBorder="1" applyAlignment="1" applyProtection="1">
      <alignment horizontal="center" vertical="center"/>
      <protection hidden="1" locked="0"/>
    </xf>
    <xf numFmtId="49" fontId="2" fillId="33" borderId="27" xfId="10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03" applyNumberFormat="1" applyFont="1" applyBorder="1" applyAlignment="1" applyProtection="1">
      <alignment horizontal="center" vertical="center"/>
      <protection hidden="1" locked="0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17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176" applyFont="1" applyFill="1" applyBorder="1" applyAlignment="1" applyProtection="1">
      <alignment horizontal="center" vertical="center"/>
      <protection hidden="1"/>
    </xf>
    <xf numFmtId="14" fontId="7" fillId="0" borderId="0" xfId="17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176" applyFont="1" applyAlignment="1">
      <alignment/>
      <protection/>
    </xf>
    <xf numFmtId="0" fontId="15" fillId="0" borderId="0" xfId="176" applyFont="1" applyBorder="1" applyAlignment="1">
      <alignment horizontal="justify" vertical="top" wrapText="1"/>
      <protection/>
    </xf>
    <xf numFmtId="0" fontId="9" fillId="0" borderId="0" xfId="176" applyAlignment="1">
      <alignment/>
      <protection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00" xfId="59"/>
    <cellStyle name="Normal 101" xfId="60"/>
    <cellStyle name="Normal 102" xfId="61"/>
    <cellStyle name="Normal 103" xfId="62"/>
    <cellStyle name="Normal 104" xfId="63"/>
    <cellStyle name="Normal 105" xfId="64"/>
    <cellStyle name="Normal 106" xfId="65"/>
    <cellStyle name="Normal 107" xfId="66"/>
    <cellStyle name="Normal 108" xfId="67"/>
    <cellStyle name="Normal 109" xfId="68"/>
    <cellStyle name="Normal 11" xfId="69"/>
    <cellStyle name="Normal 110" xfId="70"/>
    <cellStyle name="Normal 111" xfId="71"/>
    <cellStyle name="Normal 112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19" xfId="80"/>
    <cellStyle name="Normal 2" xfId="81"/>
    <cellStyle name="Normal 20" xfId="82"/>
    <cellStyle name="Normal 21" xfId="83"/>
    <cellStyle name="Normal 22" xfId="84"/>
    <cellStyle name="Normal 23" xfId="85"/>
    <cellStyle name="Normal 24" xfId="86"/>
    <cellStyle name="Normal 25" xfId="87"/>
    <cellStyle name="Normal 26" xfId="88"/>
    <cellStyle name="Normal 27" xfId="89"/>
    <cellStyle name="Normal 28" xfId="90"/>
    <cellStyle name="Normal 29" xfId="91"/>
    <cellStyle name="Normal 3" xfId="92"/>
    <cellStyle name="Normal 30" xfId="93"/>
    <cellStyle name="Normal 31" xfId="94"/>
    <cellStyle name="Normal 32" xfId="95"/>
    <cellStyle name="Normal 33" xfId="96"/>
    <cellStyle name="Normal 34" xfId="97"/>
    <cellStyle name="Normal 35" xfId="98"/>
    <cellStyle name="Normal 36" xfId="99"/>
    <cellStyle name="Normal 37" xfId="100"/>
    <cellStyle name="Normal 38" xfId="101"/>
    <cellStyle name="Normal 39" xfId="102"/>
    <cellStyle name="Normal 4" xfId="103"/>
    <cellStyle name="Normal 40" xfId="104"/>
    <cellStyle name="Normal 41" xfId="105"/>
    <cellStyle name="Normal 42" xfId="106"/>
    <cellStyle name="Normal 43" xfId="107"/>
    <cellStyle name="Normal 44" xfId="108"/>
    <cellStyle name="Normal 45" xfId="109"/>
    <cellStyle name="Normal 46" xfId="110"/>
    <cellStyle name="Normal 47" xfId="111"/>
    <cellStyle name="Normal 48" xfId="112"/>
    <cellStyle name="Normal 49" xfId="113"/>
    <cellStyle name="Normal 5" xfId="114"/>
    <cellStyle name="Normal 50" xfId="115"/>
    <cellStyle name="Normal 51" xfId="116"/>
    <cellStyle name="Normal 52" xfId="117"/>
    <cellStyle name="Normal 53" xfId="118"/>
    <cellStyle name="Normal 54" xfId="119"/>
    <cellStyle name="Normal 55" xfId="120"/>
    <cellStyle name="Normal 56" xfId="121"/>
    <cellStyle name="Normal 57" xfId="122"/>
    <cellStyle name="Normal 58" xfId="123"/>
    <cellStyle name="Normal 59" xfId="124"/>
    <cellStyle name="Normal 6" xfId="125"/>
    <cellStyle name="Normal 60" xfId="126"/>
    <cellStyle name="Normal 61" xfId="127"/>
    <cellStyle name="Normal 62" xfId="128"/>
    <cellStyle name="Normal 63" xfId="129"/>
    <cellStyle name="Normal 64" xfId="130"/>
    <cellStyle name="Normal 65" xfId="131"/>
    <cellStyle name="Normal 66" xfId="132"/>
    <cellStyle name="Normal 67" xfId="133"/>
    <cellStyle name="Normal 68" xfId="134"/>
    <cellStyle name="Normal 69" xfId="135"/>
    <cellStyle name="Normal 7" xfId="136"/>
    <cellStyle name="Normal 70" xfId="137"/>
    <cellStyle name="Normal 71" xfId="138"/>
    <cellStyle name="Normal 72" xfId="139"/>
    <cellStyle name="Normal 73" xfId="140"/>
    <cellStyle name="Normal 74" xfId="141"/>
    <cellStyle name="Normal 75" xfId="142"/>
    <cellStyle name="Normal 76" xfId="143"/>
    <cellStyle name="Normal 77" xfId="144"/>
    <cellStyle name="Normal 78" xfId="145"/>
    <cellStyle name="Normal 79" xfId="146"/>
    <cellStyle name="Normal 8" xfId="147"/>
    <cellStyle name="Normal 80" xfId="148"/>
    <cellStyle name="Normal 81" xfId="149"/>
    <cellStyle name="Normal 82" xfId="150"/>
    <cellStyle name="Normal 83" xfId="151"/>
    <cellStyle name="Normal 84" xfId="152"/>
    <cellStyle name="Normal 85" xfId="153"/>
    <cellStyle name="Normal 86" xfId="154"/>
    <cellStyle name="Normal 87" xfId="155"/>
    <cellStyle name="Normal 88" xfId="156"/>
    <cellStyle name="Normal 89" xfId="157"/>
    <cellStyle name="Normal 9" xfId="158"/>
    <cellStyle name="Normal 90" xfId="159"/>
    <cellStyle name="Normal 91" xfId="160"/>
    <cellStyle name="Normal 92" xfId="161"/>
    <cellStyle name="Normal 93" xfId="162"/>
    <cellStyle name="Normal 94" xfId="163"/>
    <cellStyle name="Normal 95" xfId="164"/>
    <cellStyle name="Normal 96" xfId="165"/>
    <cellStyle name="Normal 97" xfId="166"/>
    <cellStyle name="Normal 98" xfId="167"/>
    <cellStyle name="Normal 99" xfId="168"/>
    <cellStyle name="Normal_NOVČANI TIJEK" xfId="169"/>
    <cellStyle name="Normal_TFI-POD" xfId="170"/>
    <cellStyle name="Normal_TFI-POD-AP-12-09-N" xfId="171"/>
    <cellStyle name="Note" xfId="172"/>
    <cellStyle name="Obično_Knjiga2" xfId="173"/>
    <cellStyle name="Output" xfId="174"/>
    <cellStyle name="Percent" xfId="175"/>
    <cellStyle name="Style 1" xfId="176"/>
    <cellStyle name="Style 1 2" xfId="177"/>
    <cellStyle name="Title" xfId="178"/>
    <cellStyle name="Total" xfId="179"/>
    <cellStyle name="Warning Text" xfId="18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0" t="s">
        <v>248</v>
      </c>
      <c r="B1" s="191"/>
      <c r="C1" s="191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226" t="s">
        <v>249</v>
      </c>
      <c r="B2" s="227"/>
      <c r="C2" s="227"/>
      <c r="D2" s="228"/>
      <c r="E2" s="120">
        <v>40544</v>
      </c>
      <c r="F2" s="12"/>
      <c r="G2" s="13" t="s">
        <v>250</v>
      </c>
      <c r="H2" s="120">
        <v>40816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29" t="s">
        <v>317</v>
      </c>
      <c r="B4" s="230"/>
      <c r="C4" s="230"/>
      <c r="D4" s="230"/>
      <c r="E4" s="230"/>
      <c r="F4" s="230"/>
      <c r="G4" s="230"/>
      <c r="H4" s="230"/>
      <c r="I4" s="23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84" t="s">
        <v>251</v>
      </c>
      <c r="B6" s="185"/>
      <c r="C6" s="234" t="s">
        <v>323</v>
      </c>
      <c r="D6" s="23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232" t="s">
        <v>252</v>
      </c>
      <c r="B8" s="233"/>
      <c r="C8" s="234" t="s">
        <v>324</v>
      </c>
      <c r="D8" s="23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79" t="s">
        <v>253</v>
      </c>
      <c r="B10" s="224"/>
      <c r="C10" s="236" t="s">
        <v>325</v>
      </c>
      <c r="D10" s="237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225"/>
      <c r="B11" s="22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84" t="s">
        <v>254</v>
      </c>
      <c r="B12" s="185"/>
      <c r="C12" s="188" t="s">
        <v>326</v>
      </c>
      <c r="D12" s="221"/>
      <c r="E12" s="221"/>
      <c r="F12" s="221"/>
      <c r="G12" s="221"/>
      <c r="H12" s="221"/>
      <c r="I12" s="17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84" t="s">
        <v>255</v>
      </c>
      <c r="B14" s="185"/>
      <c r="C14" s="222">
        <v>20000</v>
      </c>
      <c r="D14" s="223"/>
      <c r="E14" s="16"/>
      <c r="F14" s="188" t="s">
        <v>327</v>
      </c>
      <c r="G14" s="221"/>
      <c r="H14" s="221"/>
      <c r="I14" s="17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84" t="s">
        <v>256</v>
      </c>
      <c r="B16" s="185"/>
      <c r="C16" s="188" t="s">
        <v>328</v>
      </c>
      <c r="D16" s="221"/>
      <c r="E16" s="221"/>
      <c r="F16" s="221"/>
      <c r="G16" s="221"/>
      <c r="H16" s="221"/>
      <c r="I16" s="17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84" t="s">
        <v>257</v>
      </c>
      <c r="B18" s="185"/>
      <c r="C18" s="217" t="s">
        <v>329</v>
      </c>
      <c r="D18" s="218"/>
      <c r="E18" s="218"/>
      <c r="F18" s="218"/>
      <c r="G18" s="218"/>
      <c r="H18" s="218"/>
      <c r="I18" s="21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84" t="s">
        <v>258</v>
      </c>
      <c r="B20" s="185"/>
      <c r="C20" s="217" t="s">
        <v>330</v>
      </c>
      <c r="D20" s="218"/>
      <c r="E20" s="218"/>
      <c r="F20" s="218"/>
      <c r="G20" s="218"/>
      <c r="H20" s="218"/>
      <c r="I20" s="21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84" t="s">
        <v>259</v>
      </c>
      <c r="B22" s="185"/>
      <c r="C22" s="121">
        <v>98</v>
      </c>
      <c r="D22" s="198"/>
      <c r="E22" s="207"/>
      <c r="F22" s="208"/>
      <c r="G22" s="184"/>
      <c r="H22" s="220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84" t="s">
        <v>260</v>
      </c>
      <c r="B24" s="185"/>
      <c r="C24" s="121">
        <v>19</v>
      </c>
      <c r="D24" s="198"/>
      <c r="E24" s="207"/>
      <c r="F24" s="207"/>
      <c r="G24" s="208"/>
      <c r="H24" s="51" t="s">
        <v>261</v>
      </c>
      <c r="I24" s="122">
        <v>69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84" t="s">
        <v>262</v>
      </c>
      <c r="B26" s="185"/>
      <c r="C26" s="123" t="s">
        <v>331</v>
      </c>
      <c r="D26" s="25"/>
      <c r="E26" s="33"/>
      <c r="F26" s="24"/>
      <c r="G26" s="209" t="s">
        <v>263</v>
      </c>
      <c r="H26" s="185"/>
      <c r="I26" s="124" t="s">
        <v>337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210" t="s">
        <v>264</v>
      </c>
      <c r="B28" s="211"/>
      <c r="C28" s="212"/>
      <c r="D28" s="212"/>
      <c r="E28" s="213" t="s">
        <v>265</v>
      </c>
      <c r="F28" s="214"/>
      <c r="G28" s="214"/>
      <c r="H28" s="215" t="s">
        <v>266</v>
      </c>
      <c r="I28" s="21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204"/>
      <c r="B30" s="199"/>
      <c r="C30" s="199"/>
      <c r="D30" s="200"/>
      <c r="E30" s="204"/>
      <c r="F30" s="199"/>
      <c r="G30" s="199"/>
      <c r="H30" s="196"/>
      <c r="I30" s="197"/>
      <c r="J30" s="10"/>
      <c r="K30" s="10"/>
      <c r="L30" s="10"/>
    </row>
    <row r="31" spans="1:12" ht="12.75">
      <c r="A31" s="94"/>
      <c r="B31" s="22"/>
      <c r="C31" s="21"/>
      <c r="D31" s="205"/>
      <c r="E31" s="205"/>
      <c r="F31" s="205"/>
      <c r="G31" s="206"/>
      <c r="H31" s="16"/>
      <c r="I31" s="101"/>
      <c r="J31" s="10"/>
      <c r="K31" s="10"/>
      <c r="L31" s="10"/>
    </row>
    <row r="32" spans="1:12" ht="12.75">
      <c r="A32" s="204"/>
      <c r="B32" s="199"/>
      <c r="C32" s="199"/>
      <c r="D32" s="200"/>
      <c r="E32" s="204"/>
      <c r="F32" s="199"/>
      <c r="G32" s="199"/>
      <c r="H32" s="196"/>
      <c r="I32" s="197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204"/>
      <c r="B34" s="199"/>
      <c r="C34" s="199"/>
      <c r="D34" s="200"/>
      <c r="E34" s="204"/>
      <c r="F34" s="199"/>
      <c r="G34" s="199"/>
      <c r="H34" s="196"/>
      <c r="I34" s="197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204"/>
      <c r="B36" s="199"/>
      <c r="C36" s="199"/>
      <c r="D36" s="200"/>
      <c r="E36" s="204"/>
      <c r="F36" s="199"/>
      <c r="G36" s="199"/>
      <c r="H36" s="196"/>
      <c r="I36" s="197"/>
      <c r="J36" s="10"/>
      <c r="K36" s="10"/>
      <c r="L36" s="10"/>
    </row>
    <row r="37" spans="1:12" ht="12.75">
      <c r="A37" s="103"/>
      <c r="B37" s="30"/>
      <c r="C37" s="201"/>
      <c r="D37" s="202"/>
      <c r="E37" s="16"/>
      <c r="F37" s="201"/>
      <c r="G37" s="202"/>
      <c r="H37" s="16"/>
      <c r="I37" s="95"/>
      <c r="J37" s="10"/>
      <c r="K37" s="10"/>
      <c r="L37" s="10"/>
    </row>
    <row r="38" spans="1:12" ht="12.75">
      <c r="A38" s="204"/>
      <c r="B38" s="199"/>
      <c r="C38" s="199"/>
      <c r="D38" s="200"/>
      <c r="E38" s="204"/>
      <c r="F38" s="199"/>
      <c r="G38" s="199"/>
      <c r="H38" s="196"/>
      <c r="I38" s="197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204"/>
      <c r="B40" s="199"/>
      <c r="C40" s="199"/>
      <c r="D40" s="200"/>
      <c r="E40" s="204"/>
      <c r="F40" s="199"/>
      <c r="G40" s="199"/>
      <c r="H40" s="196"/>
      <c r="I40" s="197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79" t="s">
        <v>267</v>
      </c>
      <c r="B44" s="180"/>
      <c r="C44" s="196"/>
      <c r="D44" s="197"/>
      <c r="E44" s="26"/>
      <c r="F44" s="198"/>
      <c r="G44" s="199"/>
      <c r="H44" s="199"/>
      <c r="I44" s="200"/>
      <c r="J44" s="10"/>
      <c r="K44" s="10"/>
      <c r="L44" s="10"/>
    </row>
    <row r="45" spans="1:12" ht="12.75">
      <c r="A45" s="103"/>
      <c r="B45" s="30"/>
      <c r="C45" s="201"/>
      <c r="D45" s="202"/>
      <c r="E45" s="16"/>
      <c r="F45" s="201"/>
      <c r="G45" s="203"/>
      <c r="H45" s="35"/>
      <c r="I45" s="107"/>
      <c r="J45" s="10"/>
      <c r="K45" s="10"/>
      <c r="L45" s="10"/>
    </row>
    <row r="46" spans="1:12" ht="12.75">
      <c r="A46" s="179" t="s">
        <v>268</v>
      </c>
      <c r="B46" s="180"/>
      <c r="C46" s="188" t="s">
        <v>332</v>
      </c>
      <c r="D46" s="189"/>
      <c r="E46" s="189"/>
      <c r="F46" s="189"/>
      <c r="G46" s="189"/>
      <c r="H46" s="189"/>
      <c r="I46" s="18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79" t="s">
        <v>270</v>
      </c>
      <c r="B48" s="180"/>
      <c r="C48" s="173" t="s">
        <v>333</v>
      </c>
      <c r="D48" s="175"/>
      <c r="E48" s="174"/>
      <c r="F48" s="16"/>
      <c r="G48" s="51" t="s">
        <v>271</v>
      </c>
      <c r="H48" s="173" t="s">
        <v>334</v>
      </c>
      <c r="I48" s="17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79" t="s">
        <v>257</v>
      </c>
      <c r="B50" s="180"/>
      <c r="C50" s="181" t="s">
        <v>335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84" t="s">
        <v>272</v>
      </c>
      <c r="B52" s="185"/>
      <c r="C52" s="173" t="s">
        <v>336</v>
      </c>
      <c r="D52" s="175"/>
      <c r="E52" s="175"/>
      <c r="F52" s="175"/>
      <c r="G52" s="175"/>
      <c r="H52" s="175"/>
      <c r="I52" s="176"/>
      <c r="J52" s="10"/>
      <c r="K52" s="10"/>
      <c r="L52" s="10"/>
    </row>
    <row r="53" spans="1:12" ht="12.75">
      <c r="A53" s="108"/>
      <c r="B53" s="20"/>
      <c r="C53" s="192" t="s">
        <v>273</v>
      </c>
      <c r="D53" s="192"/>
      <c r="E53" s="192"/>
      <c r="F53" s="192"/>
      <c r="G53" s="192"/>
      <c r="H53" s="192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70" t="s">
        <v>306</v>
      </c>
      <c r="C56" s="171"/>
      <c r="D56" s="171"/>
      <c r="E56" s="171"/>
      <c r="F56" s="171"/>
      <c r="G56" s="171"/>
      <c r="H56" s="171"/>
      <c r="I56" s="172"/>
      <c r="J56" s="10"/>
      <c r="K56" s="10"/>
      <c r="L56" s="10"/>
    </row>
    <row r="57" spans="1:12" ht="12.75">
      <c r="A57" s="108"/>
      <c r="B57" s="170" t="s">
        <v>307</v>
      </c>
      <c r="C57" s="171"/>
      <c r="D57" s="171"/>
      <c r="E57" s="171"/>
      <c r="F57" s="171"/>
      <c r="G57" s="171"/>
      <c r="H57" s="171"/>
      <c r="I57" s="110"/>
      <c r="J57" s="10"/>
      <c r="K57" s="10"/>
      <c r="L57" s="10"/>
    </row>
    <row r="58" spans="1:12" ht="12.75">
      <c r="A58" s="108"/>
      <c r="B58" s="170" t="s">
        <v>308</v>
      </c>
      <c r="C58" s="171"/>
      <c r="D58" s="171"/>
      <c r="E58" s="171"/>
      <c r="F58" s="171"/>
      <c r="G58" s="171"/>
      <c r="H58" s="171"/>
      <c r="I58" s="172"/>
      <c r="J58" s="10"/>
      <c r="K58" s="10"/>
      <c r="L58" s="10"/>
    </row>
    <row r="59" spans="1:12" ht="12.75">
      <c r="A59" s="108"/>
      <c r="B59" s="170" t="s">
        <v>309</v>
      </c>
      <c r="C59" s="171"/>
      <c r="D59" s="171"/>
      <c r="E59" s="171"/>
      <c r="F59" s="171"/>
      <c r="G59" s="171"/>
      <c r="H59" s="171"/>
      <c r="I59" s="17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93" t="s">
        <v>277</v>
      </c>
      <c r="H62" s="194"/>
      <c r="I62" s="195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77"/>
      <c r="H63" s="178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A2:D2"/>
    <mergeCell ref="A4:I4"/>
    <mergeCell ref="A6:B6"/>
    <mergeCell ref="A8:B8"/>
    <mergeCell ref="C6:D6"/>
    <mergeCell ref="C8:D8"/>
    <mergeCell ref="C10:D10"/>
    <mergeCell ref="A12:B12"/>
    <mergeCell ref="A14:B14"/>
    <mergeCell ref="A16:B16"/>
    <mergeCell ref="C12:I12"/>
    <mergeCell ref="C14:D14"/>
    <mergeCell ref="F14:I14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H38:I38"/>
    <mergeCell ref="C48:E48"/>
    <mergeCell ref="C45:D45"/>
    <mergeCell ref="F45:G45"/>
    <mergeCell ref="C37:D37"/>
    <mergeCell ref="F37:G37"/>
    <mergeCell ref="A38:D38"/>
    <mergeCell ref="E38:G38"/>
    <mergeCell ref="A40:D40"/>
    <mergeCell ref="E40:G40"/>
    <mergeCell ref="B58:I58"/>
    <mergeCell ref="C46:I46"/>
    <mergeCell ref="A48:B48"/>
    <mergeCell ref="A1:C1"/>
    <mergeCell ref="C53:H53"/>
    <mergeCell ref="G62:I62"/>
    <mergeCell ref="A46:B46"/>
    <mergeCell ref="A44:B44"/>
    <mergeCell ref="C44:D44"/>
    <mergeCell ref="F44:I44"/>
    <mergeCell ref="B59:I59"/>
    <mergeCell ref="H48:I48"/>
    <mergeCell ref="C52:I52"/>
    <mergeCell ref="G63:H63"/>
    <mergeCell ref="A50:B50"/>
    <mergeCell ref="C50:I50"/>
    <mergeCell ref="A52:B52"/>
    <mergeCell ref="B55:E55"/>
    <mergeCell ref="B56:I56"/>
    <mergeCell ref="B57:H5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33">
      <selection activeCell="K51" sqref="K51"/>
    </sheetView>
  </sheetViews>
  <sheetFormatPr defaultColWidth="9.140625" defaultRowHeight="12.75"/>
  <cols>
    <col min="1" max="7" width="9.140625" style="52" customWidth="1"/>
    <col min="8" max="8" width="6.00390625" style="52" customWidth="1"/>
    <col min="9" max="9" width="7.421875" style="52" customWidth="1"/>
    <col min="10" max="10" width="10.8515625" style="52" customWidth="1"/>
    <col min="11" max="11" width="12.140625" style="52" customWidth="1"/>
    <col min="12" max="16384" width="9.140625" style="52" customWidth="1"/>
  </cols>
  <sheetData>
    <row r="1" spans="1:11" ht="12.75" customHeight="1">
      <c r="A1" s="248" t="s">
        <v>153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340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50" t="s">
        <v>338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2.5">
      <c r="A4" s="253" t="s">
        <v>59</v>
      </c>
      <c r="B4" s="254"/>
      <c r="C4" s="254"/>
      <c r="D4" s="254"/>
      <c r="E4" s="254"/>
      <c r="F4" s="254"/>
      <c r="G4" s="254"/>
      <c r="H4" s="255"/>
      <c r="I4" s="58" t="s">
        <v>278</v>
      </c>
      <c r="J4" s="59" t="s">
        <v>319</v>
      </c>
      <c r="K4" s="60" t="s">
        <v>320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57">
        <v>2</v>
      </c>
      <c r="J5" s="56">
        <v>3</v>
      </c>
      <c r="K5" s="56">
        <v>4</v>
      </c>
    </row>
    <row r="6" spans="1:11" ht="12.7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.75">
      <c r="A7" s="242" t="s">
        <v>60</v>
      </c>
      <c r="B7" s="243"/>
      <c r="C7" s="243"/>
      <c r="D7" s="243"/>
      <c r="E7" s="243"/>
      <c r="F7" s="243"/>
      <c r="G7" s="243"/>
      <c r="H7" s="244"/>
      <c r="I7" s="3">
        <v>1</v>
      </c>
      <c r="J7" s="6"/>
      <c r="K7" s="6"/>
    </row>
    <row r="8" spans="1:11" ht="12.75">
      <c r="A8" s="245" t="s">
        <v>13</v>
      </c>
      <c r="B8" s="246"/>
      <c r="C8" s="246"/>
      <c r="D8" s="246"/>
      <c r="E8" s="246"/>
      <c r="F8" s="246"/>
      <c r="G8" s="246"/>
      <c r="H8" s="247"/>
      <c r="I8" s="1">
        <v>2</v>
      </c>
      <c r="J8" s="53">
        <f>J9+J16+J26+J35+J39</f>
        <v>1822645956</v>
      </c>
      <c r="K8" s="53">
        <f>K9+K16+K26+K35+K39</f>
        <v>1826545936</v>
      </c>
    </row>
    <row r="9" spans="1:11" ht="12.75">
      <c r="A9" s="256" t="s">
        <v>205</v>
      </c>
      <c r="B9" s="257"/>
      <c r="C9" s="257"/>
      <c r="D9" s="257"/>
      <c r="E9" s="257"/>
      <c r="F9" s="257"/>
      <c r="G9" s="257"/>
      <c r="H9" s="258"/>
      <c r="I9" s="1">
        <v>3</v>
      </c>
      <c r="J9" s="53">
        <f>SUM(J10:J15)</f>
        <v>2519184</v>
      </c>
      <c r="K9" s="53">
        <f>SUM(K10:K15)</f>
        <v>1138075</v>
      </c>
    </row>
    <row r="10" spans="1:11" ht="12.75">
      <c r="A10" s="256" t="s">
        <v>112</v>
      </c>
      <c r="B10" s="257"/>
      <c r="C10" s="257"/>
      <c r="D10" s="257"/>
      <c r="E10" s="257"/>
      <c r="F10" s="257"/>
      <c r="G10" s="257"/>
      <c r="H10" s="258"/>
      <c r="I10" s="1">
        <v>4</v>
      </c>
      <c r="J10" s="7"/>
      <c r="K10" s="7"/>
    </row>
    <row r="11" spans="1:11" ht="12.75">
      <c r="A11" s="256" t="s">
        <v>14</v>
      </c>
      <c r="B11" s="257"/>
      <c r="C11" s="257"/>
      <c r="D11" s="257"/>
      <c r="E11" s="257"/>
      <c r="F11" s="257"/>
      <c r="G11" s="257"/>
      <c r="H11" s="258"/>
      <c r="I11" s="1">
        <v>5</v>
      </c>
      <c r="J11" s="7">
        <v>2519184</v>
      </c>
      <c r="K11" s="7">
        <v>1138075</v>
      </c>
    </row>
    <row r="12" spans="1:11" ht="12.75">
      <c r="A12" s="256" t="s">
        <v>113</v>
      </c>
      <c r="B12" s="257"/>
      <c r="C12" s="257"/>
      <c r="D12" s="257"/>
      <c r="E12" s="257"/>
      <c r="F12" s="257"/>
      <c r="G12" s="257"/>
      <c r="H12" s="258"/>
      <c r="I12" s="1">
        <v>6</v>
      </c>
      <c r="J12" s="7"/>
      <c r="K12" s="7"/>
    </row>
    <row r="13" spans="1:11" ht="12.75">
      <c r="A13" s="256" t="s">
        <v>208</v>
      </c>
      <c r="B13" s="257"/>
      <c r="C13" s="257"/>
      <c r="D13" s="257"/>
      <c r="E13" s="257"/>
      <c r="F13" s="257"/>
      <c r="G13" s="257"/>
      <c r="H13" s="258"/>
      <c r="I13" s="1">
        <v>7</v>
      </c>
      <c r="J13" s="7"/>
      <c r="K13" s="7"/>
    </row>
    <row r="14" spans="1:11" ht="12.75">
      <c r="A14" s="256" t="s">
        <v>209</v>
      </c>
      <c r="B14" s="257"/>
      <c r="C14" s="257"/>
      <c r="D14" s="257"/>
      <c r="E14" s="257"/>
      <c r="F14" s="257"/>
      <c r="G14" s="257"/>
      <c r="H14" s="258"/>
      <c r="I14" s="1">
        <v>8</v>
      </c>
      <c r="J14" s="7"/>
      <c r="K14" s="7"/>
    </row>
    <row r="15" spans="1:11" ht="12.75">
      <c r="A15" s="256" t="s">
        <v>210</v>
      </c>
      <c r="B15" s="257"/>
      <c r="C15" s="257"/>
      <c r="D15" s="257"/>
      <c r="E15" s="257"/>
      <c r="F15" s="257"/>
      <c r="G15" s="257"/>
      <c r="H15" s="258"/>
      <c r="I15" s="1">
        <v>9</v>
      </c>
      <c r="J15" s="7"/>
      <c r="K15" s="7"/>
    </row>
    <row r="16" spans="1:11" ht="12.75">
      <c r="A16" s="256" t="s">
        <v>206</v>
      </c>
      <c r="B16" s="257"/>
      <c r="C16" s="257"/>
      <c r="D16" s="257"/>
      <c r="E16" s="257"/>
      <c r="F16" s="257"/>
      <c r="G16" s="257"/>
      <c r="H16" s="258"/>
      <c r="I16" s="1">
        <v>10</v>
      </c>
      <c r="J16" s="53">
        <f>SUM(J17:J25)</f>
        <v>68409744</v>
      </c>
      <c r="K16" s="53">
        <f>SUM(K17:K25)</f>
        <v>73546997</v>
      </c>
    </row>
    <row r="17" spans="1:11" ht="12.75">
      <c r="A17" s="256" t="s">
        <v>211</v>
      </c>
      <c r="B17" s="257"/>
      <c r="C17" s="257"/>
      <c r="D17" s="257"/>
      <c r="E17" s="257"/>
      <c r="F17" s="257"/>
      <c r="G17" s="257"/>
      <c r="H17" s="258"/>
      <c r="I17" s="1">
        <v>11</v>
      </c>
      <c r="J17" s="7">
        <v>11660585</v>
      </c>
      <c r="K17" s="7">
        <v>13603071</v>
      </c>
    </row>
    <row r="18" spans="1:11" ht="12.75">
      <c r="A18" s="256" t="s">
        <v>247</v>
      </c>
      <c r="B18" s="257"/>
      <c r="C18" s="257"/>
      <c r="D18" s="257"/>
      <c r="E18" s="257"/>
      <c r="F18" s="257"/>
      <c r="G18" s="257"/>
      <c r="H18" s="258"/>
      <c r="I18" s="1">
        <v>12</v>
      </c>
      <c r="J18" s="7">
        <v>2897664</v>
      </c>
      <c r="K18" s="7">
        <v>2663860</v>
      </c>
    </row>
    <row r="19" spans="1:11" ht="12.75">
      <c r="A19" s="256" t="s">
        <v>212</v>
      </c>
      <c r="B19" s="257"/>
      <c r="C19" s="257"/>
      <c r="D19" s="257"/>
      <c r="E19" s="257"/>
      <c r="F19" s="257"/>
      <c r="G19" s="257"/>
      <c r="H19" s="258"/>
      <c r="I19" s="1">
        <v>13</v>
      </c>
      <c r="J19" s="7">
        <v>460259</v>
      </c>
      <c r="K19" s="7">
        <v>384779</v>
      </c>
    </row>
    <row r="20" spans="1:11" ht="12.75">
      <c r="A20" s="256" t="s">
        <v>27</v>
      </c>
      <c r="B20" s="257"/>
      <c r="C20" s="257"/>
      <c r="D20" s="257"/>
      <c r="E20" s="257"/>
      <c r="F20" s="257"/>
      <c r="G20" s="257"/>
      <c r="H20" s="258"/>
      <c r="I20" s="1">
        <v>14</v>
      </c>
      <c r="J20" s="7"/>
      <c r="K20" s="7"/>
    </row>
    <row r="21" spans="1:11" ht="12.75">
      <c r="A21" s="256" t="s">
        <v>28</v>
      </c>
      <c r="B21" s="257"/>
      <c r="C21" s="257"/>
      <c r="D21" s="257"/>
      <c r="E21" s="257"/>
      <c r="F21" s="257"/>
      <c r="G21" s="257"/>
      <c r="H21" s="258"/>
      <c r="I21" s="1">
        <v>15</v>
      </c>
      <c r="J21" s="7"/>
      <c r="K21" s="7"/>
    </row>
    <row r="22" spans="1:11" ht="12.75">
      <c r="A22" s="256" t="s">
        <v>72</v>
      </c>
      <c r="B22" s="257"/>
      <c r="C22" s="257"/>
      <c r="D22" s="257"/>
      <c r="E22" s="257"/>
      <c r="F22" s="257"/>
      <c r="G22" s="257"/>
      <c r="H22" s="258"/>
      <c r="I22" s="1">
        <v>16</v>
      </c>
      <c r="J22" s="7"/>
      <c r="K22" s="7"/>
    </row>
    <row r="23" spans="1:11" ht="12.75">
      <c r="A23" s="256" t="s">
        <v>73</v>
      </c>
      <c r="B23" s="257"/>
      <c r="C23" s="257"/>
      <c r="D23" s="257"/>
      <c r="E23" s="257"/>
      <c r="F23" s="257"/>
      <c r="G23" s="257"/>
      <c r="H23" s="258"/>
      <c r="I23" s="1">
        <v>17</v>
      </c>
      <c r="J23" s="7">
        <v>53202548</v>
      </c>
      <c r="K23" s="7">
        <v>56706599</v>
      </c>
    </row>
    <row r="24" spans="1:11" ht="12.75">
      <c r="A24" s="256" t="s">
        <v>74</v>
      </c>
      <c r="B24" s="257"/>
      <c r="C24" s="257"/>
      <c r="D24" s="257"/>
      <c r="E24" s="257"/>
      <c r="F24" s="257"/>
      <c r="G24" s="257"/>
      <c r="H24" s="258"/>
      <c r="I24" s="1">
        <v>18</v>
      </c>
      <c r="J24" s="7">
        <v>188688</v>
      </c>
      <c r="K24" s="7">
        <v>188688</v>
      </c>
    </row>
    <row r="25" spans="1:11" ht="12.75">
      <c r="A25" s="256" t="s">
        <v>75</v>
      </c>
      <c r="B25" s="257"/>
      <c r="C25" s="257"/>
      <c r="D25" s="257"/>
      <c r="E25" s="257"/>
      <c r="F25" s="257"/>
      <c r="G25" s="257"/>
      <c r="H25" s="258"/>
      <c r="I25" s="1">
        <v>19</v>
      </c>
      <c r="J25" s="7"/>
      <c r="K25" s="7"/>
    </row>
    <row r="26" spans="1:11" ht="12.75">
      <c r="A26" s="256" t="s">
        <v>190</v>
      </c>
      <c r="B26" s="257"/>
      <c r="C26" s="257"/>
      <c r="D26" s="257"/>
      <c r="E26" s="257"/>
      <c r="F26" s="257"/>
      <c r="G26" s="257"/>
      <c r="H26" s="258"/>
      <c r="I26" s="1">
        <v>20</v>
      </c>
      <c r="J26" s="53">
        <f>SUM(J27:J34)</f>
        <v>1743492531</v>
      </c>
      <c r="K26" s="53">
        <f>SUM(K27:K34)</f>
        <v>1743636367</v>
      </c>
    </row>
    <row r="27" spans="1:11" ht="12.75">
      <c r="A27" s="256" t="s">
        <v>76</v>
      </c>
      <c r="B27" s="257"/>
      <c r="C27" s="257"/>
      <c r="D27" s="257"/>
      <c r="E27" s="257"/>
      <c r="F27" s="257"/>
      <c r="G27" s="257"/>
      <c r="H27" s="258"/>
      <c r="I27" s="1">
        <v>21</v>
      </c>
      <c r="J27" s="7">
        <v>1722578493</v>
      </c>
      <c r="K27" s="7">
        <v>1722578493</v>
      </c>
    </row>
    <row r="28" spans="1:11" ht="12.75">
      <c r="A28" s="256" t="s">
        <v>77</v>
      </c>
      <c r="B28" s="257"/>
      <c r="C28" s="257"/>
      <c r="D28" s="257"/>
      <c r="E28" s="257"/>
      <c r="F28" s="257"/>
      <c r="G28" s="257"/>
      <c r="H28" s="258"/>
      <c r="I28" s="1">
        <v>22</v>
      </c>
      <c r="J28" s="7">
        <v>17396244</v>
      </c>
      <c r="K28" s="7">
        <v>17624902</v>
      </c>
    </row>
    <row r="29" spans="1:11" ht="12.75">
      <c r="A29" s="256" t="s">
        <v>78</v>
      </c>
      <c r="B29" s="257"/>
      <c r="C29" s="257"/>
      <c r="D29" s="257"/>
      <c r="E29" s="257"/>
      <c r="F29" s="257"/>
      <c r="G29" s="257"/>
      <c r="H29" s="258"/>
      <c r="I29" s="1">
        <v>23</v>
      </c>
      <c r="J29" s="7">
        <v>761117</v>
      </c>
      <c r="K29" s="7">
        <v>761117</v>
      </c>
    </row>
    <row r="30" spans="1:11" ht="12.75">
      <c r="A30" s="256" t="s">
        <v>83</v>
      </c>
      <c r="B30" s="257"/>
      <c r="C30" s="257"/>
      <c r="D30" s="257"/>
      <c r="E30" s="257"/>
      <c r="F30" s="257"/>
      <c r="G30" s="257"/>
      <c r="H30" s="258"/>
      <c r="I30" s="1">
        <v>24</v>
      </c>
      <c r="J30" s="7"/>
      <c r="K30" s="7"/>
    </row>
    <row r="31" spans="1:11" ht="12.75">
      <c r="A31" s="256" t="s">
        <v>84</v>
      </c>
      <c r="B31" s="257"/>
      <c r="C31" s="257"/>
      <c r="D31" s="257"/>
      <c r="E31" s="257"/>
      <c r="F31" s="257"/>
      <c r="G31" s="257"/>
      <c r="H31" s="258"/>
      <c r="I31" s="1">
        <v>25</v>
      </c>
      <c r="J31" s="7">
        <v>2321309</v>
      </c>
      <c r="K31" s="7">
        <v>2321309</v>
      </c>
    </row>
    <row r="32" spans="1:11" ht="12.75">
      <c r="A32" s="256" t="s">
        <v>85</v>
      </c>
      <c r="B32" s="257"/>
      <c r="C32" s="257"/>
      <c r="D32" s="257"/>
      <c r="E32" s="257"/>
      <c r="F32" s="257"/>
      <c r="G32" s="257"/>
      <c r="H32" s="258"/>
      <c r="I32" s="1">
        <v>26</v>
      </c>
      <c r="J32" s="7">
        <v>435368</v>
      </c>
      <c r="K32" s="7">
        <v>350546</v>
      </c>
    </row>
    <row r="33" spans="1:11" ht="12.75">
      <c r="A33" s="256" t="s">
        <v>79</v>
      </c>
      <c r="B33" s="257"/>
      <c r="C33" s="257"/>
      <c r="D33" s="257"/>
      <c r="E33" s="257"/>
      <c r="F33" s="257"/>
      <c r="G33" s="257"/>
      <c r="H33" s="258"/>
      <c r="I33" s="1">
        <v>27</v>
      </c>
      <c r="J33" s="7"/>
      <c r="K33" s="7"/>
    </row>
    <row r="34" spans="1:11" ht="12.75">
      <c r="A34" s="256" t="s">
        <v>183</v>
      </c>
      <c r="B34" s="257"/>
      <c r="C34" s="257"/>
      <c r="D34" s="257"/>
      <c r="E34" s="257"/>
      <c r="F34" s="257"/>
      <c r="G34" s="257"/>
      <c r="H34" s="258"/>
      <c r="I34" s="1">
        <v>28</v>
      </c>
      <c r="J34" s="7"/>
      <c r="K34" s="7"/>
    </row>
    <row r="35" spans="1:11" ht="12.75">
      <c r="A35" s="256" t="s">
        <v>184</v>
      </c>
      <c r="B35" s="257"/>
      <c r="C35" s="257"/>
      <c r="D35" s="257"/>
      <c r="E35" s="257"/>
      <c r="F35" s="257"/>
      <c r="G35" s="257"/>
      <c r="H35" s="258"/>
      <c r="I35" s="1">
        <v>29</v>
      </c>
      <c r="J35" s="53">
        <f>SUM(J36:J38)</f>
        <v>8224497</v>
      </c>
      <c r="K35" s="53">
        <f>SUM(K36:K38)</f>
        <v>8224497</v>
      </c>
    </row>
    <row r="36" spans="1:11" ht="12.75">
      <c r="A36" s="256" t="s">
        <v>80</v>
      </c>
      <c r="B36" s="257"/>
      <c r="C36" s="257"/>
      <c r="D36" s="257"/>
      <c r="E36" s="257"/>
      <c r="F36" s="257"/>
      <c r="G36" s="257"/>
      <c r="H36" s="258"/>
      <c r="I36" s="1">
        <v>30</v>
      </c>
      <c r="J36" s="7">
        <v>8224497</v>
      </c>
      <c r="K36" s="7">
        <v>8224497</v>
      </c>
    </row>
    <row r="37" spans="1:11" ht="12.75">
      <c r="A37" s="256" t="s">
        <v>81</v>
      </c>
      <c r="B37" s="257"/>
      <c r="C37" s="257"/>
      <c r="D37" s="257"/>
      <c r="E37" s="257"/>
      <c r="F37" s="257"/>
      <c r="G37" s="257"/>
      <c r="H37" s="258"/>
      <c r="I37" s="1">
        <v>31</v>
      </c>
      <c r="J37" s="7"/>
      <c r="K37" s="7"/>
    </row>
    <row r="38" spans="1:11" ht="12.75">
      <c r="A38" s="256" t="s">
        <v>82</v>
      </c>
      <c r="B38" s="257"/>
      <c r="C38" s="257"/>
      <c r="D38" s="257"/>
      <c r="E38" s="257"/>
      <c r="F38" s="257"/>
      <c r="G38" s="257"/>
      <c r="H38" s="258"/>
      <c r="I38" s="1">
        <v>32</v>
      </c>
      <c r="J38" s="7"/>
      <c r="K38" s="7"/>
    </row>
    <row r="39" spans="1:11" ht="12.75">
      <c r="A39" s="256" t="s">
        <v>185</v>
      </c>
      <c r="B39" s="257"/>
      <c r="C39" s="257"/>
      <c r="D39" s="257"/>
      <c r="E39" s="257"/>
      <c r="F39" s="257"/>
      <c r="G39" s="257"/>
      <c r="H39" s="258"/>
      <c r="I39" s="1">
        <v>33</v>
      </c>
      <c r="J39" s="7"/>
      <c r="K39" s="7"/>
    </row>
    <row r="40" spans="1:11" ht="12.75">
      <c r="A40" s="245" t="s">
        <v>240</v>
      </c>
      <c r="B40" s="246"/>
      <c r="C40" s="246"/>
      <c r="D40" s="246"/>
      <c r="E40" s="246"/>
      <c r="F40" s="246"/>
      <c r="G40" s="246"/>
      <c r="H40" s="247"/>
      <c r="I40" s="1">
        <v>34</v>
      </c>
      <c r="J40" s="53">
        <f>J41+J49+J56+J64</f>
        <v>80537210</v>
      </c>
      <c r="K40" s="53">
        <f>K41+K49+K56+K64</f>
        <v>131499115</v>
      </c>
    </row>
    <row r="41" spans="1:11" ht="12.75">
      <c r="A41" s="256" t="s">
        <v>100</v>
      </c>
      <c r="B41" s="257"/>
      <c r="C41" s="257"/>
      <c r="D41" s="257"/>
      <c r="E41" s="257"/>
      <c r="F41" s="257"/>
      <c r="G41" s="257"/>
      <c r="H41" s="258"/>
      <c r="I41" s="1">
        <v>35</v>
      </c>
      <c r="J41" s="53">
        <f>SUM(J42:J48)</f>
        <v>3001294</v>
      </c>
      <c r="K41" s="53">
        <f>SUM(K42:K48)</f>
        <v>15018541</v>
      </c>
    </row>
    <row r="42" spans="1:11" ht="12.75">
      <c r="A42" s="256" t="s">
        <v>117</v>
      </c>
      <c r="B42" s="257"/>
      <c r="C42" s="257"/>
      <c r="D42" s="257"/>
      <c r="E42" s="257"/>
      <c r="F42" s="257"/>
      <c r="G42" s="257"/>
      <c r="H42" s="258"/>
      <c r="I42" s="1">
        <v>36</v>
      </c>
      <c r="J42" s="7">
        <v>3001294</v>
      </c>
      <c r="K42" s="7">
        <v>15018541</v>
      </c>
    </row>
    <row r="43" spans="1:11" ht="12.75">
      <c r="A43" s="256" t="s">
        <v>118</v>
      </c>
      <c r="B43" s="257"/>
      <c r="C43" s="257"/>
      <c r="D43" s="257"/>
      <c r="E43" s="257"/>
      <c r="F43" s="257"/>
      <c r="G43" s="257"/>
      <c r="H43" s="258"/>
      <c r="I43" s="1">
        <v>37</v>
      </c>
      <c r="J43" s="7"/>
      <c r="K43" s="7"/>
    </row>
    <row r="44" spans="1:11" ht="12.75">
      <c r="A44" s="256" t="s">
        <v>86</v>
      </c>
      <c r="B44" s="257"/>
      <c r="C44" s="257"/>
      <c r="D44" s="257"/>
      <c r="E44" s="257"/>
      <c r="F44" s="257"/>
      <c r="G44" s="257"/>
      <c r="H44" s="258"/>
      <c r="I44" s="1">
        <v>38</v>
      </c>
      <c r="J44" s="7"/>
      <c r="K44" s="7"/>
    </row>
    <row r="45" spans="1:11" ht="12.75">
      <c r="A45" s="256" t="s">
        <v>87</v>
      </c>
      <c r="B45" s="257"/>
      <c r="C45" s="257"/>
      <c r="D45" s="257"/>
      <c r="E45" s="257"/>
      <c r="F45" s="257"/>
      <c r="G45" s="257"/>
      <c r="H45" s="258"/>
      <c r="I45" s="1">
        <v>39</v>
      </c>
      <c r="J45" s="7"/>
      <c r="K45" s="7"/>
    </row>
    <row r="46" spans="1:11" ht="12.75">
      <c r="A46" s="256" t="s">
        <v>88</v>
      </c>
      <c r="B46" s="257"/>
      <c r="C46" s="257"/>
      <c r="D46" s="257"/>
      <c r="E46" s="257"/>
      <c r="F46" s="257"/>
      <c r="G46" s="257"/>
      <c r="H46" s="258"/>
      <c r="I46" s="1">
        <v>40</v>
      </c>
      <c r="J46" s="7"/>
      <c r="K46" s="7"/>
    </row>
    <row r="47" spans="1:11" ht="12.75">
      <c r="A47" s="256" t="s">
        <v>89</v>
      </c>
      <c r="B47" s="257"/>
      <c r="C47" s="257"/>
      <c r="D47" s="257"/>
      <c r="E47" s="257"/>
      <c r="F47" s="257"/>
      <c r="G47" s="257"/>
      <c r="H47" s="258"/>
      <c r="I47" s="1">
        <v>41</v>
      </c>
      <c r="J47" s="7"/>
      <c r="K47" s="7"/>
    </row>
    <row r="48" spans="1:11" ht="12.75">
      <c r="A48" s="256" t="s">
        <v>90</v>
      </c>
      <c r="B48" s="257"/>
      <c r="C48" s="257"/>
      <c r="D48" s="257"/>
      <c r="E48" s="257"/>
      <c r="F48" s="257"/>
      <c r="G48" s="257"/>
      <c r="H48" s="258"/>
      <c r="I48" s="1">
        <v>42</v>
      </c>
      <c r="J48" s="7"/>
      <c r="K48" s="7"/>
    </row>
    <row r="49" spans="1:11" ht="12.75">
      <c r="A49" s="256" t="s">
        <v>101</v>
      </c>
      <c r="B49" s="257"/>
      <c r="C49" s="257"/>
      <c r="D49" s="257"/>
      <c r="E49" s="257"/>
      <c r="F49" s="257"/>
      <c r="G49" s="257"/>
      <c r="H49" s="258"/>
      <c r="I49" s="1">
        <v>43</v>
      </c>
      <c r="J49" s="53">
        <f>SUM(J50:J55)</f>
        <v>9848554</v>
      </c>
      <c r="K49" s="53">
        <f>SUM(K50:K55)</f>
        <v>9825817</v>
      </c>
    </row>
    <row r="50" spans="1:11" ht="12.75">
      <c r="A50" s="256" t="s">
        <v>200</v>
      </c>
      <c r="B50" s="257"/>
      <c r="C50" s="257"/>
      <c r="D50" s="257"/>
      <c r="E50" s="257"/>
      <c r="F50" s="257"/>
      <c r="G50" s="257"/>
      <c r="H50" s="258"/>
      <c r="I50" s="1">
        <v>44</v>
      </c>
      <c r="J50" s="7"/>
      <c r="K50" s="7">
        <v>4886153</v>
      </c>
    </row>
    <row r="51" spans="1:11" ht="12.75">
      <c r="A51" s="256" t="s">
        <v>201</v>
      </c>
      <c r="B51" s="257"/>
      <c r="C51" s="257"/>
      <c r="D51" s="257"/>
      <c r="E51" s="257"/>
      <c r="F51" s="257"/>
      <c r="G51" s="257"/>
      <c r="H51" s="258"/>
      <c r="I51" s="1">
        <v>45</v>
      </c>
      <c r="J51" s="7">
        <v>4478975</v>
      </c>
      <c r="K51" s="7">
        <v>1925640</v>
      </c>
    </row>
    <row r="52" spans="1:11" ht="12.75">
      <c r="A52" s="256" t="s">
        <v>202</v>
      </c>
      <c r="B52" s="257"/>
      <c r="C52" s="257"/>
      <c r="D52" s="257"/>
      <c r="E52" s="257"/>
      <c r="F52" s="257"/>
      <c r="G52" s="257"/>
      <c r="H52" s="258"/>
      <c r="I52" s="1">
        <v>46</v>
      </c>
      <c r="J52" s="7"/>
      <c r="K52" s="7"/>
    </row>
    <row r="53" spans="1:11" ht="12.75">
      <c r="A53" s="256" t="s">
        <v>203</v>
      </c>
      <c r="B53" s="257"/>
      <c r="C53" s="257"/>
      <c r="D53" s="257"/>
      <c r="E53" s="257"/>
      <c r="F53" s="257"/>
      <c r="G53" s="257"/>
      <c r="H53" s="258"/>
      <c r="I53" s="1">
        <v>47</v>
      </c>
      <c r="J53" s="7">
        <v>8909</v>
      </c>
      <c r="K53" s="7">
        <v>116166</v>
      </c>
    </row>
    <row r="54" spans="1:11" ht="12.75">
      <c r="A54" s="256" t="s">
        <v>10</v>
      </c>
      <c r="B54" s="257"/>
      <c r="C54" s="257"/>
      <c r="D54" s="257"/>
      <c r="E54" s="257"/>
      <c r="F54" s="257"/>
      <c r="G54" s="257"/>
      <c r="H54" s="258"/>
      <c r="I54" s="1">
        <v>48</v>
      </c>
      <c r="J54" s="7">
        <v>584133</v>
      </c>
      <c r="K54" s="7">
        <v>323868</v>
      </c>
    </row>
    <row r="55" spans="1:11" ht="12.75">
      <c r="A55" s="256" t="s">
        <v>11</v>
      </c>
      <c r="B55" s="257"/>
      <c r="C55" s="257"/>
      <c r="D55" s="257"/>
      <c r="E55" s="257"/>
      <c r="F55" s="257"/>
      <c r="G55" s="257"/>
      <c r="H55" s="258"/>
      <c r="I55" s="1">
        <v>49</v>
      </c>
      <c r="J55" s="7">
        <v>4776537</v>
      </c>
      <c r="K55" s="7">
        <v>2573990</v>
      </c>
    </row>
    <row r="56" spans="1:11" ht="12.75">
      <c r="A56" s="256" t="s">
        <v>102</v>
      </c>
      <c r="B56" s="257"/>
      <c r="C56" s="257"/>
      <c r="D56" s="257"/>
      <c r="E56" s="257"/>
      <c r="F56" s="257"/>
      <c r="G56" s="257"/>
      <c r="H56" s="258"/>
      <c r="I56" s="1">
        <v>50</v>
      </c>
      <c r="J56" s="53">
        <f>SUM(J57:J63)</f>
        <v>300000</v>
      </c>
      <c r="K56" s="53">
        <f>SUM(K57:K63)</f>
        <v>311796</v>
      </c>
    </row>
    <row r="57" spans="1:11" ht="12.75">
      <c r="A57" s="256" t="s">
        <v>76</v>
      </c>
      <c r="B57" s="257"/>
      <c r="C57" s="257"/>
      <c r="D57" s="257"/>
      <c r="E57" s="257"/>
      <c r="F57" s="257"/>
      <c r="G57" s="257"/>
      <c r="H57" s="258"/>
      <c r="I57" s="1">
        <v>51</v>
      </c>
      <c r="J57" s="7"/>
      <c r="K57" s="7"/>
    </row>
    <row r="58" spans="1:11" ht="12.75">
      <c r="A58" s="256" t="s">
        <v>77</v>
      </c>
      <c r="B58" s="257"/>
      <c r="C58" s="257"/>
      <c r="D58" s="257"/>
      <c r="E58" s="257"/>
      <c r="F58" s="257"/>
      <c r="G58" s="257"/>
      <c r="H58" s="258"/>
      <c r="I58" s="1">
        <v>52</v>
      </c>
      <c r="J58" s="7"/>
      <c r="K58" s="7"/>
    </row>
    <row r="59" spans="1:11" ht="12.75">
      <c r="A59" s="256" t="s">
        <v>242</v>
      </c>
      <c r="B59" s="257"/>
      <c r="C59" s="257"/>
      <c r="D59" s="257"/>
      <c r="E59" s="257"/>
      <c r="F59" s="257"/>
      <c r="G59" s="257"/>
      <c r="H59" s="258"/>
      <c r="I59" s="1">
        <v>53</v>
      </c>
      <c r="J59" s="7"/>
      <c r="K59" s="7"/>
    </row>
    <row r="60" spans="1:11" ht="12.75">
      <c r="A60" s="256" t="s">
        <v>83</v>
      </c>
      <c r="B60" s="257"/>
      <c r="C60" s="257"/>
      <c r="D60" s="257"/>
      <c r="E60" s="257"/>
      <c r="F60" s="257"/>
      <c r="G60" s="257"/>
      <c r="H60" s="258"/>
      <c r="I60" s="1">
        <v>54</v>
      </c>
      <c r="J60" s="7"/>
      <c r="K60" s="7"/>
    </row>
    <row r="61" spans="1:11" ht="12.75">
      <c r="A61" s="256" t="s">
        <v>84</v>
      </c>
      <c r="B61" s="257"/>
      <c r="C61" s="257"/>
      <c r="D61" s="257"/>
      <c r="E61" s="257"/>
      <c r="F61" s="257"/>
      <c r="G61" s="257"/>
      <c r="H61" s="258"/>
      <c r="I61" s="1">
        <v>55</v>
      </c>
      <c r="J61" s="7"/>
      <c r="K61" s="7"/>
    </row>
    <row r="62" spans="1:11" ht="12.75">
      <c r="A62" s="256" t="s">
        <v>85</v>
      </c>
      <c r="B62" s="257"/>
      <c r="C62" s="257"/>
      <c r="D62" s="257"/>
      <c r="E62" s="257"/>
      <c r="F62" s="257"/>
      <c r="G62" s="257"/>
      <c r="H62" s="258"/>
      <c r="I62" s="1">
        <v>56</v>
      </c>
      <c r="J62" s="7">
        <v>300000</v>
      </c>
      <c r="K62" s="7">
        <v>311796</v>
      </c>
    </row>
    <row r="63" spans="1:11" ht="12.75">
      <c r="A63" s="256" t="s">
        <v>46</v>
      </c>
      <c r="B63" s="257"/>
      <c r="C63" s="257"/>
      <c r="D63" s="257"/>
      <c r="E63" s="257"/>
      <c r="F63" s="257"/>
      <c r="G63" s="257"/>
      <c r="H63" s="258"/>
      <c r="I63" s="1">
        <v>57</v>
      </c>
      <c r="J63" s="7"/>
      <c r="K63" s="7"/>
    </row>
    <row r="64" spans="1:11" ht="12.75">
      <c r="A64" s="256" t="s">
        <v>207</v>
      </c>
      <c r="B64" s="257"/>
      <c r="C64" s="257"/>
      <c r="D64" s="257"/>
      <c r="E64" s="257"/>
      <c r="F64" s="257"/>
      <c r="G64" s="257"/>
      <c r="H64" s="258"/>
      <c r="I64" s="1">
        <v>58</v>
      </c>
      <c r="J64" s="7">
        <v>67387362</v>
      </c>
      <c r="K64" s="7">
        <v>106342961</v>
      </c>
    </row>
    <row r="65" spans="1:11" ht="12.75">
      <c r="A65" s="245" t="s">
        <v>56</v>
      </c>
      <c r="B65" s="246"/>
      <c r="C65" s="246"/>
      <c r="D65" s="246"/>
      <c r="E65" s="246"/>
      <c r="F65" s="246"/>
      <c r="G65" s="246"/>
      <c r="H65" s="247"/>
      <c r="I65" s="1">
        <v>59</v>
      </c>
      <c r="J65" s="7">
        <v>137920</v>
      </c>
      <c r="K65" s="7"/>
    </row>
    <row r="66" spans="1:11" ht="12.75">
      <c r="A66" s="245" t="s">
        <v>241</v>
      </c>
      <c r="B66" s="246"/>
      <c r="C66" s="246"/>
      <c r="D66" s="246"/>
      <c r="E66" s="246"/>
      <c r="F66" s="246"/>
      <c r="G66" s="246"/>
      <c r="H66" s="247"/>
      <c r="I66" s="1">
        <v>60</v>
      </c>
      <c r="J66" s="53">
        <f>J7+J8+J40+J65</f>
        <v>1903321086</v>
      </c>
      <c r="K66" s="53">
        <f>K7+K8+K40+K65</f>
        <v>1958045051</v>
      </c>
    </row>
    <row r="67" spans="1:11" ht="12.75">
      <c r="A67" s="259" t="s">
        <v>91</v>
      </c>
      <c r="B67" s="260"/>
      <c r="C67" s="260"/>
      <c r="D67" s="260"/>
      <c r="E67" s="260"/>
      <c r="F67" s="260"/>
      <c r="G67" s="260"/>
      <c r="H67" s="261"/>
      <c r="I67" s="4">
        <v>61</v>
      </c>
      <c r="J67" s="8"/>
      <c r="K67" s="8"/>
    </row>
    <row r="68" spans="1:11" ht="12.75">
      <c r="A68" s="262" t="s">
        <v>58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4"/>
    </row>
    <row r="69" spans="1:11" ht="12.75">
      <c r="A69" s="242" t="s">
        <v>191</v>
      </c>
      <c r="B69" s="243"/>
      <c r="C69" s="243"/>
      <c r="D69" s="243"/>
      <c r="E69" s="243"/>
      <c r="F69" s="243"/>
      <c r="G69" s="243"/>
      <c r="H69" s="244"/>
      <c r="I69" s="3">
        <v>62</v>
      </c>
      <c r="J69" s="54">
        <f>J70+J71+J72+J78+J79+J82+J85</f>
        <v>1562887306</v>
      </c>
      <c r="K69" s="54">
        <f>K70+K71+K72+K78+K79+K82+K85</f>
        <v>1600503389</v>
      </c>
    </row>
    <row r="70" spans="1:11" ht="12.75">
      <c r="A70" s="256" t="s">
        <v>141</v>
      </c>
      <c r="B70" s="257"/>
      <c r="C70" s="257"/>
      <c r="D70" s="257"/>
      <c r="E70" s="257"/>
      <c r="F70" s="257"/>
      <c r="G70" s="257"/>
      <c r="H70" s="258"/>
      <c r="I70" s="1">
        <v>63</v>
      </c>
      <c r="J70" s="7">
        <v>418656000</v>
      </c>
      <c r="K70" s="7">
        <v>418656000</v>
      </c>
    </row>
    <row r="71" spans="1:11" ht="12.75">
      <c r="A71" s="256" t="s">
        <v>142</v>
      </c>
      <c r="B71" s="257"/>
      <c r="C71" s="257"/>
      <c r="D71" s="257"/>
      <c r="E71" s="257"/>
      <c r="F71" s="257"/>
      <c r="G71" s="257"/>
      <c r="H71" s="258"/>
      <c r="I71" s="1">
        <v>64</v>
      </c>
      <c r="J71" s="7">
        <v>88152737</v>
      </c>
      <c r="K71" s="7">
        <v>88080085</v>
      </c>
    </row>
    <row r="72" spans="1:11" ht="12.75">
      <c r="A72" s="256" t="s">
        <v>143</v>
      </c>
      <c r="B72" s="257"/>
      <c r="C72" s="257"/>
      <c r="D72" s="257"/>
      <c r="E72" s="257"/>
      <c r="F72" s="257"/>
      <c r="G72" s="257"/>
      <c r="H72" s="258"/>
      <c r="I72" s="1">
        <v>65</v>
      </c>
      <c r="J72" s="53">
        <f>J73+J74-J75+J76+J77</f>
        <v>22756428</v>
      </c>
      <c r="K72" s="53">
        <f>K73+K74-K75+K76+K77</f>
        <v>22756428</v>
      </c>
    </row>
    <row r="73" spans="1:11" ht="12.75">
      <c r="A73" s="256" t="s">
        <v>144</v>
      </c>
      <c r="B73" s="257"/>
      <c r="C73" s="257"/>
      <c r="D73" s="257"/>
      <c r="E73" s="257"/>
      <c r="F73" s="257"/>
      <c r="G73" s="257"/>
      <c r="H73" s="258"/>
      <c r="I73" s="1">
        <v>66</v>
      </c>
      <c r="J73" s="7">
        <v>22756428</v>
      </c>
      <c r="K73" s="7">
        <v>22756428</v>
      </c>
    </row>
    <row r="74" spans="1:11" ht="12.75">
      <c r="A74" s="256" t="s">
        <v>145</v>
      </c>
      <c r="B74" s="257"/>
      <c r="C74" s="257"/>
      <c r="D74" s="257"/>
      <c r="E74" s="257"/>
      <c r="F74" s="257"/>
      <c r="G74" s="257"/>
      <c r="H74" s="258"/>
      <c r="I74" s="1">
        <v>67</v>
      </c>
      <c r="J74" s="7">
        <v>10716309</v>
      </c>
      <c r="K74" s="7">
        <v>9648799</v>
      </c>
    </row>
    <row r="75" spans="1:11" ht="12.75">
      <c r="A75" s="256" t="s">
        <v>133</v>
      </c>
      <c r="B75" s="257"/>
      <c r="C75" s="257"/>
      <c r="D75" s="257"/>
      <c r="E75" s="257"/>
      <c r="F75" s="257"/>
      <c r="G75" s="257"/>
      <c r="H75" s="258"/>
      <c r="I75" s="1">
        <v>68</v>
      </c>
      <c r="J75" s="7">
        <v>10716309</v>
      </c>
      <c r="K75" s="7">
        <v>9648799</v>
      </c>
    </row>
    <row r="76" spans="1:11" ht="12.75">
      <c r="A76" s="256" t="s">
        <v>134</v>
      </c>
      <c r="B76" s="257"/>
      <c r="C76" s="257"/>
      <c r="D76" s="257"/>
      <c r="E76" s="257"/>
      <c r="F76" s="257"/>
      <c r="G76" s="257"/>
      <c r="H76" s="258"/>
      <c r="I76" s="1">
        <v>69</v>
      </c>
      <c r="J76" s="7"/>
      <c r="K76" s="7"/>
    </row>
    <row r="77" spans="1:11" ht="12.75">
      <c r="A77" s="256" t="s">
        <v>135</v>
      </c>
      <c r="B77" s="257"/>
      <c r="C77" s="257"/>
      <c r="D77" s="257"/>
      <c r="E77" s="257"/>
      <c r="F77" s="257"/>
      <c r="G77" s="257"/>
      <c r="H77" s="258"/>
      <c r="I77" s="1">
        <v>70</v>
      </c>
      <c r="J77" s="7"/>
      <c r="K77" s="7"/>
    </row>
    <row r="78" spans="1:11" ht="12.75">
      <c r="A78" s="256" t="s">
        <v>136</v>
      </c>
      <c r="B78" s="257"/>
      <c r="C78" s="257"/>
      <c r="D78" s="257"/>
      <c r="E78" s="257"/>
      <c r="F78" s="257"/>
      <c r="G78" s="257"/>
      <c r="H78" s="258"/>
      <c r="I78" s="1">
        <v>71</v>
      </c>
      <c r="J78" s="7">
        <v>3454933</v>
      </c>
      <c r="K78" s="7">
        <v>3454933</v>
      </c>
    </row>
    <row r="79" spans="1:11" ht="12.75">
      <c r="A79" s="256" t="s">
        <v>238</v>
      </c>
      <c r="B79" s="257"/>
      <c r="C79" s="257"/>
      <c r="D79" s="257"/>
      <c r="E79" s="257"/>
      <c r="F79" s="257"/>
      <c r="G79" s="257"/>
      <c r="H79" s="258"/>
      <c r="I79" s="1">
        <v>72</v>
      </c>
      <c r="J79" s="53">
        <f>J80-J81</f>
        <v>999793103</v>
      </c>
      <c r="K79" s="53">
        <f>K80-K81</f>
        <v>1030934718</v>
      </c>
    </row>
    <row r="80" spans="1:11" ht="12.75">
      <c r="A80" s="265" t="s">
        <v>169</v>
      </c>
      <c r="B80" s="266"/>
      <c r="C80" s="266"/>
      <c r="D80" s="266"/>
      <c r="E80" s="266"/>
      <c r="F80" s="266"/>
      <c r="G80" s="266"/>
      <c r="H80" s="267"/>
      <c r="I80" s="1">
        <v>73</v>
      </c>
      <c r="J80" s="7">
        <v>999793103</v>
      </c>
      <c r="K80" s="7">
        <v>1030934718</v>
      </c>
    </row>
    <row r="81" spans="1:11" ht="12.75">
      <c r="A81" s="265" t="s">
        <v>170</v>
      </c>
      <c r="B81" s="266"/>
      <c r="C81" s="266"/>
      <c r="D81" s="266"/>
      <c r="E81" s="266"/>
      <c r="F81" s="266"/>
      <c r="G81" s="266"/>
      <c r="H81" s="267"/>
      <c r="I81" s="1">
        <v>74</v>
      </c>
      <c r="J81" s="7"/>
      <c r="K81" s="7"/>
    </row>
    <row r="82" spans="1:11" ht="12.75">
      <c r="A82" s="256" t="s">
        <v>239</v>
      </c>
      <c r="B82" s="257"/>
      <c r="C82" s="257"/>
      <c r="D82" s="257"/>
      <c r="E82" s="257"/>
      <c r="F82" s="257"/>
      <c r="G82" s="257"/>
      <c r="H82" s="258"/>
      <c r="I82" s="1">
        <v>75</v>
      </c>
      <c r="J82" s="53">
        <f>J83-J84</f>
        <v>30074105</v>
      </c>
      <c r="K82" s="53">
        <f>K83-K84</f>
        <v>36621225</v>
      </c>
    </row>
    <row r="83" spans="1:11" ht="12.75">
      <c r="A83" s="265" t="s">
        <v>171</v>
      </c>
      <c r="B83" s="266"/>
      <c r="C83" s="266"/>
      <c r="D83" s="266"/>
      <c r="E83" s="266"/>
      <c r="F83" s="266"/>
      <c r="G83" s="266"/>
      <c r="H83" s="267"/>
      <c r="I83" s="1">
        <v>76</v>
      </c>
      <c r="J83" s="7">
        <v>30074105</v>
      </c>
      <c r="K83" s="7">
        <v>36621225</v>
      </c>
    </row>
    <row r="84" spans="1:11" ht="12.75">
      <c r="A84" s="265" t="s">
        <v>172</v>
      </c>
      <c r="B84" s="266"/>
      <c r="C84" s="266"/>
      <c r="D84" s="266"/>
      <c r="E84" s="266"/>
      <c r="F84" s="266"/>
      <c r="G84" s="266"/>
      <c r="H84" s="267"/>
      <c r="I84" s="1">
        <v>77</v>
      </c>
      <c r="J84" s="7"/>
      <c r="K84" s="7"/>
    </row>
    <row r="85" spans="1:11" ht="12.75">
      <c r="A85" s="256" t="s">
        <v>173</v>
      </c>
      <c r="B85" s="257"/>
      <c r="C85" s="257"/>
      <c r="D85" s="257"/>
      <c r="E85" s="257"/>
      <c r="F85" s="257"/>
      <c r="G85" s="257"/>
      <c r="H85" s="258"/>
      <c r="I85" s="1">
        <v>78</v>
      </c>
      <c r="J85" s="7"/>
      <c r="K85" s="7"/>
    </row>
    <row r="86" spans="1:11" ht="12.75">
      <c r="A86" s="245" t="s">
        <v>19</v>
      </c>
      <c r="B86" s="246"/>
      <c r="C86" s="246"/>
      <c r="D86" s="246"/>
      <c r="E86" s="246"/>
      <c r="F86" s="246"/>
      <c r="G86" s="246"/>
      <c r="H86" s="247"/>
      <c r="I86" s="1">
        <v>79</v>
      </c>
      <c r="J86" s="53">
        <f>SUM(J87:J89)</f>
        <v>31692717</v>
      </c>
      <c r="K86" s="53">
        <f>SUM(K87:K89)</f>
        <v>31692717</v>
      </c>
    </row>
    <row r="87" spans="1:11" ht="12.75">
      <c r="A87" s="256" t="s">
        <v>129</v>
      </c>
      <c r="B87" s="257"/>
      <c r="C87" s="257"/>
      <c r="D87" s="257"/>
      <c r="E87" s="257"/>
      <c r="F87" s="257"/>
      <c r="G87" s="257"/>
      <c r="H87" s="258"/>
      <c r="I87" s="1">
        <v>80</v>
      </c>
      <c r="J87" s="7"/>
      <c r="K87" s="7"/>
    </row>
    <row r="88" spans="1:11" ht="12.75">
      <c r="A88" s="256" t="s">
        <v>130</v>
      </c>
      <c r="B88" s="257"/>
      <c r="C88" s="257"/>
      <c r="D88" s="257"/>
      <c r="E88" s="257"/>
      <c r="F88" s="257"/>
      <c r="G88" s="257"/>
      <c r="H88" s="258"/>
      <c r="I88" s="1">
        <v>81</v>
      </c>
      <c r="J88" s="7"/>
      <c r="K88" s="7"/>
    </row>
    <row r="89" spans="1:11" ht="12.75">
      <c r="A89" s="256" t="s">
        <v>131</v>
      </c>
      <c r="B89" s="257"/>
      <c r="C89" s="257"/>
      <c r="D89" s="257"/>
      <c r="E89" s="257"/>
      <c r="F89" s="257"/>
      <c r="G89" s="257"/>
      <c r="H89" s="258"/>
      <c r="I89" s="1">
        <v>82</v>
      </c>
      <c r="J89" s="7">
        <v>31692717</v>
      </c>
      <c r="K89" s="7">
        <v>31692717</v>
      </c>
    </row>
    <row r="90" spans="1:11" ht="12.75">
      <c r="A90" s="245" t="s">
        <v>20</v>
      </c>
      <c r="B90" s="246"/>
      <c r="C90" s="246"/>
      <c r="D90" s="246"/>
      <c r="E90" s="246"/>
      <c r="F90" s="246"/>
      <c r="G90" s="246"/>
      <c r="H90" s="247"/>
      <c r="I90" s="1">
        <v>83</v>
      </c>
      <c r="J90" s="53">
        <f>SUM(J91:J99)</f>
        <v>17623331</v>
      </c>
      <c r="K90" s="53">
        <f>SUM(K91:K99)</f>
        <v>17829896</v>
      </c>
    </row>
    <row r="91" spans="1:11" ht="12.75">
      <c r="A91" s="256" t="s">
        <v>132</v>
      </c>
      <c r="B91" s="257"/>
      <c r="C91" s="257"/>
      <c r="D91" s="257"/>
      <c r="E91" s="257"/>
      <c r="F91" s="257"/>
      <c r="G91" s="257"/>
      <c r="H91" s="258"/>
      <c r="I91" s="1">
        <v>84</v>
      </c>
      <c r="J91" s="7"/>
      <c r="K91" s="7"/>
    </row>
    <row r="92" spans="1:11" ht="12.75">
      <c r="A92" s="256" t="s">
        <v>243</v>
      </c>
      <c r="B92" s="257"/>
      <c r="C92" s="257"/>
      <c r="D92" s="257"/>
      <c r="E92" s="257"/>
      <c r="F92" s="257"/>
      <c r="G92" s="257"/>
      <c r="H92" s="258"/>
      <c r="I92" s="1">
        <v>85</v>
      </c>
      <c r="J92" s="7"/>
      <c r="K92" s="7"/>
    </row>
    <row r="93" spans="1:11" ht="12.75">
      <c r="A93" s="256" t="s">
        <v>0</v>
      </c>
      <c r="B93" s="257"/>
      <c r="C93" s="257"/>
      <c r="D93" s="257"/>
      <c r="E93" s="257"/>
      <c r="F93" s="257"/>
      <c r="G93" s="257"/>
      <c r="H93" s="258"/>
      <c r="I93" s="1">
        <v>86</v>
      </c>
      <c r="J93" s="7">
        <v>17623331</v>
      </c>
      <c r="K93" s="7">
        <v>17829896</v>
      </c>
    </row>
    <row r="94" spans="1:11" ht="12.75">
      <c r="A94" s="256" t="s">
        <v>244</v>
      </c>
      <c r="B94" s="257"/>
      <c r="C94" s="257"/>
      <c r="D94" s="257"/>
      <c r="E94" s="257"/>
      <c r="F94" s="257"/>
      <c r="G94" s="257"/>
      <c r="H94" s="258"/>
      <c r="I94" s="1">
        <v>87</v>
      </c>
      <c r="J94" s="7"/>
      <c r="K94" s="7"/>
    </row>
    <row r="95" spans="1:11" ht="12.75">
      <c r="A95" s="256" t="s">
        <v>245</v>
      </c>
      <c r="B95" s="257"/>
      <c r="C95" s="257"/>
      <c r="D95" s="257"/>
      <c r="E95" s="257"/>
      <c r="F95" s="257"/>
      <c r="G95" s="257"/>
      <c r="H95" s="258"/>
      <c r="I95" s="1">
        <v>88</v>
      </c>
      <c r="J95" s="7"/>
      <c r="K95" s="7"/>
    </row>
    <row r="96" spans="1:11" ht="12.75">
      <c r="A96" s="256" t="s">
        <v>246</v>
      </c>
      <c r="B96" s="257"/>
      <c r="C96" s="257"/>
      <c r="D96" s="257"/>
      <c r="E96" s="257"/>
      <c r="F96" s="257"/>
      <c r="G96" s="257"/>
      <c r="H96" s="258"/>
      <c r="I96" s="1">
        <v>89</v>
      </c>
      <c r="J96" s="7"/>
      <c r="K96" s="7"/>
    </row>
    <row r="97" spans="1:11" ht="12.75">
      <c r="A97" s="256" t="s">
        <v>94</v>
      </c>
      <c r="B97" s="257"/>
      <c r="C97" s="257"/>
      <c r="D97" s="257"/>
      <c r="E97" s="257"/>
      <c r="F97" s="257"/>
      <c r="G97" s="257"/>
      <c r="H97" s="258"/>
      <c r="I97" s="1">
        <v>90</v>
      </c>
      <c r="J97" s="7"/>
      <c r="K97" s="7"/>
    </row>
    <row r="98" spans="1:11" ht="12.75">
      <c r="A98" s="256" t="s">
        <v>92</v>
      </c>
      <c r="B98" s="257"/>
      <c r="C98" s="257"/>
      <c r="D98" s="257"/>
      <c r="E98" s="257"/>
      <c r="F98" s="257"/>
      <c r="G98" s="257"/>
      <c r="H98" s="258"/>
      <c r="I98" s="1">
        <v>91</v>
      </c>
      <c r="J98" s="7"/>
      <c r="K98" s="7"/>
    </row>
    <row r="99" spans="1:11" ht="12.75">
      <c r="A99" s="256" t="s">
        <v>93</v>
      </c>
      <c r="B99" s="257"/>
      <c r="C99" s="257"/>
      <c r="D99" s="257"/>
      <c r="E99" s="257"/>
      <c r="F99" s="257"/>
      <c r="G99" s="257"/>
      <c r="H99" s="258"/>
      <c r="I99" s="1">
        <v>92</v>
      </c>
      <c r="J99" s="7"/>
      <c r="K99" s="7"/>
    </row>
    <row r="100" spans="1:11" ht="12.75">
      <c r="A100" s="245" t="s">
        <v>21</v>
      </c>
      <c r="B100" s="246"/>
      <c r="C100" s="246"/>
      <c r="D100" s="246"/>
      <c r="E100" s="246"/>
      <c r="F100" s="246"/>
      <c r="G100" s="246"/>
      <c r="H100" s="247"/>
      <c r="I100" s="1">
        <v>93</v>
      </c>
      <c r="J100" s="53">
        <f>SUM(J101:J112)</f>
        <v>286919400</v>
      </c>
      <c r="K100" s="53">
        <f>SUM(K101:K112)</f>
        <v>302926963</v>
      </c>
    </row>
    <row r="101" spans="1:11" ht="12.75">
      <c r="A101" s="256" t="s">
        <v>132</v>
      </c>
      <c r="B101" s="257"/>
      <c r="C101" s="257"/>
      <c r="D101" s="257"/>
      <c r="E101" s="257"/>
      <c r="F101" s="257"/>
      <c r="G101" s="257"/>
      <c r="H101" s="258"/>
      <c r="I101" s="1">
        <v>94</v>
      </c>
      <c r="J101" s="7">
        <v>233922268</v>
      </c>
      <c r="K101" s="7">
        <v>272690054</v>
      </c>
    </row>
    <row r="102" spans="1:11" ht="12.75">
      <c r="A102" s="256" t="s">
        <v>243</v>
      </c>
      <c r="B102" s="257"/>
      <c r="C102" s="257"/>
      <c r="D102" s="257"/>
      <c r="E102" s="257"/>
      <c r="F102" s="257"/>
      <c r="G102" s="257"/>
      <c r="H102" s="258"/>
      <c r="I102" s="1">
        <v>95</v>
      </c>
      <c r="J102" s="7"/>
      <c r="K102" s="7"/>
    </row>
    <row r="103" spans="1:11" ht="12.75">
      <c r="A103" s="256" t="s">
        <v>0</v>
      </c>
      <c r="B103" s="257"/>
      <c r="C103" s="257"/>
      <c r="D103" s="257"/>
      <c r="E103" s="257"/>
      <c r="F103" s="257"/>
      <c r="G103" s="257"/>
      <c r="H103" s="258"/>
      <c r="I103" s="1">
        <v>96</v>
      </c>
      <c r="J103" s="7">
        <v>12736045</v>
      </c>
      <c r="K103" s="7">
        <v>3181657</v>
      </c>
    </row>
    <row r="104" spans="1:11" ht="12.75">
      <c r="A104" s="256" t="s">
        <v>244</v>
      </c>
      <c r="B104" s="257"/>
      <c r="C104" s="257"/>
      <c r="D104" s="257"/>
      <c r="E104" s="257"/>
      <c r="F104" s="257"/>
      <c r="G104" s="257"/>
      <c r="H104" s="258"/>
      <c r="I104" s="1">
        <v>97</v>
      </c>
      <c r="J104" s="7">
        <v>13215509</v>
      </c>
      <c r="K104" s="7">
        <v>8874434</v>
      </c>
    </row>
    <row r="105" spans="1:11" ht="12.75">
      <c r="A105" s="256" t="s">
        <v>245</v>
      </c>
      <c r="B105" s="257"/>
      <c r="C105" s="257"/>
      <c r="D105" s="257"/>
      <c r="E105" s="257"/>
      <c r="F105" s="257"/>
      <c r="G105" s="257"/>
      <c r="H105" s="258"/>
      <c r="I105" s="1">
        <v>98</v>
      </c>
      <c r="J105" s="7">
        <v>18310946</v>
      </c>
      <c r="K105" s="7">
        <v>12170493</v>
      </c>
    </row>
    <row r="106" spans="1:11" ht="12.75">
      <c r="A106" s="256" t="s">
        <v>246</v>
      </c>
      <c r="B106" s="257"/>
      <c r="C106" s="257"/>
      <c r="D106" s="257"/>
      <c r="E106" s="257"/>
      <c r="F106" s="257"/>
      <c r="G106" s="257"/>
      <c r="H106" s="258"/>
      <c r="I106" s="1">
        <v>99</v>
      </c>
      <c r="J106" s="7"/>
      <c r="K106" s="7"/>
    </row>
    <row r="107" spans="1:11" ht="12.75">
      <c r="A107" s="256" t="s">
        <v>94</v>
      </c>
      <c r="B107" s="257"/>
      <c r="C107" s="257"/>
      <c r="D107" s="257"/>
      <c r="E107" s="257"/>
      <c r="F107" s="257"/>
      <c r="G107" s="257"/>
      <c r="H107" s="258"/>
      <c r="I107" s="1">
        <v>100</v>
      </c>
      <c r="J107" s="7"/>
      <c r="K107" s="7"/>
    </row>
    <row r="108" spans="1:11" ht="12.75">
      <c r="A108" s="256" t="s">
        <v>95</v>
      </c>
      <c r="B108" s="257"/>
      <c r="C108" s="257"/>
      <c r="D108" s="257"/>
      <c r="E108" s="257"/>
      <c r="F108" s="257"/>
      <c r="G108" s="257"/>
      <c r="H108" s="258"/>
      <c r="I108" s="1">
        <v>101</v>
      </c>
      <c r="J108" s="7">
        <v>2001886</v>
      </c>
      <c r="K108" s="7">
        <v>1293014</v>
      </c>
    </row>
    <row r="109" spans="1:11" ht="12.75">
      <c r="A109" s="256" t="s">
        <v>96</v>
      </c>
      <c r="B109" s="257"/>
      <c r="C109" s="257"/>
      <c r="D109" s="257"/>
      <c r="E109" s="257"/>
      <c r="F109" s="257"/>
      <c r="G109" s="257"/>
      <c r="H109" s="258"/>
      <c r="I109" s="1">
        <v>102</v>
      </c>
      <c r="J109" s="7">
        <v>4363503</v>
      </c>
      <c r="K109" s="7">
        <v>2712863</v>
      </c>
    </row>
    <row r="110" spans="1:11" ht="12.75">
      <c r="A110" s="256" t="s">
        <v>99</v>
      </c>
      <c r="B110" s="257"/>
      <c r="C110" s="257"/>
      <c r="D110" s="257"/>
      <c r="E110" s="257"/>
      <c r="F110" s="257"/>
      <c r="G110" s="257"/>
      <c r="H110" s="258"/>
      <c r="I110" s="1">
        <v>103</v>
      </c>
      <c r="J110" s="7">
        <v>2310084</v>
      </c>
      <c r="K110" s="7">
        <v>1903702</v>
      </c>
    </row>
    <row r="111" spans="1:11" ht="12.75">
      <c r="A111" s="256" t="s">
        <v>97</v>
      </c>
      <c r="B111" s="257"/>
      <c r="C111" s="257"/>
      <c r="D111" s="257"/>
      <c r="E111" s="257"/>
      <c r="F111" s="257"/>
      <c r="G111" s="257"/>
      <c r="H111" s="258"/>
      <c r="I111" s="1">
        <v>104</v>
      </c>
      <c r="J111" s="7"/>
      <c r="K111" s="7"/>
    </row>
    <row r="112" spans="1:11" ht="12.75">
      <c r="A112" s="256" t="s">
        <v>98</v>
      </c>
      <c r="B112" s="257"/>
      <c r="C112" s="257"/>
      <c r="D112" s="257"/>
      <c r="E112" s="257"/>
      <c r="F112" s="257"/>
      <c r="G112" s="257"/>
      <c r="H112" s="258"/>
      <c r="I112" s="1">
        <v>105</v>
      </c>
      <c r="J112" s="7">
        <v>59159</v>
      </c>
      <c r="K112" s="7">
        <v>100746</v>
      </c>
    </row>
    <row r="113" spans="1:11" ht="12.75">
      <c r="A113" s="245" t="s">
        <v>1</v>
      </c>
      <c r="B113" s="246"/>
      <c r="C113" s="246"/>
      <c r="D113" s="246"/>
      <c r="E113" s="246"/>
      <c r="F113" s="246"/>
      <c r="G113" s="246"/>
      <c r="H113" s="247"/>
      <c r="I113" s="1">
        <v>106</v>
      </c>
      <c r="J113" s="7">
        <v>4198332</v>
      </c>
      <c r="K113" s="7">
        <v>5092086</v>
      </c>
    </row>
    <row r="114" spans="1:11" ht="12.75">
      <c r="A114" s="245" t="s">
        <v>25</v>
      </c>
      <c r="B114" s="246"/>
      <c r="C114" s="246"/>
      <c r="D114" s="246"/>
      <c r="E114" s="246"/>
      <c r="F114" s="246"/>
      <c r="G114" s="246"/>
      <c r="H114" s="247"/>
      <c r="I114" s="1">
        <v>107</v>
      </c>
      <c r="J114" s="53">
        <f>J69+J86+J90+J100+J113</f>
        <v>1903321086</v>
      </c>
      <c r="K114" s="53">
        <f>K69+K86+K90+K100+K113</f>
        <v>1958045051</v>
      </c>
    </row>
    <row r="115" spans="1:11" ht="12.75">
      <c r="A115" s="270" t="s">
        <v>57</v>
      </c>
      <c r="B115" s="271"/>
      <c r="C115" s="271"/>
      <c r="D115" s="271"/>
      <c r="E115" s="271"/>
      <c r="F115" s="271"/>
      <c r="G115" s="271"/>
      <c r="H115" s="272"/>
      <c r="I115" s="2">
        <v>108</v>
      </c>
      <c r="J115" s="8"/>
      <c r="K115" s="8"/>
    </row>
    <row r="116" spans="1:11" ht="12.75">
      <c r="A116" s="262" t="s">
        <v>310</v>
      </c>
      <c r="B116" s="273"/>
      <c r="C116" s="273"/>
      <c r="D116" s="273"/>
      <c r="E116" s="273"/>
      <c r="F116" s="273"/>
      <c r="G116" s="273"/>
      <c r="H116" s="273"/>
      <c r="I116" s="274"/>
      <c r="J116" s="274"/>
      <c r="K116" s="275"/>
    </row>
    <row r="117" spans="1:11" ht="12.75">
      <c r="A117" s="242" t="s">
        <v>186</v>
      </c>
      <c r="B117" s="243"/>
      <c r="C117" s="243"/>
      <c r="D117" s="243"/>
      <c r="E117" s="243"/>
      <c r="F117" s="243"/>
      <c r="G117" s="243"/>
      <c r="H117" s="243"/>
      <c r="I117" s="276"/>
      <c r="J117" s="276"/>
      <c r="K117" s="277"/>
    </row>
    <row r="118" spans="1:11" ht="12.75">
      <c r="A118" s="256" t="s">
        <v>8</v>
      </c>
      <c r="B118" s="257"/>
      <c r="C118" s="257"/>
      <c r="D118" s="257"/>
      <c r="E118" s="257"/>
      <c r="F118" s="257"/>
      <c r="G118" s="257"/>
      <c r="H118" s="258"/>
      <c r="I118" s="1">
        <v>109</v>
      </c>
      <c r="J118" s="7"/>
      <c r="K118" s="7"/>
    </row>
    <row r="119" spans="1:11" ht="12.75">
      <c r="A119" s="278" t="s">
        <v>9</v>
      </c>
      <c r="B119" s="279"/>
      <c r="C119" s="279"/>
      <c r="D119" s="279"/>
      <c r="E119" s="279"/>
      <c r="F119" s="279"/>
      <c r="G119" s="279"/>
      <c r="H119" s="280"/>
      <c r="I119" s="4">
        <v>110</v>
      </c>
      <c r="J119" s="8"/>
      <c r="K119" s="8"/>
    </row>
    <row r="120" spans="1:11" ht="12.75">
      <c r="A120" s="281" t="s">
        <v>311</v>
      </c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spans="1:11" ht="12.75">
      <c r="A121" s="268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9:K84 J70:K70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6">
      <selection activeCell="L36" sqref="L36"/>
    </sheetView>
  </sheetViews>
  <sheetFormatPr defaultColWidth="9.140625" defaultRowHeight="12.75"/>
  <cols>
    <col min="1" max="7" width="9.140625" style="52" customWidth="1"/>
    <col min="8" max="8" width="3.57421875" style="52" customWidth="1"/>
    <col min="9" max="9" width="8.00390625" style="52" customWidth="1"/>
    <col min="10" max="12" width="10.8515625" style="52" customWidth="1"/>
    <col min="13" max="13" width="11.00390625" style="52" customWidth="1"/>
    <col min="14" max="16384" width="9.140625" style="52" customWidth="1"/>
  </cols>
  <sheetData>
    <row r="1" spans="1:13" ht="12.75" customHeight="1">
      <c r="A1" s="248" t="s">
        <v>154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.75" customHeight="1">
      <c r="A2" s="292" t="s">
        <v>341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2.75" customHeight="1">
      <c r="A3" s="283" t="s">
        <v>338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ht="23.25">
      <c r="A4" s="284" t="s">
        <v>59</v>
      </c>
      <c r="B4" s="284"/>
      <c r="C4" s="284"/>
      <c r="D4" s="284"/>
      <c r="E4" s="284"/>
      <c r="F4" s="284"/>
      <c r="G4" s="284"/>
      <c r="H4" s="284"/>
      <c r="I4" s="58" t="s">
        <v>279</v>
      </c>
      <c r="J4" s="285" t="s">
        <v>319</v>
      </c>
      <c r="K4" s="285"/>
      <c r="L4" s="285" t="s">
        <v>320</v>
      </c>
      <c r="M4" s="285"/>
    </row>
    <row r="5" spans="1:13" ht="22.5">
      <c r="A5" s="284"/>
      <c r="B5" s="284"/>
      <c r="C5" s="284"/>
      <c r="D5" s="284"/>
      <c r="E5" s="284"/>
      <c r="F5" s="284"/>
      <c r="G5" s="284"/>
      <c r="H5" s="284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85">
        <v>1</v>
      </c>
      <c r="B6" s="285"/>
      <c r="C6" s="285"/>
      <c r="D6" s="285"/>
      <c r="E6" s="285"/>
      <c r="F6" s="285"/>
      <c r="G6" s="285"/>
      <c r="H6" s="28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42" t="s">
        <v>26</v>
      </c>
      <c r="B7" s="243"/>
      <c r="C7" s="243"/>
      <c r="D7" s="243"/>
      <c r="E7" s="243"/>
      <c r="F7" s="243"/>
      <c r="G7" s="243"/>
      <c r="H7" s="244"/>
      <c r="I7" s="3">
        <v>111</v>
      </c>
      <c r="J7" s="54">
        <f>SUM(J8:J9)</f>
        <v>457108805</v>
      </c>
      <c r="K7" s="54">
        <f>SUM(K8:K9)</f>
        <v>164624130</v>
      </c>
      <c r="L7" s="54">
        <f>SUM(L8:L9)</f>
        <v>361158923</v>
      </c>
      <c r="M7" s="54">
        <f>SUM(M8:M9)</f>
        <v>106180755</v>
      </c>
    </row>
    <row r="8" spans="1:13" ht="12.75">
      <c r="A8" s="245" t="s">
        <v>152</v>
      </c>
      <c r="B8" s="246"/>
      <c r="C8" s="246"/>
      <c r="D8" s="246"/>
      <c r="E8" s="246"/>
      <c r="F8" s="246"/>
      <c r="G8" s="246"/>
      <c r="H8" s="247"/>
      <c r="I8" s="1">
        <v>112</v>
      </c>
      <c r="J8" s="145">
        <v>456584298</v>
      </c>
      <c r="K8" s="146">
        <v>164302014</v>
      </c>
      <c r="L8" s="128">
        <v>357943148</v>
      </c>
      <c r="M8" s="128">
        <f>L8-252615311</f>
        <v>105327837</v>
      </c>
    </row>
    <row r="9" spans="1:13" ht="12.75">
      <c r="A9" s="245" t="s">
        <v>103</v>
      </c>
      <c r="B9" s="246"/>
      <c r="C9" s="246"/>
      <c r="D9" s="246"/>
      <c r="E9" s="246"/>
      <c r="F9" s="246"/>
      <c r="G9" s="246"/>
      <c r="H9" s="247"/>
      <c r="I9" s="1">
        <v>113</v>
      </c>
      <c r="J9" s="147">
        <v>524507</v>
      </c>
      <c r="K9" s="148">
        <v>322116</v>
      </c>
      <c r="L9" s="129">
        <v>3215775</v>
      </c>
      <c r="M9" s="129">
        <f>L9-2362857</f>
        <v>852918</v>
      </c>
    </row>
    <row r="10" spans="1:13" ht="12.75">
      <c r="A10" s="245" t="s">
        <v>12</v>
      </c>
      <c r="B10" s="246"/>
      <c r="C10" s="246"/>
      <c r="D10" s="246"/>
      <c r="E10" s="246"/>
      <c r="F10" s="246"/>
      <c r="G10" s="246"/>
      <c r="H10" s="247"/>
      <c r="I10" s="1">
        <v>114</v>
      </c>
      <c r="J10" s="53">
        <f>J11+J12+J16+J20+J21+J22+J25+J26</f>
        <v>399794957</v>
      </c>
      <c r="K10" s="53">
        <f>K11+K12+K16+K20+K21+K22+K25+K26</f>
        <v>145793243</v>
      </c>
      <c r="L10" s="53">
        <f>L11+L12+L16+L20+L21+L22+L25+L26</f>
        <v>320522125</v>
      </c>
      <c r="M10" s="53">
        <f>M11+M12+M16+M20+M21+M22+M25+M26</f>
        <v>114783128</v>
      </c>
    </row>
    <row r="11" spans="1:13" ht="12.75">
      <c r="A11" s="245" t="s">
        <v>104</v>
      </c>
      <c r="B11" s="246"/>
      <c r="C11" s="246"/>
      <c r="D11" s="246"/>
      <c r="E11" s="246"/>
      <c r="F11" s="246"/>
      <c r="G11" s="246"/>
      <c r="H11" s="247"/>
      <c r="I11" s="1">
        <v>115</v>
      </c>
      <c r="J11" s="7"/>
      <c r="K11" s="7"/>
      <c r="L11" s="7"/>
      <c r="M11" s="7"/>
    </row>
    <row r="12" spans="1:13" ht="12.75">
      <c r="A12" s="245" t="s">
        <v>22</v>
      </c>
      <c r="B12" s="246"/>
      <c r="C12" s="246"/>
      <c r="D12" s="246"/>
      <c r="E12" s="246"/>
      <c r="F12" s="246"/>
      <c r="G12" s="246"/>
      <c r="H12" s="247"/>
      <c r="I12" s="1">
        <v>116</v>
      </c>
      <c r="J12" s="53">
        <f>SUM(J13:J15)</f>
        <v>50220690</v>
      </c>
      <c r="K12" s="53">
        <f>SUM(K13:K15)</f>
        <v>20725457</v>
      </c>
      <c r="L12" s="53">
        <f>SUM(L13:L15)</f>
        <v>39877597</v>
      </c>
      <c r="M12" s="53">
        <f>SUM(M13:M15)</f>
        <v>12020028</v>
      </c>
    </row>
    <row r="13" spans="1:13" ht="12.75">
      <c r="A13" s="256" t="s">
        <v>146</v>
      </c>
      <c r="B13" s="257"/>
      <c r="C13" s="257"/>
      <c r="D13" s="257"/>
      <c r="E13" s="257"/>
      <c r="F13" s="257"/>
      <c r="G13" s="257"/>
      <c r="H13" s="258"/>
      <c r="I13" s="1">
        <v>117</v>
      </c>
      <c r="J13" s="149">
        <v>50220690</v>
      </c>
      <c r="K13" s="150">
        <v>20725457</v>
      </c>
      <c r="L13" s="130">
        <v>39877597</v>
      </c>
      <c r="M13" s="130">
        <f>L13-27857569</f>
        <v>12020028</v>
      </c>
    </row>
    <row r="14" spans="1:13" ht="12.75">
      <c r="A14" s="256" t="s">
        <v>147</v>
      </c>
      <c r="B14" s="257"/>
      <c r="C14" s="257"/>
      <c r="D14" s="257"/>
      <c r="E14" s="257"/>
      <c r="F14" s="257"/>
      <c r="G14" s="257"/>
      <c r="H14" s="258"/>
      <c r="I14" s="1">
        <v>118</v>
      </c>
      <c r="J14" s="7"/>
      <c r="K14" s="7"/>
      <c r="L14" s="7"/>
      <c r="M14" s="7"/>
    </row>
    <row r="15" spans="1:13" ht="12.75">
      <c r="A15" s="256" t="s">
        <v>61</v>
      </c>
      <c r="B15" s="257"/>
      <c r="C15" s="257"/>
      <c r="D15" s="257"/>
      <c r="E15" s="257"/>
      <c r="F15" s="257"/>
      <c r="G15" s="257"/>
      <c r="H15" s="258"/>
      <c r="I15" s="1">
        <v>119</v>
      </c>
      <c r="J15" s="7"/>
      <c r="K15" s="7"/>
      <c r="L15" s="7"/>
      <c r="M15" s="7"/>
    </row>
    <row r="16" spans="1:13" ht="12.75">
      <c r="A16" s="245" t="s">
        <v>23</v>
      </c>
      <c r="B16" s="246"/>
      <c r="C16" s="246"/>
      <c r="D16" s="246"/>
      <c r="E16" s="246"/>
      <c r="F16" s="246"/>
      <c r="G16" s="246"/>
      <c r="H16" s="247"/>
      <c r="I16" s="1">
        <v>120</v>
      </c>
      <c r="J16" s="53">
        <f>SUM(J17:J19)</f>
        <v>14632651</v>
      </c>
      <c r="K16" s="53">
        <f>SUM(K17:K19)</f>
        <v>4784132</v>
      </c>
      <c r="L16" s="53">
        <f>SUM(L17:L19)</f>
        <v>25177807</v>
      </c>
      <c r="M16" s="53">
        <f>SUM(M17:M19)</f>
        <v>7098809</v>
      </c>
    </row>
    <row r="17" spans="1:13" ht="12.75">
      <c r="A17" s="256" t="s">
        <v>62</v>
      </c>
      <c r="B17" s="257"/>
      <c r="C17" s="257"/>
      <c r="D17" s="257"/>
      <c r="E17" s="257"/>
      <c r="F17" s="257"/>
      <c r="G17" s="257"/>
      <c r="H17" s="258"/>
      <c r="I17" s="1">
        <v>121</v>
      </c>
      <c r="J17" s="151">
        <v>7151179</v>
      </c>
      <c r="K17" s="152">
        <v>2309631</v>
      </c>
      <c r="L17" s="7">
        <v>11933026</v>
      </c>
      <c r="M17" s="7">
        <f>L17-8269926</f>
        <v>3663100</v>
      </c>
    </row>
    <row r="18" spans="1:13" ht="12.75">
      <c r="A18" s="256" t="s">
        <v>63</v>
      </c>
      <c r="B18" s="257"/>
      <c r="C18" s="257"/>
      <c r="D18" s="257"/>
      <c r="E18" s="257"/>
      <c r="F18" s="257"/>
      <c r="G18" s="257"/>
      <c r="H18" s="258"/>
      <c r="I18" s="1">
        <v>122</v>
      </c>
      <c r="J18" s="7">
        <v>5283808</v>
      </c>
      <c r="K18" s="7">
        <v>1759220</v>
      </c>
      <c r="L18" s="7">
        <v>9544993</v>
      </c>
      <c r="M18" s="7">
        <f>L18-7129753</f>
        <v>2415240</v>
      </c>
    </row>
    <row r="19" spans="1:13" ht="12.75">
      <c r="A19" s="256" t="s">
        <v>64</v>
      </c>
      <c r="B19" s="257"/>
      <c r="C19" s="257"/>
      <c r="D19" s="257"/>
      <c r="E19" s="257"/>
      <c r="F19" s="257"/>
      <c r="G19" s="257"/>
      <c r="H19" s="258"/>
      <c r="I19" s="1">
        <v>123</v>
      </c>
      <c r="J19" s="7">
        <v>2197664</v>
      </c>
      <c r="K19" s="7">
        <v>715281</v>
      </c>
      <c r="L19" s="7">
        <v>3699788</v>
      </c>
      <c r="M19" s="7">
        <f>L19-2679319</f>
        <v>1020469</v>
      </c>
    </row>
    <row r="20" spans="1:13" ht="12.75">
      <c r="A20" s="245" t="s">
        <v>105</v>
      </c>
      <c r="B20" s="246"/>
      <c r="C20" s="246"/>
      <c r="D20" s="246"/>
      <c r="E20" s="246"/>
      <c r="F20" s="246"/>
      <c r="G20" s="246"/>
      <c r="H20" s="247"/>
      <c r="I20" s="1">
        <v>124</v>
      </c>
      <c r="J20" s="153">
        <v>2075831</v>
      </c>
      <c r="K20" s="154">
        <v>690445</v>
      </c>
      <c r="L20" s="131">
        <v>1793513</v>
      </c>
      <c r="M20" s="131">
        <f>L20-1384173</f>
        <v>409340</v>
      </c>
    </row>
    <row r="21" spans="1:13" ht="12.75">
      <c r="A21" s="245" t="s">
        <v>106</v>
      </c>
      <c r="B21" s="246"/>
      <c r="C21" s="246"/>
      <c r="D21" s="246"/>
      <c r="E21" s="246"/>
      <c r="F21" s="246"/>
      <c r="G21" s="246"/>
      <c r="H21" s="247"/>
      <c r="I21" s="1">
        <v>125</v>
      </c>
      <c r="J21" s="155">
        <v>315659743</v>
      </c>
      <c r="K21" s="156">
        <v>124162822</v>
      </c>
      <c r="L21" s="132">
        <v>231293202</v>
      </c>
      <c r="M21" s="132">
        <f>L21-136481299</f>
        <v>94811903</v>
      </c>
    </row>
    <row r="22" spans="1:13" ht="12.75">
      <c r="A22" s="245" t="s">
        <v>24</v>
      </c>
      <c r="B22" s="246"/>
      <c r="C22" s="246"/>
      <c r="D22" s="246"/>
      <c r="E22" s="246"/>
      <c r="F22" s="246"/>
      <c r="G22" s="246"/>
      <c r="H22" s="24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56" t="s">
        <v>137</v>
      </c>
      <c r="B23" s="257"/>
      <c r="C23" s="257"/>
      <c r="D23" s="257"/>
      <c r="E23" s="257"/>
      <c r="F23" s="257"/>
      <c r="G23" s="257"/>
      <c r="H23" s="258"/>
      <c r="I23" s="1">
        <v>127</v>
      </c>
      <c r="J23" s="7"/>
      <c r="K23" s="7"/>
      <c r="L23" s="7"/>
      <c r="M23" s="7"/>
    </row>
    <row r="24" spans="1:13" ht="12.75">
      <c r="A24" s="256" t="s">
        <v>138</v>
      </c>
      <c r="B24" s="257"/>
      <c r="C24" s="257"/>
      <c r="D24" s="257"/>
      <c r="E24" s="257"/>
      <c r="F24" s="257"/>
      <c r="G24" s="257"/>
      <c r="H24" s="258"/>
      <c r="I24" s="1">
        <v>128</v>
      </c>
      <c r="J24" s="7"/>
      <c r="K24" s="7"/>
      <c r="L24" s="7"/>
      <c r="M24" s="7"/>
    </row>
    <row r="25" spans="1:13" ht="12.75">
      <c r="A25" s="245" t="s">
        <v>107</v>
      </c>
      <c r="B25" s="246"/>
      <c r="C25" s="246"/>
      <c r="D25" s="246"/>
      <c r="E25" s="246"/>
      <c r="F25" s="246"/>
      <c r="G25" s="246"/>
      <c r="H25" s="247"/>
      <c r="I25" s="1">
        <v>129</v>
      </c>
      <c r="J25" s="7"/>
      <c r="K25" s="7"/>
      <c r="L25" s="7"/>
      <c r="M25" s="7"/>
    </row>
    <row r="26" spans="1:13" ht="12.75">
      <c r="A26" s="245" t="s">
        <v>50</v>
      </c>
      <c r="B26" s="246"/>
      <c r="C26" s="246"/>
      <c r="D26" s="246"/>
      <c r="E26" s="246"/>
      <c r="F26" s="246"/>
      <c r="G26" s="246"/>
      <c r="H26" s="247"/>
      <c r="I26" s="1">
        <v>130</v>
      </c>
      <c r="J26" s="157">
        <v>17206042</v>
      </c>
      <c r="K26" s="158">
        <v>-4569613</v>
      </c>
      <c r="L26" s="133">
        <v>22380006</v>
      </c>
      <c r="M26" s="133">
        <f>L26-21936958</f>
        <v>443048</v>
      </c>
    </row>
    <row r="27" spans="1:13" ht="12.75">
      <c r="A27" s="245" t="s">
        <v>213</v>
      </c>
      <c r="B27" s="246"/>
      <c r="C27" s="246"/>
      <c r="D27" s="246"/>
      <c r="E27" s="246"/>
      <c r="F27" s="246"/>
      <c r="G27" s="246"/>
      <c r="H27" s="247"/>
      <c r="I27" s="1">
        <v>131</v>
      </c>
      <c r="J27" s="53">
        <f>SUM(J28:J32)</f>
        <v>8412790</v>
      </c>
      <c r="K27" s="53">
        <f>SUM(K28:K32)</f>
        <v>1668121</v>
      </c>
      <c r="L27" s="53">
        <f>SUM(L28:L32)</f>
        <v>5582977</v>
      </c>
      <c r="M27" s="53">
        <f>SUM(M28:M32)</f>
        <v>-8453039</v>
      </c>
    </row>
    <row r="28" spans="1:13" ht="12.75">
      <c r="A28" s="245" t="s">
        <v>227</v>
      </c>
      <c r="B28" s="246"/>
      <c r="C28" s="246"/>
      <c r="D28" s="246"/>
      <c r="E28" s="246"/>
      <c r="F28" s="246"/>
      <c r="G28" s="246"/>
      <c r="H28" s="247"/>
      <c r="I28" s="1">
        <v>132</v>
      </c>
      <c r="J28" s="159">
        <v>413382</v>
      </c>
      <c r="K28" s="160">
        <v>413382</v>
      </c>
      <c r="L28" s="7"/>
      <c r="M28" s="7"/>
    </row>
    <row r="29" spans="1:13" ht="12.75">
      <c r="A29" s="245" t="s">
        <v>155</v>
      </c>
      <c r="B29" s="246"/>
      <c r="C29" s="246"/>
      <c r="D29" s="246"/>
      <c r="E29" s="246"/>
      <c r="F29" s="246"/>
      <c r="G29" s="246"/>
      <c r="H29" s="247"/>
      <c r="I29" s="1">
        <v>133</v>
      </c>
      <c r="J29" s="161">
        <v>7999408</v>
      </c>
      <c r="K29" s="162">
        <v>1254739</v>
      </c>
      <c r="L29" s="134">
        <v>5582977</v>
      </c>
      <c r="M29" s="169">
        <v>-8453039</v>
      </c>
    </row>
    <row r="30" spans="1:13" ht="12.75">
      <c r="A30" s="245" t="s">
        <v>139</v>
      </c>
      <c r="B30" s="246"/>
      <c r="C30" s="246"/>
      <c r="D30" s="246"/>
      <c r="E30" s="246"/>
      <c r="F30" s="246"/>
      <c r="G30" s="246"/>
      <c r="H30" s="247"/>
      <c r="I30" s="1">
        <v>134</v>
      </c>
      <c r="J30" s="7"/>
      <c r="K30" s="7"/>
      <c r="L30" s="7"/>
      <c r="M30" s="7"/>
    </row>
    <row r="31" spans="1:13" ht="12.75">
      <c r="A31" s="245" t="s">
        <v>223</v>
      </c>
      <c r="B31" s="246"/>
      <c r="C31" s="246"/>
      <c r="D31" s="246"/>
      <c r="E31" s="246"/>
      <c r="F31" s="246"/>
      <c r="G31" s="246"/>
      <c r="H31" s="247"/>
      <c r="I31" s="1">
        <v>135</v>
      </c>
      <c r="J31" s="7"/>
      <c r="K31" s="7"/>
      <c r="L31" s="7"/>
      <c r="M31" s="7"/>
    </row>
    <row r="32" spans="1:13" ht="12.75">
      <c r="A32" s="245" t="s">
        <v>140</v>
      </c>
      <c r="B32" s="246"/>
      <c r="C32" s="246"/>
      <c r="D32" s="246"/>
      <c r="E32" s="246"/>
      <c r="F32" s="246"/>
      <c r="G32" s="246"/>
      <c r="H32" s="247"/>
      <c r="I32" s="1">
        <v>136</v>
      </c>
      <c r="J32" s="7"/>
      <c r="K32" s="7"/>
      <c r="L32" s="7"/>
      <c r="M32" s="7"/>
    </row>
    <row r="33" spans="1:13" ht="12.75">
      <c r="A33" s="245" t="s">
        <v>214</v>
      </c>
      <c r="B33" s="246"/>
      <c r="C33" s="246"/>
      <c r="D33" s="246"/>
      <c r="E33" s="246"/>
      <c r="F33" s="246"/>
      <c r="G33" s="246"/>
      <c r="H33" s="247"/>
      <c r="I33" s="1">
        <v>137</v>
      </c>
      <c r="J33" s="53">
        <f>SUM(J34:J37)</f>
        <v>16295704</v>
      </c>
      <c r="K33" s="53">
        <f>SUM(K34:K37)</f>
        <v>2955028</v>
      </c>
      <c r="L33" s="53">
        <f>SUM(L34:L37)</f>
        <v>9598550</v>
      </c>
      <c r="M33" s="53">
        <f>SUM(M34:M37)</f>
        <v>2314101</v>
      </c>
    </row>
    <row r="34" spans="1:13" ht="12.75">
      <c r="A34" s="245" t="s">
        <v>66</v>
      </c>
      <c r="B34" s="246"/>
      <c r="C34" s="246"/>
      <c r="D34" s="246"/>
      <c r="E34" s="246"/>
      <c r="F34" s="246"/>
      <c r="G34" s="246"/>
      <c r="H34" s="247"/>
      <c r="I34" s="1">
        <v>138</v>
      </c>
      <c r="J34" s="7"/>
      <c r="K34" s="7"/>
      <c r="L34" s="7"/>
      <c r="M34" s="7"/>
    </row>
    <row r="35" spans="1:13" ht="12.75">
      <c r="A35" s="245" t="s">
        <v>65</v>
      </c>
      <c r="B35" s="246"/>
      <c r="C35" s="246"/>
      <c r="D35" s="246"/>
      <c r="E35" s="246"/>
      <c r="F35" s="246"/>
      <c r="G35" s="246"/>
      <c r="H35" s="247"/>
      <c r="I35" s="1">
        <v>139</v>
      </c>
      <c r="J35" s="163">
        <v>16295704</v>
      </c>
      <c r="K35" s="164">
        <v>2955028</v>
      </c>
      <c r="L35" s="135">
        <v>9598550</v>
      </c>
      <c r="M35" s="135">
        <f>L35-7284449</f>
        <v>2314101</v>
      </c>
    </row>
    <row r="36" spans="1:13" ht="12.75">
      <c r="A36" s="245" t="s">
        <v>224</v>
      </c>
      <c r="B36" s="246"/>
      <c r="C36" s="246"/>
      <c r="D36" s="246"/>
      <c r="E36" s="246"/>
      <c r="F36" s="246"/>
      <c r="G36" s="246"/>
      <c r="H36" s="247"/>
      <c r="I36" s="1">
        <v>140</v>
      </c>
      <c r="J36" s="7"/>
      <c r="K36" s="7"/>
      <c r="L36" s="7"/>
      <c r="M36" s="7"/>
    </row>
    <row r="37" spans="1:13" ht="12.75">
      <c r="A37" s="245" t="s">
        <v>67</v>
      </c>
      <c r="B37" s="246"/>
      <c r="C37" s="246"/>
      <c r="D37" s="246"/>
      <c r="E37" s="246"/>
      <c r="F37" s="246"/>
      <c r="G37" s="246"/>
      <c r="H37" s="247"/>
      <c r="I37" s="1">
        <v>141</v>
      </c>
      <c r="J37" s="7"/>
      <c r="K37" s="7"/>
      <c r="L37" s="7"/>
      <c r="M37" s="7"/>
    </row>
    <row r="38" spans="1:13" ht="12.75">
      <c r="A38" s="245" t="s">
        <v>195</v>
      </c>
      <c r="B38" s="246"/>
      <c r="C38" s="246"/>
      <c r="D38" s="246"/>
      <c r="E38" s="246"/>
      <c r="F38" s="246"/>
      <c r="G38" s="246"/>
      <c r="H38" s="247"/>
      <c r="I38" s="1">
        <v>142</v>
      </c>
      <c r="J38" s="7"/>
      <c r="K38" s="7"/>
      <c r="L38" s="7"/>
      <c r="M38" s="7"/>
    </row>
    <row r="39" spans="1:13" ht="12.75">
      <c r="A39" s="245" t="s">
        <v>196</v>
      </c>
      <c r="B39" s="246"/>
      <c r="C39" s="246"/>
      <c r="D39" s="246"/>
      <c r="E39" s="246"/>
      <c r="F39" s="246"/>
      <c r="G39" s="246"/>
      <c r="H39" s="247"/>
      <c r="I39" s="1">
        <v>143</v>
      </c>
      <c r="J39" s="7"/>
      <c r="K39" s="7"/>
      <c r="L39" s="7"/>
      <c r="M39" s="7"/>
    </row>
    <row r="40" spans="1:13" ht="12.75">
      <c r="A40" s="245" t="s">
        <v>225</v>
      </c>
      <c r="B40" s="246"/>
      <c r="C40" s="246"/>
      <c r="D40" s="246"/>
      <c r="E40" s="246"/>
      <c r="F40" s="246"/>
      <c r="G40" s="246"/>
      <c r="H40" s="247"/>
      <c r="I40" s="1">
        <v>144</v>
      </c>
      <c r="J40" s="7"/>
      <c r="K40" s="7"/>
      <c r="L40" s="7"/>
      <c r="M40" s="7"/>
    </row>
    <row r="41" spans="1:13" ht="12.75">
      <c r="A41" s="245" t="s">
        <v>226</v>
      </c>
      <c r="B41" s="246"/>
      <c r="C41" s="246"/>
      <c r="D41" s="246"/>
      <c r="E41" s="246"/>
      <c r="F41" s="246"/>
      <c r="G41" s="246"/>
      <c r="H41" s="247"/>
      <c r="I41" s="1">
        <v>145</v>
      </c>
      <c r="J41" s="7"/>
      <c r="K41" s="7"/>
      <c r="L41" s="7"/>
      <c r="M41" s="7"/>
    </row>
    <row r="42" spans="1:13" ht="12.75">
      <c r="A42" s="245" t="s">
        <v>215</v>
      </c>
      <c r="B42" s="246"/>
      <c r="C42" s="246"/>
      <c r="D42" s="246"/>
      <c r="E42" s="246"/>
      <c r="F42" s="246"/>
      <c r="G42" s="246"/>
      <c r="H42" s="247"/>
      <c r="I42" s="1">
        <v>146</v>
      </c>
      <c r="J42" s="53">
        <f>J7+J27+J38+J40</f>
        <v>465521595</v>
      </c>
      <c r="K42" s="53">
        <f>K7+K27+K38+K40</f>
        <v>166292251</v>
      </c>
      <c r="L42" s="53">
        <f>L7+L27+L38+L40</f>
        <v>366741900</v>
      </c>
      <c r="M42" s="53">
        <f>M7+M27+M38+M40</f>
        <v>97727716</v>
      </c>
    </row>
    <row r="43" spans="1:13" ht="12.75">
      <c r="A43" s="245" t="s">
        <v>216</v>
      </c>
      <c r="B43" s="246"/>
      <c r="C43" s="246"/>
      <c r="D43" s="246"/>
      <c r="E43" s="246"/>
      <c r="F43" s="246"/>
      <c r="G43" s="246"/>
      <c r="H43" s="247"/>
      <c r="I43" s="1">
        <v>147</v>
      </c>
      <c r="J43" s="53">
        <f>J10+J33+J39+J41</f>
        <v>416090661</v>
      </c>
      <c r="K43" s="53">
        <f>K10+K33+K39+K41</f>
        <v>148748271</v>
      </c>
      <c r="L43" s="53">
        <f>L10+L33+L39+L41</f>
        <v>330120675</v>
      </c>
      <c r="M43" s="53">
        <f>M10+M33+M39+M41</f>
        <v>117097229</v>
      </c>
    </row>
    <row r="44" spans="1:13" ht="12.75">
      <c r="A44" s="245" t="s">
        <v>236</v>
      </c>
      <c r="B44" s="246"/>
      <c r="C44" s="246"/>
      <c r="D44" s="246"/>
      <c r="E44" s="246"/>
      <c r="F44" s="246"/>
      <c r="G44" s="246"/>
      <c r="H44" s="247"/>
      <c r="I44" s="1">
        <v>148</v>
      </c>
      <c r="J44" s="53">
        <f>J42-J43</f>
        <v>49430934</v>
      </c>
      <c r="K44" s="53">
        <f>K42-K43</f>
        <v>17543980</v>
      </c>
      <c r="L44" s="53">
        <f>L42-L43</f>
        <v>36621225</v>
      </c>
      <c r="M44" s="53">
        <f>M42-M43</f>
        <v>-19369513</v>
      </c>
    </row>
    <row r="45" spans="1:13" ht="12.75">
      <c r="A45" s="265" t="s">
        <v>218</v>
      </c>
      <c r="B45" s="266"/>
      <c r="C45" s="266"/>
      <c r="D45" s="266"/>
      <c r="E45" s="266"/>
      <c r="F45" s="266"/>
      <c r="G45" s="266"/>
      <c r="H45" s="267"/>
      <c r="I45" s="1">
        <v>149</v>
      </c>
      <c r="J45" s="53">
        <f>IF(J42&gt;J43,J42-J43,0)</f>
        <v>49430934</v>
      </c>
      <c r="K45" s="53">
        <f>IF(K42&gt;K43,K42-K43,0)</f>
        <v>17543980</v>
      </c>
      <c r="L45" s="53">
        <f>IF(L42&gt;L43,L42-L43,0)</f>
        <v>36621225</v>
      </c>
      <c r="M45" s="53">
        <f>IF(M42&gt;M43,M42-M43,0)</f>
        <v>0</v>
      </c>
    </row>
    <row r="46" spans="1:13" ht="12.75">
      <c r="A46" s="265" t="s">
        <v>219</v>
      </c>
      <c r="B46" s="266"/>
      <c r="C46" s="266"/>
      <c r="D46" s="266"/>
      <c r="E46" s="266"/>
      <c r="F46" s="266"/>
      <c r="G46" s="266"/>
      <c r="H46" s="26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19369513</v>
      </c>
    </row>
    <row r="47" spans="1:13" ht="12.75">
      <c r="A47" s="245" t="s">
        <v>217</v>
      </c>
      <c r="B47" s="246"/>
      <c r="C47" s="246"/>
      <c r="D47" s="246"/>
      <c r="E47" s="246"/>
      <c r="F47" s="246"/>
      <c r="G47" s="246"/>
      <c r="H47" s="247"/>
      <c r="I47" s="1">
        <v>151</v>
      </c>
      <c r="J47" s="7"/>
      <c r="K47" s="7"/>
      <c r="L47" s="7"/>
      <c r="M47" s="7"/>
    </row>
    <row r="48" spans="1:13" ht="12.75">
      <c r="A48" s="245" t="s">
        <v>237</v>
      </c>
      <c r="B48" s="246"/>
      <c r="C48" s="246"/>
      <c r="D48" s="246"/>
      <c r="E48" s="246"/>
      <c r="F48" s="246"/>
      <c r="G48" s="246"/>
      <c r="H48" s="247"/>
      <c r="I48" s="1">
        <v>152</v>
      </c>
      <c r="J48" s="53">
        <f>J44-J47</f>
        <v>49430934</v>
      </c>
      <c r="K48" s="53">
        <f>K44-K47</f>
        <v>17543980</v>
      </c>
      <c r="L48" s="53">
        <f>L44-L47</f>
        <v>36621225</v>
      </c>
      <c r="M48" s="53">
        <f>M44-M47</f>
        <v>-19369513</v>
      </c>
    </row>
    <row r="49" spans="1:13" ht="12.75">
      <c r="A49" s="265" t="s">
        <v>192</v>
      </c>
      <c r="B49" s="266"/>
      <c r="C49" s="266"/>
      <c r="D49" s="266"/>
      <c r="E49" s="266"/>
      <c r="F49" s="266"/>
      <c r="G49" s="266"/>
      <c r="H49" s="267"/>
      <c r="I49" s="1">
        <v>153</v>
      </c>
      <c r="J49" s="53">
        <f>IF(J48&gt;0,J48,0)</f>
        <v>49430934</v>
      </c>
      <c r="K49" s="53">
        <f>IF(K48&gt;0,K48,0)</f>
        <v>17543980</v>
      </c>
      <c r="L49" s="53">
        <f>IF(L48&gt;0,L48,0)</f>
        <v>36621225</v>
      </c>
      <c r="M49" s="53">
        <f>IF(M48&gt;0,M48,0)</f>
        <v>0</v>
      </c>
    </row>
    <row r="50" spans="1:13" ht="12.75">
      <c r="A50" s="289" t="s">
        <v>220</v>
      </c>
      <c r="B50" s="290"/>
      <c r="C50" s="290"/>
      <c r="D50" s="290"/>
      <c r="E50" s="290"/>
      <c r="F50" s="290"/>
      <c r="G50" s="290"/>
      <c r="H50" s="291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19369513</v>
      </c>
    </row>
    <row r="51" spans="1:13" ht="12.75" customHeight="1">
      <c r="A51" s="262" t="s">
        <v>312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</row>
    <row r="52" spans="1:13" ht="12.75" customHeight="1">
      <c r="A52" s="242" t="s">
        <v>187</v>
      </c>
      <c r="B52" s="243"/>
      <c r="C52" s="243"/>
      <c r="D52" s="243"/>
      <c r="E52" s="243"/>
      <c r="F52" s="243"/>
      <c r="G52" s="243"/>
      <c r="H52" s="243"/>
      <c r="I52" s="55"/>
      <c r="J52" s="55"/>
      <c r="K52" s="55"/>
      <c r="L52" s="55"/>
      <c r="M52" s="62"/>
    </row>
    <row r="53" spans="1:13" ht="12.75">
      <c r="A53" s="286" t="s">
        <v>234</v>
      </c>
      <c r="B53" s="287"/>
      <c r="C53" s="287"/>
      <c r="D53" s="287"/>
      <c r="E53" s="287"/>
      <c r="F53" s="287"/>
      <c r="G53" s="287"/>
      <c r="H53" s="288"/>
      <c r="I53" s="1">
        <v>155</v>
      </c>
      <c r="J53" s="7"/>
      <c r="K53" s="7"/>
      <c r="L53" s="7"/>
      <c r="M53" s="7"/>
    </row>
    <row r="54" spans="1:13" ht="12.75">
      <c r="A54" s="286" t="s">
        <v>235</v>
      </c>
      <c r="B54" s="287"/>
      <c r="C54" s="287"/>
      <c r="D54" s="287"/>
      <c r="E54" s="287"/>
      <c r="F54" s="287"/>
      <c r="G54" s="287"/>
      <c r="H54" s="288"/>
      <c r="I54" s="1">
        <v>156</v>
      </c>
      <c r="J54" s="8"/>
      <c r="K54" s="8"/>
      <c r="L54" s="8"/>
      <c r="M54" s="8"/>
    </row>
    <row r="55" spans="1:13" ht="12.75" customHeight="1">
      <c r="A55" s="262" t="s">
        <v>189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</row>
    <row r="56" spans="1:13" ht="12.75">
      <c r="A56" s="242" t="s">
        <v>204</v>
      </c>
      <c r="B56" s="243"/>
      <c r="C56" s="243"/>
      <c r="D56" s="243"/>
      <c r="E56" s="243"/>
      <c r="F56" s="243"/>
      <c r="G56" s="243"/>
      <c r="H56" s="244"/>
      <c r="I56" s="9">
        <v>157</v>
      </c>
      <c r="J56" s="6">
        <f>J49</f>
        <v>49430934</v>
      </c>
      <c r="K56" s="6">
        <f>K49</f>
        <v>17543980</v>
      </c>
      <c r="L56" s="6">
        <f>L49</f>
        <v>36621225</v>
      </c>
      <c r="M56" s="6">
        <f>M48</f>
        <v>-19369513</v>
      </c>
    </row>
    <row r="57" spans="1:13" ht="12.75">
      <c r="A57" s="245" t="s">
        <v>221</v>
      </c>
      <c r="B57" s="246"/>
      <c r="C57" s="246"/>
      <c r="D57" s="246"/>
      <c r="E57" s="246"/>
      <c r="F57" s="246"/>
      <c r="G57" s="246"/>
      <c r="H57" s="24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-72652</v>
      </c>
      <c r="M57" s="53">
        <f>SUM(M58:M64)</f>
        <v>-72652</v>
      </c>
    </row>
    <row r="58" spans="1:13" ht="12.75">
      <c r="A58" s="245" t="s">
        <v>228</v>
      </c>
      <c r="B58" s="246"/>
      <c r="C58" s="246"/>
      <c r="D58" s="246"/>
      <c r="E58" s="246"/>
      <c r="F58" s="246"/>
      <c r="G58" s="246"/>
      <c r="H58" s="247"/>
      <c r="I58" s="1">
        <v>159</v>
      </c>
      <c r="J58" s="7"/>
      <c r="K58" s="7"/>
      <c r="L58" s="7"/>
      <c r="M58" s="7"/>
    </row>
    <row r="59" spans="1:13" ht="12.75">
      <c r="A59" s="245" t="s">
        <v>229</v>
      </c>
      <c r="B59" s="246"/>
      <c r="C59" s="246"/>
      <c r="D59" s="246"/>
      <c r="E59" s="246"/>
      <c r="F59" s="246"/>
      <c r="G59" s="246"/>
      <c r="H59" s="247"/>
      <c r="I59" s="1">
        <v>160</v>
      </c>
      <c r="J59" s="7"/>
      <c r="K59" s="7"/>
      <c r="L59" s="7">
        <v>-72652</v>
      </c>
      <c r="M59" s="7">
        <f>L59</f>
        <v>-72652</v>
      </c>
    </row>
    <row r="60" spans="1:13" ht="12.75">
      <c r="A60" s="245" t="s">
        <v>45</v>
      </c>
      <c r="B60" s="246"/>
      <c r="C60" s="246"/>
      <c r="D60" s="246"/>
      <c r="E60" s="246"/>
      <c r="F60" s="246"/>
      <c r="G60" s="246"/>
      <c r="H60" s="247"/>
      <c r="I60" s="1">
        <v>161</v>
      </c>
      <c r="J60" s="7"/>
      <c r="K60" s="7"/>
      <c r="L60" s="7"/>
      <c r="M60" s="7"/>
    </row>
    <row r="61" spans="1:13" ht="12.75">
      <c r="A61" s="245" t="s">
        <v>230</v>
      </c>
      <c r="B61" s="246"/>
      <c r="C61" s="246"/>
      <c r="D61" s="246"/>
      <c r="E61" s="246"/>
      <c r="F61" s="246"/>
      <c r="G61" s="246"/>
      <c r="H61" s="247"/>
      <c r="I61" s="1">
        <v>162</v>
      </c>
      <c r="J61" s="7"/>
      <c r="K61" s="7"/>
      <c r="L61" s="7"/>
      <c r="M61" s="7"/>
    </row>
    <row r="62" spans="1:13" ht="12.75">
      <c r="A62" s="245" t="s">
        <v>231</v>
      </c>
      <c r="B62" s="246"/>
      <c r="C62" s="246"/>
      <c r="D62" s="246"/>
      <c r="E62" s="246"/>
      <c r="F62" s="246"/>
      <c r="G62" s="246"/>
      <c r="H62" s="247"/>
      <c r="I62" s="1">
        <v>163</v>
      </c>
      <c r="J62" s="7"/>
      <c r="K62" s="7"/>
      <c r="L62" s="7"/>
      <c r="M62" s="7"/>
    </row>
    <row r="63" spans="1:13" ht="12.75">
      <c r="A63" s="245" t="s">
        <v>232</v>
      </c>
      <c r="B63" s="246"/>
      <c r="C63" s="246"/>
      <c r="D63" s="246"/>
      <c r="E63" s="246"/>
      <c r="F63" s="246"/>
      <c r="G63" s="246"/>
      <c r="H63" s="247"/>
      <c r="I63" s="1">
        <v>164</v>
      </c>
      <c r="J63" s="7"/>
      <c r="K63" s="7"/>
      <c r="L63" s="7"/>
      <c r="M63" s="7"/>
    </row>
    <row r="64" spans="1:13" ht="12.75">
      <c r="A64" s="245" t="s">
        <v>233</v>
      </c>
      <c r="B64" s="246"/>
      <c r="C64" s="246"/>
      <c r="D64" s="246"/>
      <c r="E64" s="246"/>
      <c r="F64" s="246"/>
      <c r="G64" s="246"/>
      <c r="H64" s="247"/>
      <c r="I64" s="1">
        <v>165</v>
      </c>
      <c r="J64" s="7"/>
      <c r="K64" s="7"/>
      <c r="L64" s="7"/>
      <c r="M64" s="7"/>
    </row>
    <row r="65" spans="1:13" ht="12.75">
      <c r="A65" s="245" t="s">
        <v>222</v>
      </c>
      <c r="B65" s="246"/>
      <c r="C65" s="246"/>
      <c r="D65" s="246"/>
      <c r="E65" s="246"/>
      <c r="F65" s="246"/>
      <c r="G65" s="246"/>
      <c r="H65" s="247"/>
      <c r="I65" s="1">
        <v>166</v>
      </c>
      <c r="J65" s="7"/>
      <c r="K65" s="7"/>
      <c r="L65" s="7"/>
      <c r="M65" s="7"/>
    </row>
    <row r="66" spans="1:13" ht="12.75">
      <c r="A66" s="245" t="s">
        <v>193</v>
      </c>
      <c r="B66" s="246"/>
      <c r="C66" s="246"/>
      <c r="D66" s="246"/>
      <c r="E66" s="246"/>
      <c r="F66" s="246"/>
      <c r="G66" s="246"/>
      <c r="H66" s="247"/>
      <c r="I66" s="1">
        <v>167</v>
      </c>
      <c r="J66" s="53">
        <f>J57-J65</f>
        <v>0</v>
      </c>
      <c r="K66" s="53">
        <f>K57-K65</f>
        <v>0</v>
      </c>
      <c r="L66" s="53">
        <f>L57-L65</f>
        <v>-72652</v>
      </c>
      <c r="M66" s="53">
        <f>M57-M65</f>
        <v>-72652</v>
      </c>
    </row>
    <row r="67" spans="1:13" ht="12.75">
      <c r="A67" s="245" t="s">
        <v>194</v>
      </c>
      <c r="B67" s="246"/>
      <c r="C67" s="246"/>
      <c r="D67" s="246"/>
      <c r="E67" s="246"/>
      <c r="F67" s="246"/>
      <c r="G67" s="246"/>
      <c r="H67" s="247"/>
      <c r="I67" s="1">
        <v>168</v>
      </c>
      <c r="J67" s="61">
        <f>J56+J66</f>
        <v>49430934</v>
      </c>
      <c r="K67" s="61">
        <f>K56+K66</f>
        <v>17543980</v>
      </c>
      <c r="L67" s="61">
        <f>L56+L66</f>
        <v>36548573</v>
      </c>
      <c r="M67" s="61">
        <f>M56+M66</f>
        <v>-19442165</v>
      </c>
    </row>
    <row r="68" spans="1:13" ht="12.75" customHeight="1">
      <c r="A68" s="296" t="s">
        <v>313</v>
      </c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</row>
    <row r="69" spans="1:13" ht="12.75" customHeight="1">
      <c r="A69" s="298" t="s">
        <v>188</v>
      </c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</row>
    <row r="70" spans="1:13" ht="12.75">
      <c r="A70" s="286" t="s">
        <v>234</v>
      </c>
      <c r="B70" s="287"/>
      <c r="C70" s="287"/>
      <c r="D70" s="287"/>
      <c r="E70" s="287"/>
      <c r="F70" s="287"/>
      <c r="G70" s="287"/>
      <c r="H70" s="288"/>
      <c r="I70" s="1">
        <v>169</v>
      </c>
      <c r="J70" s="7"/>
      <c r="K70" s="7"/>
      <c r="L70" s="7"/>
      <c r="M70" s="7"/>
    </row>
    <row r="71" spans="1:13" ht="12.75">
      <c r="A71" s="293" t="s">
        <v>235</v>
      </c>
      <c r="B71" s="294"/>
      <c r="C71" s="294"/>
      <c r="D71" s="294"/>
      <c r="E71" s="294"/>
      <c r="F71" s="294"/>
      <c r="G71" s="294"/>
      <c r="H71" s="295"/>
      <c r="I71" s="4">
        <v>170</v>
      </c>
      <c r="J71" s="8"/>
      <c r="K71" s="8"/>
      <c r="L71" s="8"/>
      <c r="M71" s="8"/>
    </row>
  </sheetData>
  <sheetProtection/>
  <protectedRanges>
    <protectedRange sqref="M29" name="Range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7:M10 J12:J46 K23:L26 K27:M27 K28:L32 K33:M33 K34:L41 J48:M50 M26 M29 M35 K12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7" width="9.140625" style="52" customWidth="1"/>
    <col min="8" max="8" width="3.57421875" style="52" customWidth="1"/>
    <col min="9" max="9" width="9.140625" style="52" customWidth="1"/>
    <col min="10" max="11" width="11.8515625" style="52" customWidth="1"/>
    <col min="12" max="16384" width="9.140625" style="52" customWidth="1"/>
  </cols>
  <sheetData>
    <row r="1" spans="1:11" ht="12.75" customHeight="1">
      <c r="A1" s="303" t="s">
        <v>164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 customHeight="1">
      <c r="A2" s="304" t="s">
        <v>342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>
      <c r="A3" s="300" t="s">
        <v>339</v>
      </c>
      <c r="B3" s="301"/>
      <c r="C3" s="301"/>
      <c r="D3" s="301"/>
      <c r="E3" s="301"/>
      <c r="F3" s="301"/>
      <c r="G3" s="301"/>
      <c r="H3" s="301"/>
      <c r="I3" s="301"/>
      <c r="J3" s="301"/>
      <c r="K3" s="302"/>
    </row>
    <row r="4" spans="1:11" ht="23.25">
      <c r="A4" s="305" t="s">
        <v>59</v>
      </c>
      <c r="B4" s="305"/>
      <c r="C4" s="305"/>
      <c r="D4" s="305"/>
      <c r="E4" s="305"/>
      <c r="F4" s="305"/>
      <c r="G4" s="305"/>
      <c r="H4" s="305"/>
      <c r="I4" s="66" t="s">
        <v>279</v>
      </c>
      <c r="J4" s="67" t="s">
        <v>319</v>
      </c>
      <c r="K4" s="67" t="s">
        <v>320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68">
        <v>2</v>
      </c>
      <c r="J5" s="69" t="s">
        <v>283</v>
      </c>
      <c r="K5" s="69" t="s">
        <v>284</v>
      </c>
    </row>
    <row r="6" spans="1:11" ht="12.75">
      <c r="A6" s="262" t="s">
        <v>156</v>
      </c>
      <c r="B6" s="273"/>
      <c r="C6" s="273"/>
      <c r="D6" s="273"/>
      <c r="E6" s="273"/>
      <c r="F6" s="273"/>
      <c r="G6" s="273"/>
      <c r="H6" s="273"/>
      <c r="I6" s="307"/>
      <c r="J6" s="307"/>
      <c r="K6" s="308"/>
    </row>
    <row r="7" spans="1:11" ht="12.75">
      <c r="A7" s="256" t="s">
        <v>40</v>
      </c>
      <c r="B7" s="257"/>
      <c r="C7" s="257"/>
      <c r="D7" s="257"/>
      <c r="E7" s="257"/>
      <c r="F7" s="257"/>
      <c r="G7" s="257"/>
      <c r="H7" s="257"/>
      <c r="I7" s="1">
        <v>1</v>
      </c>
      <c r="J7" s="136">
        <v>49430934</v>
      </c>
      <c r="K7" s="136">
        <v>36621225</v>
      </c>
    </row>
    <row r="8" spans="1:11" ht="12.75">
      <c r="A8" s="256" t="s">
        <v>41</v>
      </c>
      <c r="B8" s="257"/>
      <c r="C8" s="257"/>
      <c r="D8" s="257"/>
      <c r="E8" s="257"/>
      <c r="F8" s="257"/>
      <c r="G8" s="257"/>
      <c r="H8" s="257"/>
      <c r="I8" s="1">
        <v>2</v>
      </c>
      <c r="J8" s="136">
        <v>2075831</v>
      </c>
      <c r="K8" s="136">
        <v>1793513</v>
      </c>
    </row>
    <row r="9" spans="1:11" ht="12.75">
      <c r="A9" s="256" t="s">
        <v>42</v>
      </c>
      <c r="B9" s="257"/>
      <c r="C9" s="257"/>
      <c r="D9" s="257"/>
      <c r="E9" s="257"/>
      <c r="F9" s="257"/>
      <c r="G9" s="257"/>
      <c r="H9" s="257"/>
      <c r="I9" s="1">
        <v>3</v>
      </c>
      <c r="J9" s="136"/>
      <c r="K9" s="136">
        <v>27864584</v>
      </c>
    </row>
    <row r="10" spans="1:11" ht="12.75">
      <c r="A10" s="256" t="s">
        <v>43</v>
      </c>
      <c r="B10" s="257"/>
      <c r="C10" s="257"/>
      <c r="D10" s="257"/>
      <c r="E10" s="257"/>
      <c r="F10" s="257"/>
      <c r="G10" s="257"/>
      <c r="H10" s="257"/>
      <c r="I10" s="1">
        <v>4</v>
      </c>
      <c r="J10" s="136">
        <v>1724394</v>
      </c>
      <c r="K10" s="136">
        <v>1224458</v>
      </c>
    </row>
    <row r="11" spans="1:11" ht="12.75">
      <c r="A11" s="256" t="s">
        <v>44</v>
      </c>
      <c r="B11" s="257"/>
      <c r="C11" s="257"/>
      <c r="D11" s="257"/>
      <c r="E11" s="257"/>
      <c r="F11" s="257"/>
      <c r="G11" s="257"/>
      <c r="H11" s="257"/>
      <c r="I11" s="1">
        <v>5</v>
      </c>
      <c r="J11" s="136"/>
      <c r="K11" s="136"/>
    </row>
    <row r="12" spans="1:11" ht="12.75">
      <c r="A12" s="256" t="s">
        <v>51</v>
      </c>
      <c r="B12" s="257"/>
      <c r="C12" s="257"/>
      <c r="D12" s="257"/>
      <c r="E12" s="257"/>
      <c r="F12" s="257"/>
      <c r="G12" s="257"/>
      <c r="H12" s="257"/>
      <c r="I12" s="1">
        <v>6</v>
      </c>
      <c r="J12" s="5"/>
      <c r="K12" s="7"/>
    </row>
    <row r="13" spans="1:11" ht="12.75">
      <c r="A13" s="245" t="s">
        <v>157</v>
      </c>
      <c r="B13" s="246"/>
      <c r="C13" s="246"/>
      <c r="D13" s="246"/>
      <c r="E13" s="246"/>
      <c r="F13" s="246"/>
      <c r="G13" s="246"/>
      <c r="H13" s="246"/>
      <c r="I13" s="1">
        <v>7</v>
      </c>
      <c r="J13" s="64">
        <f>SUM(J7:J12)</f>
        <v>53231159</v>
      </c>
      <c r="K13" s="53">
        <f>SUM(K7:K12)</f>
        <v>67503780</v>
      </c>
    </row>
    <row r="14" spans="1:11" ht="12.75">
      <c r="A14" s="256" t="s">
        <v>52</v>
      </c>
      <c r="B14" s="257"/>
      <c r="C14" s="257"/>
      <c r="D14" s="257"/>
      <c r="E14" s="257"/>
      <c r="F14" s="257"/>
      <c r="G14" s="257"/>
      <c r="H14" s="257"/>
      <c r="I14" s="1">
        <v>8</v>
      </c>
      <c r="J14" s="165">
        <v>29055281</v>
      </c>
      <c r="K14" s="7"/>
    </row>
    <row r="15" spans="1:11" ht="12.75">
      <c r="A15" s="256" t="s">
        <v>53</v>
      </c>
      <c r="B15" s="257"/>
      <c r="C15" s="257"/>
      <c r="D15" s="257"/>
      <c r="E15" s="257"/>
      <c r="F15" s="257"/>
      <c r="G15" s="257"/>
      <c r="H15" s="257"/>
      <c r="I15" s="1">
        <v>9</v>
      </c>
      <c r="J15" s="137"/>
      <c r="K15" s="7">
        <v>1797778</v>
      </c>
    </row>
    <row r="16" spans="1:11" ht="12.75">
      <c r="A16" s="256" t="s">
        <v>54</v>
      </c>
      <c r="B16" s="257"/>
      <c r="C16" s="257"/>
      <c r="D16" s="257"/>
      <c r="E16" s="257"/>
      <c r="F16" s="257"/>
      <c r="G16" s="257"/>
      <c r="H16" s="257"/>
      <c r="I16" s="1">
        <v>10</v>
      </c>
      <c r="J16" s="166">
        <v>4160823</v>
      </c>
      <c r="K16" s="138">
        <v>12017247</v>
      </c>
    </row>
    <row r="17" spans="1:11" ht="12.75">
      <c r="A17" s="256" t="s">
        <v>55</v>
      </c>
      <c r="B17" s="257"/>
      <c r="C17" s="257"/>
      <c r="D17" s="257"/>
      <c r="E17" s="257"/>
      <c r="F17" s="257"/>
      <c r="G17" s="257"/>
      <c r="H17" s="257"/>
      <c r="I17" s="1">
        <v>11</v>
      </c>
      <c r="J17" s="5"/>
      <c r="K17" s="7"/>
    </row>
    <row r="18" spans="1:11" ht="12.75">
      <c r="A18" s="245" t="s">
        <v>158</v>
      </c>
      <c r="B18" s="246"/>
      <c r="C18" s="246"/>
      <c r="D18" s="246"/>
      <c r="E18" s="246"/>
      <c r="F18" s="246"/>
      <c r="G18" s="246"/>
      <c r="H18" s="246"/>
      <c r="I18" s="1">
        <v>12</v>
      </c>
      <c r="J18" s="167">
        <v>33216104</v>
      </c>
      <c r="K18" s="53">
        <f>SUM(K14:K17)</f>
        <v>13815025</v>
      </c>
    </row>
    <row r="19" spans="1:11" ht="12.75">
      <c r="A19" s="245" t="s">
        <v>36</v>
      </c>
      <c r="B19" s="246"/>
      <c r="C19" s="246"/>
      <c r="D19" s="246"/>
      <c r="E19" s="246"/>
      <c r="F19" s="246"/>
      <c r="G19" s="246"/>
      <c r="H19" s="246"/>
      <c r="I19" s="1">
        <v>13</v>
      </c>
      <c r="J19" s="64">
        <f>IF(J13&gt;J18,J13-J18,0)</f>
        <v>20015055</v>
      </c>
      <c r="K19" s="53">
        <f>IF(K13&gt;K18,K13-K18,0)</f>
        <v>53688755</v>
      </c>
    </row>
    <row r="20" spans="1:11" ht="12.75">
      <c r="A20" s="245" t="s">
        <v>37</v>
      </c>
      <c r="B20" s="246"/>
      <c r="C20" s="246"/>
      <c r="D20" s="246"/>
      <c r="E20" s="246"/>
      <c r="F20" s="246"/>
      <c r="G20" s="246"/>
      <c r="H20" s="24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62" t="s">
        <v>159</v>
      </c>
      <c r="B21" s="273"/>
      <c r="C21" s="273"/>
      <c r="D21" s="273"/>
      <c r="E21" s="273"/>
      <c r="F21" s="273"/>
      <c r="G21" s="273"/>
      <c r="H21" s="273"/>
      <c r="I21" s="307"/>
      <c r="J21" s="307"/>
      <c r="K21" s="308"/>
    </row>
    <row r="22" spans="1:11" ht="12.75">
      <c r="A22" s="256" t="s">
        <v>178</v>
      </c>
      <c r="B22" s="257"/>
      <c r="C22" s="257"/>
      <c r="D22" s="257"/>
      <c r="E22" s="257"/>
      <c r="F22" s="257"/>
      <c r="G22" s="257"/>
      <c r="H22" s="257"/>
      <c r="I22" s="1">
        <v>15</v>
      </c>
      <c r="J22" s="5"/>
      <c r="K22" s="7"/>
    </row>
    <row r="23" spans="1:11" ht="12.75">
      <c r="A23" s="256" t="s">
        <v>179</v>
      </c>
      <c r="B23" s="257"/>
      <c r="C23" s="257"/>
      <c r="D23" s="257"/>
      <c r="E23" s="257"/>
      <c r="F23" s="257"/>
      <c r="G23" s="257"/>
      <c r="H23" s="257"/>
      <c r="I23" s="1">
        <v>16</v>
      </c>
      <c r="J23" s="5"/>
      <c r="K23" s="7"/>
    </row>
    <row r="24" spans="1:11" ht="12.75">
      <c r="A24" s="256" t="s">
        <v>180</v>
      </c>
      <c r="B24" s="257"/>
      <c r="C24" s="257"/>
      <c r="D24" s="257"/>
      <c r="E24" s="257"/>
      <c r="F24" s="257"/>
      <c r="G24" s="257"/>
      <c r="H24" s="257"/>
      <c r="I24" s="1">
        <v>17</v>
      </c>
      <c r="J24" s="136">
        <v>1290148</v>
      </c>
      <c r="K24" s="7">
        <v>643054</v>
      </c>
    </row>
    <row r="25" spans="1:11" ht="12.75">
      <c r="A25" s="256" t="s">
        <v>181</v>
      </c>
      <c r="B25" s="257"/>
      <c r="C25" s="257"/>
      <c r="D25" s="257"/>
      <c r="E25" s="257"/>
      <c r="F25" s="257"/>
      <c r="G25" s="257"/>
      <c r="H25" s="257"/>
      <c r="I25" s="1">
        <v>18</v>
      </c>
      <c r="J25" s="136">
        <v>12762</v>
      </c>
      <c r="K25" s="7">
        <v>19595</v>
      </c>
    </row>
    <row r="26" spans="1:11" ht="12.75">
      <c r="A26" s="256" t="s">
        <v>182</v>
      </c>
      <c r="B26" s="257"/>
      <c r="C26" s="257"/>
      <c r="D26" s="257"/>
      <c r="E26" s="257"/>
      <c r="F26" s="257"/>
      <c r="G26" s="257"/>
      <c r="H26" s="257"/>
      <c r="I26" s="1">
        <v>19</v>
      </c>
      <c r="J26" s="5"/>
      <c r="K26" s="7"/>
    </row>
    <row r="27" spans="1:11" ht="12.75">
      <c r="A27" s="245" t="s">
        <v>168</v>
      </c>
      <c r="B27" s="246"/>
      <c r="C27" s="246"/>
      <c r="D27" s="246"/>
      <c r="E27" s="246"/>
      <c r="F27" s="246"/>
      <c r="G27" s="246"/>
      <c r="H27" s="246"/>
      <c r="I27" s="1">
        <v>20</v>
      </c>
      <c r="J27" s="64">
        <f>SUM(J22:J26)</f>
        <v>1302910</v>
      </c>
      <c r="K27" s="53">
        <f>SUM(K22:K26)</f>
        <v>662649</v>
      </c>
    </row>
    <row r="28" spans="1:11" ht="12.75">
      <c r="A28" s="256" t="s">
        <v>115</v>
      </c>
      <c r="B28" s="257"/>
      <c r="C28" s="257"/>
      <c r="D28" s="257"/>
      <c r="E28" s="257"/>
      <c r="F28" s="257"/>
      <c r="G28" s="257"/>
      <c r="H28" s="257"/>
      <c r="I28" s="1">
        <v>21</v>
      </c>
      <c r="J28" s="136">
        <v>3702603</v>
      </c>
      <c r="K28" s="136">
        <v>5519858</v>
      </c>
    </row>
    <row r="29" spans="1:11" ht="12.75">
      <c r="A29" s="256" t="s">
        <v>116</v>
      </c>
      <c r="B29" s="257"/>
      <c r="C29" s="257"/>
      <c r="D29" s="257"/>
      <c r="E29" s="257"/>
      <c r="F29" s="257"/>
      <c r="G29" s="257"/>
      <c r="H29" s="257"/>
      <c r="I29" s="1">
        <v>22</v>
      </c>
      <c r="J29" s="136">
        <v>10020080</v>
      </c>
      <c r="K29" s="7"/>
    </row>
    <row r="30" spans="1:11" ht="12.75">
      <c r="A30" s="256" t="s">
        <v>16</v>
      </c>
      <c r="B30" s="257"/>
      <c r="C30" s="257"/>
      <c r="D30" s="257"/>
      <c r="E30" s="257"/>
      <c r="F30" s="257"/>
      <c r="G30" s="257"/>
      <c r="H30" s="257"/>
      <c r="I30" s="1">
        <v>23</v>
      </c>
      <c r="J30" s="5"/>
      <c r="K30" s="7"/>
    </row>
    <row r="31" spans="1:11" ht="12.75">
      <c r="A31" s="245" t="s">
        <v>5</v>
      </c>
      <c r="B31" s="246"/>
      <c r="C31" s="246"/>
      <c r="D31" s="246"/>
      <c r="E31" s="246"/>
      <c r="F31" s="246"/>
      <c r="G31" s="246"/>
      <c r="H31" s="246"/>
      <c r="I31" s="1">
        <v>24</v>
      </c>
      <c r="J31" s="64">
        <f>SUM(J28:J30)</f>
        <v>13722683</v>
      </c>
      <c r="K31" s="53">
        <f>SUM(K28:K30)</f>
        <v>5519858</v>
      </c>
    </row>
    <row r="32" spans="1:11" ht="12.75">
      <c r="A32" s="245" t="s">
        <v>38</v>
      </c>
      <c r="B32" s="246"/>
      <c r="C32" s="246"/>
      <c r="D32" s="246"/>
      <c r="E32" s="246"/>
      <c r="F32" s="246"/>
      <c r="G32" s="246"/>
      <c r="H32" s="24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45" t="s">
        <v>39</v>
      </c>
      <c r="B33" s="246"/>
      <c r="C33" s="246"/>
      <c r="D33" s="246"/>
      <c r="E33" s="246"/>
      <c r="F33" s="246"/>
      <c r="G33" s="246"/>
      <c r="H33" s="246"/>
      <c r="I33" s="1">
        <v>26</v>
      </c>
      <c r="J33" s="64">
        <f>IF(J31&gt;J27,J31-J27,0)</f>
        <v>12419773</v>
      </c>
      <c r="K33" s="53">
        <f>IF(K31&gt;K27,K31-K27,0)</f>
        <v>4857209</v>
      </c>
    </row>
    <row r="34" spans="1:11" ht="12.75">
      <c r="A34" s="262" t="s">
        <v>160</v>
      </c>
      <c r="B34" s="273"/>
      <c r="C34" s="273"/>
      <c r="D34" s="273"/>
      <c r="E34" s="273"/>
      <c r="F34" s="273"/>
      <c r="G34" s="273"/>
      <c r="H34" s="273"/>
      <c r="I34" s="307"/>
      <c r="J34" s="307"/>
      <c r="K34" s="308"/>
    </row>
    <row r="35" spans="1:11" ht="12.75">
      <c r="A35" s="256" t="s">
        <v>174</v>
      </c>
      <c r="B35" s="257"/>
      <c r="C35" s="257"/>
      <c r="D35" s="257"/>
      <c r="E35" s="257"/>
      <c r="F35" s="257"/>
      <c r="G35" s="257"/>
      <c r="H35" s="257"/>
      <c r="I35" s="1">
        <v>27</v>
      </c>
      <c r="J35" s="5"/>
      <c r="K35" s="7"/>
    </row>
    <row r="36" spans="1:11" ht="12.75">
      <c r="A36" s="256" t="s">
        <v>29</v>
      </c>
      <c r="B36" s="257"/>
      <c r="C36" s="257"/>
      <c r="D36" s="257"/>
      <c r="E36" s="257"/>
      <c r="F36" s="257"/>
      <c r="G36" s="257"/>
      <c r="H36" s="257"/>
      <c r="I36" s="1">
        <v>28</v>
      </c>
      <c r="J36" s="168">
        <v>6287847</v>
      </c>
      <c r="K36" s="7">
        <v>84822</v>
      </c>
    </row>
    <row r="37" spans="1:11" ht="12.75">
      <c r="A37" s="256" t="s">
        <v>30</v>
      </c>
      <c r="B37" s="257"/>
      <c r="C37" s="257"/>
      <c r="D37" s="257"/>
      <c r="E37" s="257"/>
      <c r="F37" s="257"/>
      <c r="G37" s="257"/>
      <c r="H37" s="257"/>
      <c r="I37" s="1">
        <v>29</v>
      </c>
      <c r="J37" s="5"/>
      <c r="K37" s="7"/>
    </row>
    <row r="38" spans="1:11" ht="12.75">
      <c r="A38" s="245" t="s">
        <v>68</v>
      </c>
      <c r="B38" s="246"/>
      <c r="C38" s="246"/>
      <c r="D38" s="246"/>
      <c r="E38" s="246"/>
      <c r="F38" s="246"/>
      <c r="G38" s="246"/>
      <c r="H38" s="246"/>
      <c r="I38" s="1">
        <v>30</v>
      </c>
      <c r="J38" s="64">
        <f>SUM(J35:J37)</f>
        <v>6287847</v>
      </c>
      <c r="K38" s="53">
        <f>SUM(K35:K37)</f>
        <v>84822</v>
      </c>
    </row>
    <row r="39" spans="1:11" ht="12.75">
      <c r="A39" s="256" t="s">
        <v>31</v>
      </c>
      <c r="B39" s="257"/>
      <c r="C39" s="257"/>
      <c r="D39" s="257"/>
      <c r="E39" s="257"/>
      <c r="F39" s="257"/>
      <c r="G39" s="257"/>
      <c r="H39" s="257"/>
      <c r="I39" s="1">
        <v>31</v>
      </c>
      <c r="J39" s="136">
        <v>10459478</v>
      </c>
      <c r="K39" s="136">
        <v>9554388</v>
      </c>
    </row>
    <row r="40" spans="1:11" ht="12.75">
      <c r="A40" s="256" t="s">
        <v>32</v>
      </c>
      <c r="B40" s="257"/>
      <c r="C40" s="257"/>
      <c r="D40" s="257"/>
      <c r="E40" s="257"/>
      <c r="F40" s="257"/>
      <c r="G40" s="257"/>
      <c r="H40" s="257"/>
      <c r="I40" s="1">
        <v>32</v>
      </c>
      <c r="J40" s="136">
        <v>16449038</v>
      </c>
      <c r="K40" s="7">
        <v>406381</v>
      </c>
    </row>
    <row r="41" spans="1:11" ht="12.75">
      <c r="A41" s="256" t="s">
        <v>33</v>
      </c>
      <c r="B41" s="257"/>
      <c r="C41" s="257"/>
      <c r="D41" s="257"/>
      <c r="E41" s="257"/>
      <c r="F41" s="257"/>
      <c r="G41" s="257"/>
      <c r="H41" s="257"/>
      <c r="I41" s="1">
        <v>33</v>
      </c>
      <c r="J41" s="5"/>
      <c r="K41" s="7"/>
    </row>
    <row r="42" spans="1:11" ht="12.75">
      <c r="A42" s="256" t="s">
        <v>34</v>
      </c>
      <c r="B42" s="257"/>
      <c r="C42" s="257"/>
      <c r="D42" s="257"/>
      <c r="E42" s="257"/>
      <c r="F42" s="257"/>
      <c r="G42" s="257"/>
      <c r="H42" s="257"/>
      <c r="I42" s="1">
        <v>34</v>
      </c>
      <c r="J42" s="136">
        <v>2800000</v>
      </c>
      <c r="K42" s="7"/>
    </row>
    <row r="43" spans="1:11" ht="12.75">
      <c r="A43" s="256" t="s">
        <v>35</v>
      </c>
      <c r="B43" s="257"/>
      <c r="C43" s="257"/>
      <c r="D43" s="257"/>
      <c r="E43" s="257"/>
      <c r="F43" s="257"/>
      <c r="G43" s="257"/>
      <c r="H43" s="257"/>
      <c r="I43" s="1">
        <v>35</v>
      </c>
      <c r="J43" s="136">
        <v>955903</v>
      </c>
      <c r="K43" s="7"/>
    </row>
    <row r="44" spans="1:11" ht="12.75">
      <c r="A44" s="245" t="s">
        <v>69</v>
      </c>
      <c r="B44" s="246"/>
      <c r="C44" s="246"/>
      <c r="D44" s="246"/>
      <c r="E44" s="246"/>
      <c r="F44" s="246"/>
      <c r="G44" s="246"/>
      <c r="H44" s="246"/>
      <c r="I44" s="1">
        <v>36</v>
      </c>
      <c r="J44" s="64">
        <f>SUM(J39:J43)</f>
        <v>30664419</v>
      </c>
      <c r="K44" s="53">
        <f>SUM(K39:K43)</f>
        <v>9960769</v>
      </c>
    </row>
    <row r="45" spans="1:11" ht="12.75">
      <c r="A45" s="245" t="s">
        <v>17</v>
      </c>
      <c r="B45" s="246"/>
      <c r="C45" s="246"/>
      <c r="D45" s="246"/>
      <c r="E45" s="246"/>
      <c r="F45" s="246"/>
      <c r="G45" s="246"/>
      <c r="H45" s="24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45" t="s">
        <v>18</v>
      </c>
      <c r="B46" s="246"/>
      <c r="C46" s="246"/>
      <c r="D46" s="246"/>
      <c r="E46" s="246"/>
      <c r="F46" s="246"/>
      <c r="G46" s="246"/>
      <c r="H46" s="246"/>
      <c r="I46" s="1">
        <v>38</v>
      </c>
      <c r="J46" s="64">
        <f>IF(J44&gt;J38,J44-J38,0)</f>
        <v>24376572</v>
      </c>
      <c r="K46" s="53">
        <f>IF(K44&gt;K38,K44-K38,0)</f>
        <v>9875947</v>
      </c>
    </row>
    <row r="47" spans="1:11" ht="12.75">
      <c r="A47" s="256" t="s">
        <v>70</v>
      </c>
      <c r="B47" s="257"/>
      <c r="C47" s="257"/>
      <c r="D47" s="257"/>
      <c r="E47" s="257"/>
      <c r="F47" s="257"/>
      <c r="G47" s="257"/>
      <c r="H47" s="257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38955599</v>
      </c>
    </row>
    <row r="48" spans="1:11" ht="12.75">
      <c r="A48" s="256" t="s">
        <v>71</v>
      </c>
      <c r="B48" s="257"/>
      <c r="C48" s="257"/>
      <c r="D48" s="257"/>
      <c r="E48" s="257"/>
      <c r="F48" s="257"/>
      <c r="G48" s="257"/>
      <c r="H48" s="257"/>
      <c r="I48" s="1">
        <v>40</v>
      </c>
      <c r="J48" s="64">
        <f>IF(J20-J19+J33-J32+J46-J45&gt;0,J20-J19+J33-J32+J46-J45,0)</f>
        <v>16781290</v>
      </c>
      <c r="K48" s="53">
        <f>IF(K20-K19+K33-K32+K46-K45&gt;0,K20-K19+K33-K32+K46-K45,0)</f>
        <v>0</v>
      </c>
    </row>
    <row r="49" spans="1:11" ht="12.75">
      <c r="A49" s="256" t="s">
        <v>161</v>
      </c>
      <c r="B49" s="257"/>
      <c r="C49" s="257"/>
      <c r="D49" s="257"/>
      <c r="E49" s="257"/>
      <c r="F49" s="257"/>
      <c r="G49" s="257"/>
      <c r="H49" s="257"/>
      <c r="I49" s="1">
        <v>41</v>
      </c>
      <c r="J49" s="140">
        <v>69328757</v>
      </c>
      <c r="K49" s="139">
        <v>67387362</v>
      </c>
    </row>
    <row r="50" spans="1:11" ht="12.75">
      <c r="A50" s="256" t="s">
        <v>175</v>
      </c>
      <c r="B50" s="257"/>
      <c r="C50" s="257"/>
      <c r="D50" s="257"/>
      <c r="E50" s="257"/>
      <c r="F50" s="257"/>
      <c r="G50" s="257"/>
      <c r="H50" s="257"/>
      <c r="I50" s="1">
        <v>42</v>
      </c>
      <c r="J50" s="5"/>
      <c r="K50" s="7">
        <f>K47</f>
        <v>38955599</v>
      </c>
    </row>
    <row r="51" spans="1:11" ht="12.75">
      <c r="A51" s="256" t="s">
        <v>176</v>
      </c>
      <c r="B51" s="257"/>
      <c r="C51" s="257"/>
      <c r="D51" s="257"/>
      <c r="E51" s="257"/>
      <c r="F51" s="257"/>
      <c r="G51" s="257"/>
      <c r="H51" s="257"/>
      <c r="I51" s="1">
        <v>43</v>
      </c>
      <c r="J51" s="5">
        <f>J48</f>
        <v>16781290</v>
      </c>
      <c r="K51" s="7"/>
    </row>
    <row r="52" spans="1:11" ht="12.75">
      <c r="A52" s="278" t="s">
        <v>177</v>
      </c>
      <c r="B52" s="279"/>
      <c r="C52" s="279"/>
      <c r="D52" s="279"/>
      <c r="E52" s="279"/>
      <c r="F52" s="279"/>
      <c r="G52" s="279"/>
      <c r="H52" s="279"/>
      <c r="I52" s="4">
        <v>44</v>
      </c>
      <c r="J52" s="65">
        <f>J49+J50-J51</f>
        <v>52547467</v>
      </c>
      <c r="K52" s="61">
        <f>K49+K50-K51</f>
        <v>106342961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303" t="s">
        <v>197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 customHeight="1">
      <c r="A2" s="310" t="s">
        <v>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.75">
      <c r="A3" s="309" t="s">
        <v>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33.75">
      <c r="A4" s="305" t="s">
        <v>59</v>
      </c>
      <c r="B4" s="305"/>
      <c r="C4" s="305"/>
      <c r="D4" s="305"/>
      <c r="E4" s="305"/>
      <c r="F4" s="305"/>
      <c r="G4" s="305"/>
      <c r="H4" s="305"/>
      <c r="I4" s="66" t="s">
        <v>279</v>
      </c>
      <c r="J4" s="67" t="s">
        <v>319</v>
      </c>
      <c r="K4" s="67" t="s">
        <v>320</v>
      </c>
    </row>
    <row r="5" spans="1:11" ht="12.75">
      <c r="A5" s="311">
        <v>1</v>
      </c>
      <c r="B5" s="311"/>
      <c r="C5" s="311"/>
      <c r="D5" s="311"/>
      <c r="E5" s="311"/>
      <c r="F5" s="311"/>
      <c r="G5" s="311"/>
      <c r="H5" s="311"/>
      <c r="I5" s="72">
        <v>2</v>
      </c>
      <c r="J5" s="73" t="s">
        <v>283</v>
      </c>
      <c r="K5" s="73" t="s">
        <v>284</v>
      </c>
    </row>
    <row r="6" spans="1:11" ht="12.75">
      <c r="A6" s="262" t="s">
        <v>156</v>
      </c>
      <c r="B6" s="273"/>
      <c r="C6" s="273"/>
      <c r="D6" s="273"/>
      <c r="E6" s="273"/>
      <c r="F6" s="273"/>
      <c r="G6" s="273"/>
      <c r="H6" s="273"/>
      <c r="I6" s="307"/>
      <c r="J6" s="307"/>
      <c r="K6" s="308"/>
    </row>
    <row r="7" spans="1:11" ht="12.75">
      <c r="A7" s="256" t="s">
        <v>199</v>
      </c>
      <c r="B7" s="257"/>
      <c r="C7" s="257"/>
      <c r="D7" s="257"/>
      <c r="E7" s="257"/>
      <c r="F7" s="257"/>
      <c r="G7" s="257"/>
      <c r="H7" s="257"/>
      <c r="I7" s="1">
        <v>1</v>
      </c>
      <c r="J7" s="5"/>
      <c r="K7" s="7"/>
    </row>
    <row r="8" spans="1:11" ht="12.75">
      <c r="A8" s="256" t="s">
        <v>119</v>
      </c>
      <c r="B8" s="257"/>
      <c r="C8" s="257"/>
      <c r="D8" s="257"/>
      <c r="E8" s="257"/>
      <c r="F8" s="257"/>
      <c r="G8" s="257"/>
      <c r="H8" s="257"/>
      <c r="I8" s="1">
        <v>2</v>
      </c>
      <c r="J8" s="5"/>
      <c r="K8" s="7"/>
    </row>
    <row r="9" spans="1:11" ht="12.75">
      <c r="A9" s="256" t="s">
        <v>120</v>
      </c>
      <c r="B9" s="257"/>
      <c r="C9" s="257"/>
      <c r="D9" s="257"/>
      <c r="E9" s="257"/>
      <c r="F9" s="257"/>
      <c r="G9" s="257"/>
      <c r="H9" s="257"/>
      <c r="I9" s="1">
        <v>3</v>
      </c>
      <c r="J9" s="5"/>
      <c r="K9" s="7"/>
    </row>
    <row r="10" spans="1:11" ht="12.75">
      <c r="A10" s="256" t="s">
        <v>121</v>
      </c>
      <c r="B10" s="257"/>
      <c r="C10" s="257"/>
      <c r="D10" s="257"/>
      <c r="E10" s="257"/>
      <c r="F10" s="257"/>
      <c r="G10" s="257"/>
      <c r="H10" s="257"/>
      <c r="I10" s="1">
        <v>4</v>
      </c>
      <c r="J10" s="5"/>
      <c r="K10" s="7"/>
    </row>
    <row r="11" spans="1:11" ht="12.75">
      <c r="A11" s="256" t="s">
        <v>122</v>
      </c>
      <c r="B11" s="257"/>
      <c r="C11" s="257"/>
      <c r="D11" s="257"/>
      <c r="E11" s="257"/>
      <c r="F11" s="257"/>
      <c r="G11" s="257"/>
      <c r="H11" s="257"/>
      <c r="I11" s="1">
        <v>5</v>
      </c>
      <c r="J11" s="5"/>
      <c r="K11" s="7"/>
    </row>
    <row r="12" spans="1:11" ht="12.75">
      <c r="A12" s="245" t="s">
        <v>198</v>
      </c>
      <c r="B12" s="246"/>
      <c r="C12" s="246"/>
      <c r="D12" s="246"/>
      <c r="E12" s="246"/>
      <c r="F12" s="246"/>
      <c r="G12" s="246"/>
      <c r="H12" s="24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56" t="s">
        <v>123</v>
      </c>
      <c r="B13" s="257"/>
      <c r="C13" s="257"/>
      <c r="D13" s="257"/>
      <c r="E13" s="257"/>
      <c r="F13" s="257"/>
      <c r="G13" s="257"/>
      <c r="H13" s="257"/>
      <c r="I13" s="1">
        <v>7</v>
      </c>
      <c r="J13" s="5"/>
      <c r="K13" s="7"/>
    </row>
    <row r="14" spans="1:11" ht="12.75">
      <c r="A14" s="256" t="s">
        <v>124</v>
      </c>
      <c r="B14" s="257"/>
      <c r="C14" s="257"/>
      <c r="D14" s="257"/>
      <c r="E14" s="257"/>
      <c r="F14" s="257"/>
      <c r="G14" s="257"/>
      <c r="H14" s="257"/>
      <c r="I14" s="1">
        <v>8</v>
      </c>
      <c r="J14" s="5"/>
      <c r="K14" s="7"/>
    </row>
    <row r="15" spans="1:11" ht="12.75">
      <c r="A15" s="256" t="s">
        <v>125</v>
      </c>
      <c r="B15" s="257"/>
      <c r="C15" s="257"/>
      <c r="D15" s="257"/>
      <c r="E15" s="257"/>
      <c r="F15" s="257"/>
      <c r="G15" s="257"/>
      <c r="H15" s="257"/>
      <c r="I15" s="1">
        <v>9</v>
      </c>
      <c r="J15" s="5"/>
      <c r="K15" s="7"/>
    </row>
    <row r="16" spans="1:11" ht="12.75">
      <c r="A16" s="256" t="s">
        <v>126</v>
      </c>
      <c r="B16" s="257"/>
      <c r="C16" s="257"/>
      <c r="D16" s="257"/>
      <c r="E16" s="257"/>
      <c r="F16" s="257"/>
      <c r="G16" s="257"/>
      <c r="H16" s="257"/>
      <c r="I16" s="1">
        <v>10</v>
      </c>
      <c r="J16" s="5"/>
      <c r="K16" s="7"/>
    </row>
    <row r="17" spans="1:11" ht="12.75">
      <c r="A17" s="256" t="s">
        <v>127</v>
      </c>
      <c r="B17" s="257"/>
      <c r="C17" s="257"/>
      <c r="D17" s="257"/>
      <c r="E17" s="257"/>
      <c r="F17" s="257"/>
      <c r="G17" s="257"/>
      <c r="H17" s="257"/>
      <c r="I17" s="1">
        <v>11</v>
      </c>
      <c r="J17" s="5"/>
      <c r="K17" s="7"/>
    </row>
    <row r="18" spans="1:11" ht="12.75">
      <c r="A18" s="256" t="s">
        <v>128</v>
      </c>
      <c r="B18" s="257"/>
      <c r="C18" s="257"/>
      <c r="D18" s="257"/>
      <c r="E18" s="257"/>
      <c r="F18" s="257"/>
      <c r="G18" s="257"/>
      <c r="H18" s="257"/>
      <c r="I18" s="1">
        <v>12</v>
      </c>
      <c r="J18" s="5"/>
      <c r="K18" s="7"/>
    </row>
    <row r="19" spans="1:11" ht="12.75">
      <c r="A19" s="245" t="s">
        <v>47</v>
      </c>
      <c r="B19" s="246"/>
      <c r="C19" s="246"/>
      <c r="D19" s="246"/>
      <c r="E19" s="246"/>
      <c r="F19" s="246"/>
      <c r="G19" s="246"/>
      <c r="H19" s="24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45" t="s">
        <v>108</v>
      </c>
      <c r="B20" s="312"/>
      <c r="C20" s="312"/>
      <c r="D20" s="312"/>
      <c r="E20" s="312"/>
      <c r="F20" s="312"/>
      <c r="G20" s="312"/>
      <c r="H20" s="31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59" t="s">
        <v>109</v>
      </c>
      <c r="B21" s="314"/>
      <c r="C21" s="314"/>
      <c r="D21" s="314"/>
      <c r="E21" s="314"/>
      <c r="F21" s="314"/>
      <c r="G21" s="314"/>
      <c r="H21" s="31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62" t="s">
        <v>159</v>
      </c>
      <c r="B22" s="273"/>
      <c r="C22" s="273"/>
      <c r="D22" s="273"/>
      <c r="E22" s="273"/>
      <c r="F22" s="273"/>
      <c r="G22" s="273"/>
      <c r="H22" s="273"/>
      <c r="I22" s="307"/>
      <c r="J22" s="307"/>
      <c r="K22" s="308"/>
    </row>
    <row r="23" spans="1:11" ht="12.75">
      <c r="A23" s="256" t="s">
        <v>165</v>
      </c>
      <c r="B23" s="257"/>
      <c r="C23" s="257"/>
      <c r="D23" s="257"/>
      <c r="E23" s="257"/>
      <c r="F23" s="257"/>
      <c r="G23" s="257"/>
      <c r="H23" s="257"/>
      <c r="I23" s="1">
        <v>16</v>
      </c>
      <c r="J23" s="5"/>
      <c r="K23" s="7"/>
    </row>
    <row r="24" spans="1:11" ht="12.75">
      <c r="A24" s="256" t="s">
        <v>166</v>
      </c>
      <c r="B24" s="257"/>
      <c r="C24" s="257"/>
      <c r="D24" s="257"/>
      <c r="E24" s="257"/>
      <c r="F24" s="257"/>
      <c r="G24" s="257"/>
      <c r="H24" s="257"/>
      <c r="I24" s="1">
        <v>17</v>
      </c>
      <c r="J24" s="5"/>
      <c r="K24" s="7"/>
    </row>
    <row r="25" spans="1:11" ht="12.75">
      <c r="A25" s="256" t="s">
        <v>321</v>
      </c>
      <c r="B25" s="257"/>
      <c r="C25" s="257"/>
      <c r="D25" s="257"/>
      <c r="E25" s="257"/>
      <c r="F25" s="257"/>
      <c r="G25" s="257"/>
      <c r="H25" s="257"/>
      <c r="I25" s="1">
        <v>18</v>
      </c>
      <c r="J25" s="5"/>
      <c r="K25" s="7"/>
    </row>
    <row r="26" spans="1:11" ht="12.75">
      <c r="A26" s="256" t="s">
        <v>322</v>
      </c>
      <c r="B26" s="257"/>
      <c r="C26" s="257"/>
      <c r="D26" s="257"/>
      <c r="E26" s="257"/>
      <c r="F26" s="257"/>
      <c r="G26" s="257"/>
      <c r="H26" s="257"/>
      <c r="I26" s="1">
        <v>19</v>
      </c>
      <c r="J26" s="5"/>
      <c r="K26" s="7"/>
    </row>
    <row r="27" spans="1:11" ht="12.75">
      <c r="A27" s="256" t="s">
        <v>167</v>
      </c>
      <c r="B27" s="257"/>
      <c r="C27" s="257"/>
      <c r="D27" s="257"/>
      <c r="E27" s="257"/>
      <c r="F27" s="257"/>
      <c r="G27" s="257"/>
      <c r="H27" s="257"/>
      <c r="I27" s="1">
        <v>20</v>
      </c>
      <c r="J27" s="5"/>
      <c r="K27" s="7"/>
    </row>
    <row r="28" spans="1:11" ht="12.75">
      <c r="A28" s="245" t="s">
        <v>114</v>
      </c>
      <c r="B28" s="246"/>
      <c r="C28" s="246"/>
      <c r="D28" s="246"/>
      <c r="E28" s="246"/>
      <c r="F28" s="246"/>
      <c r="G28" s="246"/>
      <c r="H28" s="24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56" t="s">
        <v>2</v>
      </c>
      <c r="B29" s="257"/>
      <c r="C29" s="257"/>
      <c r="D29" s="257"/>
      <c r="E29" s="257"/>
      <c r="F29" s="257"/>
      <c r="G29" s="257"/>
      <c r="H29" s="257"/>
      <c r="I29" s="1">
        <v>22</v>
      </c>
      <c r="J29" s="5"/>
      <c r="K29" s="7"/>
    </row>
    <row r="30" spans="1:11" ht="12.75">
      <c r="A30" s="256" t="s">
        <v>3</v>
      </c>
      <c r="B30" s="257"/>
      <c r="C30" s="257"/>
      <c r="D30" s="257"/>
      <c r="E30" s="257"/>
      <c r="F30" s="257"/>
      <c r="G30" s="257"/>
      <c r="H30" s="257"/>
      <c r="I30" s="1">
        <v>23</v>
      </c>
      <c r="J30" s="5"/>
      <c r="K30" s="7"/>
    </row>
    <row r="31" spans="1:11" ht="12.75">
      <c r="A31" s="256" t="s">
        <v>4</v>
      </c>
      <c r="B31" s="257"/>
      <c r="C31" s="257"/>
      <c r="D31" s="257"/>
      <c r="E31" s="257"/>
      <c r="F31" s="257"/>
      <c r="G31" s="257"/>
      <c r="H31" s="257"/>
      <c r="I31" s="1">
        <v>24</v>
      </c>
      <c r="J31" s="5"/>
      <c r="K31" s="7"/>
    </row>
    <row r="32" spans="1:11" ht="12.75">
      <c r="A32" s="245" t="s">
        <v>48</v>
      </c>
      <c r="B32" s="246"/>
      <c r="C32" s="246"/>
      <c r="D32" s="246"/>
      <c r="E32" s="246"/>
      <c r="F32" s="246"/>
      <c r="G32" s="246"/>
      <c r="H32" s="24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45" t="s">
        <v>110</v>
      </c>
      <c r="B33" s="246"/>
      <c r="C33" s="246"/>
      <c r="D33" s="246"/>
      <c r="E33" s="246"/>
      <c r="F33" s="246"/>
      <c r="G33" s="246"/>
      <c r="H33" s="24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45" t="s">
        <v>111</v>
      </c>
      <c r="B34" s="246"/>
      <c r="C34" s="246"/>
      <c r="D34" s="246"/>
      <c r="E34" s="246"/>
      <c r="F34" s="246"/>
      <c r="G34" s="246"/>
      <c r="H34" s="24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62" t="s">
        <v>160</v>
      </c>
      <c r="B35" s="273"/>
      <c r="C35" s="273"/>
      <c r="D35" s="273"/>
      <c r="E35" s="273"/>
      <c r="F35" s="273"/>
      <c r="G35" s="273"/>
      <c r="H35" s="273"/>
      <c r="I35" s="307">
        <v>0</v>
      </c>
      <c r="J35" s="307"/>
      <c r="K35" s="308"/>
    </row>
    <row r="36" spans="1:11" ht="12.75">
      <c r="A36" s="256" t="s">
        <v>174</v>
      </c>
      <c r="B36" s="257"/>
      <c r="C36" s="257"/>
      <c r="D36" s="257"/>
      <c r="E36" s="257"/>
      <c r="F36" s="257"/>
      <c r="G36" s="257"/>
      <c r="H36" s="257"/>
      <c r="I36" s="1">
        <v>28</v>
      </c>
      <c r="J36" s="5"/>
      <c r="K36" s="7"/>
    </row>
    <row r="37" spans="1:11" ht="12.75">
      <c r="A37" s="256" t="s">
        <v>29</v>
      </c>
      <c r="B37" s="257"/>
      <c r="C37" s="257"/>
      <c r="D37" s="257"/>
      <c r="E37" s="257"/>
      <c r="F37" s="257"/>
      <c r="G37" s="257"/>
      <c r="H37" s="257"/>
      <c r="I37" s="1">
        <v>29</v>
      </c>
      <c r="J37" s="5"/>
      <c r="K37" s="7"/>
    </row>
    <row r="38" spans="1:11" ht="12.75">
      <c r="A38" s="256" t="s">
        <v>30</v>
      </c>
      <c r="B38" s="257"/>
      <c r="C38" s="257"/>
      <c r="D38" s="257"/>
      <c r="E38" s="257"/>
      <c r="F38" s="257"/>
      <c r="G38" s="257"/>
      <c r="H38" s="257"/>
      <c r="I38" s="1">
        <v>30</v>
      </c>
      <c r="J38" s="5"/>
      <c r="K38" s="7"/>
    </row>
    <row r="39" spans="1:11" ht="12.75">
      <c r="A39" s="245" t="s">
        <v>49</v>
      </c>
      <c r="B39" s="246"/>
      <c r="C39" s="246"/>
      <c r="D39" s="246"/>
      <c r="E39" s="246"/>
      <c r="F39" s="246"/>
      <c r="G39" s="246"/>
      <c r="H39" s="24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56" t="s">
        <v>31</v>
      </c>
      <c r="B40" s="257"/>
      <c r="C40" s="257"/>
      <c r="D40" s="257"/>
      <c r="E40" s="257"/>
      <c r="F40" s="257"/>
      <c r="G40" s="257"/>
      <c r="H40" s="257"/>
      <c r="I40" s="1">
        <v>32</v>
      </c>
      <c r="J40" s="5"/>
      <c r="K40" s="7"/>
    </row>
    <row r="41" spans="1:11" ht="12.75">
      <c r="A41" s="256" t="s">
        <v>32</v>
      </c>
      <c r="B41" s="257"/>
      <c r="C41" s="257"/>
      <c r="D41" s="257"/>
      <c r="E41" s="257"/>
      <c r="F41" s="257"/>
      <c r="G41" s="257"/>
      <c r="H41" s="257"/>
      <c r="I41" s="1">
        <v>33</v>
      </c>
      <c r="J41" s="5"/>
      <c r="K41" s="7"/>
    </row>
    <row r="42" spans="1:11" ht="12.75">
      <c r="A42" s="256" t="s">
        <v>33</v>
      </c>
      <c r="B42" s="257"/>
      <c r="C42" s="257"/>
      <c r="D42" s="257"/>
      <c r="E42" s="257"/>
      <c r="F42" s="257"/>
      <c r="G42" s="257"/>
      <c r="H42" s="257"/>
      <c r="I42" s="1">
        <v>34</v>
      </c>
      <c r="J42" s="5"/>
      <c r="K42" s="7"/>
    </row>
    <row r="43" spans="1:11" ht="12.75">
      <c r="A43" s="256" t="s">
        <v>34</v>
      </c>
      <c r="B43" s="257"/>
      <c r="C43" s="257"/>
      <c r="D43" s="257"/>
      <c r="E43" s="257"/>
      <c r="F43" s="257"/>
      <c r="G43" s="257"/>
      <c r="H43" s="257"/>
      <c r="I43" s="1">
        <v>35</v>
      </c>
      <c r="J43" s="5"/>
      <c r="K43" s="7"/>
    </row>
    <row r="44" spans="1:11" ht="12.75">
      <c r="A44" s="256" t="s">
        <v>35</v>
      </c>
      <c r="B44" s="257"/>
      <c r="C44" s="257"/>
      <c r="D44" s="257"/>
      <c r="E44" s="257"/>
      <c r="F44" s="257"/>
      <c r="G44" s="257"/>
      <c r="H44" s="257"/>
      <c r="I44" s="1">
        <v>36</v>
      </c>
      <c r="J44" s="5"/>
      <c r="K44" s="7"/>
    </row>
    <row r="45" spans="1:11" ht="12.75">
      <c r="A45" s="245" t="s">
        <v>148</v>
      </c>
      <c r="B45" s="246"/>
      <c r="C45" s="246"/>
      <c r="D45" s="246"/>
      <c r="E45" s="246"/>
      <c r="F45" s="246"/>
      <c r="G45" s="246"/>
      <c r="H45" s="24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45" t="s">
        <v>162</v>
      </c>
      <c r="B46" s="246"/>
      <c r="C46" s="246"/>
      <c r="D46" s="246"/>
      <c r="E46" s="246"/>
      <c r="F46" s="246"/>
      <c r="G46" s="246"/>
      <c r="H46" s="24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45" t="s">
        <v>163</v>
      </c>
      <c r="B47" s="246"/>
      <c r="C47" s="246"/>
      <c r="D47" s="246"/>
      <c r="E47" s="246"/>
      <c r="F47" s="246"/>
      <c r="G47" s="246"/>
      <c r="H47" s="24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45" t="s">
        <v>149</v>
      </c>
      <c r="B48" s="246"/>
      <c r="C48" s="246"/>
      <c r="D48" s="246"/>
      <c r="E48" s="246"/>
      <c r="F48" s="246"/>
      <c r="G48" s="246"/>
      <c r="H48" s="24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45" t="s">
        <v>15</v>
      </c>
      <c r="B49" s="246"/>
      <c r="C49" s="246"/>
      <c r="D49" s="246"/>
      <c r="E49" s="246"/>
      <c r="F49" s="246"/>
      <c r="G49" s="246"/>
      <c r="H49" s="24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45" t="s">
        <v>161</v>
      </c>
      <c r="B50" s="246"/>
      <c r="C50" s="246"/>
      <c r="D50" s="246"/>
      <c r="E50" s="246"/>
      <c r="F50" s="246"/>
      <c r="G50" s="246"/>
      <c r="H50" s="246"/>
      <c r="I50" s="1">
        <v>42</v>
      </c>
      <c r="J50" s="5"/>
      <c r="K50" s="7"/>
    </row>
    <row r="51" spans="1:11" ht="12.75">
      <c r="A51" s="245" t="s">
        <v>175</v>
      </c>
      <c r="B51" s="246"/>
      <c r="C51" s="246"/>
      <c r="D51" s="246"/>
      <c r="E51" s="246"/>
      <c r="F51" s="246"/>
      <c r="G51" s="246"/>
      <c r="H51" s="246"/>
      <c r="I51" s="1">
        <v>43</v>
      </c>
      <c r="J51" s="5"/>
      <c r="K51" s="7"/>
    </row>
    <row r="52" spans="1:11" ht="12.75">
      <c r="A52" s="245" t="s">
        <v>176</v>
      </c>
      <c r="B52" s="246"/>
      <c r="C52" s="246"/>
      <c r="D52" s="246"/>
      <c r="E52" s="246"/>
      <c r="F52" s="246"/>
      <c r="G52" s="246"/>
      <c r="H52" s="246"/>
      <c r="I52" s="1">
        <v>44</v>
      </c>
      <c r="J52" s="5"/>
      <c r="K52" s="7"/>
    </row>
    <row r="53" spans="1:11" ht="12.75">
      <c r="A53" s="259" t="s">
        <v>177</v>
      </c>
      <c r="B53" s="260"/>
      <c r="C53" s="260"/>
      <c r="D53" s="260"/>
      <c r="E53" s="260"/>
      <c r="F53" s="260"/>
      <c r="G53" s="260"/>
      <c r="H53" s="26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3.57421875" style="76" customWidth="1"/>
    <col min="9" max="9" width="9.140625" style="76" customWidth="1"/>
    <col min="10" max="11" width="10.8515625" style="76" customWidth="1"/>
    <col min="12" max="16384" width="9.140625" style="76" customWidth="1"/>
  </cols>
  <sheetData>
    <row r="1" spans="1:12" ht="12.75">
      <c r="A1" s="322" t="s">
        <v>281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75"/>
    </row>
    <row r="2" spans="1:12" ht="15.75">
      <c r="A2" s="42"/>
      <c r="B2" s="74"/>
      <c r="C2" s="332" t="s">
        <v>282</v>
      </c>
      <c r="D2" s="332"/>
      <c r="E2" s="77">
        <v>40544</v>
      </c>
      <c r="F2" s="43" t="s">
        <v>250</v>
      </c>
      <c r="G2" s="333">
        <v>40816</v>
      </c>
      <c r="H2" s="334"/>
      <c r="I2" s="74"/>
      <c r="J2" s="74"/>
      <c r="K2" s="74"/>
      <c r="L2" s="78"/>
    </row>
    <row r="3" spans="1:11" ht="23.25">
      <c r="A3" s="335" t="s">
        <v>59</v>
      </c>
      <c r="B3" s="335"/>
      <c r="C3" s="335"/>
      <c r="D3" s="335"/>
      <c r="E3" s="335"/>
      <c r="F3" s="335"/>
      <c r="G3" s="335"/>
      <c r="H3" s="335"/>
      <c r="I3" s="81" t="s">
        <v>305</v>
      </c>
      <c r="J3" s="82" t="s">
        <v>150</v>
      </c>
      <c r="K3" s="82" t="s">
        <v>151</v>
      </c>
    </row>
    <row r="4" spans="1:11" ht="12.75">
      <c r="A4" s="336">
        <v>1</v>
      </c>
      <c r="B4" s="336"/>
      <c r="C4" s="336"/>
      <c r="D4" s="336"/>
      <c r="E4" s="336"/>
      <c r="F4" s="336"/>
      <c r="G4" s="336"/>
      <c r="H4" s="336"/>
      <c r="I4" s="84">
        <v>2</v>
      </c>
      <c r="J4" s="83" t="s">
        <v>283</v>
      </c>
      <c r="K4" s="83" t="s">
        <v>284</v>
      </c>
    </row>
    <row r="5" spans="1:11" ht="12.75">
      <c r="A5" s="324" t="s">
        <v>285</v>
      </c>
      <c r="B5" s="325"/>
      <c r="C5" s="325"/>
      <c r="D5" s="325"/>
      <c r="E5" s="325"/>
      <c r="F5" s="325"/>
      <c r="G5" s="325"/>
      <c r="H5" s="325"/>
      <c r="I5" s="44">
        <v>1</v>
      </c>
      <c r="J5" s="141">
        <v>418656000</v>
      </c>
      <c r="K5" s="144">
        <v>418656000</v>
      </c>
    </row>
    <row r="6" spans="1:11" ht="12.75">
      <c r="A6" s="324" t="s">
        <v>286</v>
      </c>
      <c r="B6" s="325"/>
      <c r="C6" s="325"/>
      <c r="D6" s="325"/>
      <c r="E6" s="325"/>
      <c r="F6" s="325"/>
      <c r="G6" s="325"/>
      <c r="H6" s="325"/>
      <c r="I6" s="44">
        <v>2</v>
      </c>
      <c r="J6" s="142">
        <v>88152737</v>
      </c>
      <c r="K6" s="143">
        <v>88080085</v>
      </c>
    </row>
    <row r="7" spans="1:11" ht="12.75">
      <c r="A7" s="324" t="s">
        <v>287</v>
      </c>
      <c r="B7" s="325"/>
      <c r="C7" s="325"/>
      <c r="D7" s="325"/>
      <c r="E7" s="325"/>
      <c r="F7" s="325"/>
      <c r="G7" s="325"/>
      <c r="H7" s="325"/>
      <c r="I7" s="44">
        <v>3</v>
      </c>
      <c r="J7" s="142">
        <v>22756428</v>
      </c>
      <c r="K7" s="143">
        <v>22756428</v>
      </c>
    </row>
    <row r="8" spans="1:11" ht="12.75">
      <c r="A8" s="324" t="s">
        <v>288</v>
      </c>
      <c r="B8" s="325"/>
      <c r="C8" s="325"/>
      <c r="D8" s="325"/>
      <c r="E8" s="325"/>
      <c r="F8" s="325"/>
      <c r="G8" s="325"/>
      <c r="H8" s="325"/>
      <c r="I8" s="44">
        <v>4</v>
      </c>
      <c r="J8" s="142">
        <v>999793103</v>
      </c>
      <c r="K8" s="143">
        <v>1030934718</v>
      </c>
    </row>
    <row r="9" spans="1:11" ht="12.75">
      <c r="A9" s="324" t="s">
        <v>289</v>
      </c>
      <c r="B9" s="325"/>
      <c r="C9" s="325"/>
      <c r="D9" s="325"/>
      <c r="E9" s="325"/>
      <c r="F9" s="325"/>
      <c r="G9" s="325"/>
      <c r="H9" s="325"/>
      <c r="I9" s="44">
        <v>5</v>
      </c>
      <c r="J9" s="142">
        <v>30074105</v>
      </c>
      <c r="K9" s="143">
        <v>36621225</v>
      </c>
    </row>
    <row r="10" spans="1:11" ht="12.75">
      <c r="A10" s="324" t="s">
        <v>290</v>
      </c>
      <c r="B10" s="325"/>
      <c r="C10" s="325"/>
      <c r="D10" s="325"/>
      <c r="E10" s="325"/>
      <c r="F10" s="325"/>
      <c r="G10" s="325"/>
      <c r="H10" s="325"/>
      <c r="I10" s="44">
        <v>6</v>
      </c>
      <c r="J10" s="142"/>
      <c r="K10" s="143">
        <v>0</v>
      </c>
    </row>
    <row r="11" spans="1:11" ht="12.75">
      <c r="A11" s="324" t="s">
        <v>291</v>
      </c>
      <c r="B11" s="325"/>
      <c r="C11" s="325"/>
      <c r="D11" s="325"/>
      <c r="E11" s="325"/>
      <c r="F11" s="325"/>
      <c r="G11" s="325"/>
      <c r="H11" s="325"/>
      <c r="I11" s="44">
        <v>7</v>
      </c>
      <c r="J11" s="142"/>
      <c r="K11" s="143">
        <v>0</v>
      </c>
    </row>
    <row r="12" spans="1:11" ht="12.75">
      <c r="A12" s="324" t="s">
        <v>292</v>
      </c>
      <c r="B12" s="325"/>
      <c r="C12" s="325"/>
      <c r="D12" s="325"/>
      <c r="E12" s="325"/>
      <c r="F12" s="325"/>
      <c r="G12" s="325"/>
      <c r="H12" s="325"/>
      <c r="I12" s="44">
        <v>8</v>
      </c>
      <c r="J12" s="142">
        <v>3454933</v>
      </c>
      <c r="K12" s="143">
        <v>3454933</v>
      </c>
    </row>
    <row r="13" spans="1:11" ht="12.75">
      <c r="A13" s="324" t="s">
        <v>293</v>
      </c>
      <c r="B13" s="325"/>
      <c r="C13" s="325"/>
      <c r="D13" s="325"/>
      <c r="E13" s="325"/>
      <c r="F13" s="325"/>
      <c r="G13" s="325"/>
      <c r="H13" s="325"/>
      <c r="I13" s="44">
        <v>9</v>
      </c>
      <c r="J13" s="46"/>
      <c r="K13" s="46"/>
    </row>
    <row r="14" spans="1:11" ht="12.75">
      <c r="A14" s="326" t="s">
        <v>294</v>
      </c>
      <c r="B14" s="327"/>
      <c r="C14" s="327"/>
      <c r="D14" s="327"/>
      <c r="E14" s="327"/>
      <c r="F14" s="327"/>
      <c r="G14" s="327"/>
      <c r="H14" s="327"/>
      <c r="I14" s="44">
        <v>10</v>
      </c>
      <c r="J14" s="79">
        <f>SUM(J5:J13)</f>
        <v>1562887306</v>
      </c>
      <c r="K14" s="79">
        <f>SUM(K5:K13)</f>
        <v>1600503389</v>
      </c>
    </row>
    <row r="15" spans="1:11" ht="12.75">
      <c r="A15" s="324" t="s">
        <v>295</v>
      </c>
      <c r="B15" s="325"/>
      <c r="C15" s="325"/>
      <c r="D15" s="325"/>
      <c r="E15" s="325"/>
      <c r="F15" s="325"/>
      <c r="G15" s="325"/>
      <c r="H15" s="325"/>
      <c r="I15" s="44">
        <v>11</v>
      </c>
      <c r="J15" s="46"/>
      <c r="K15" s="46"/>
    </row>
    <row r="16" spans="1:11" ht="12.75">
      <c r="A16" s="324" t="s">
        <v>296</v>
      </c>
      <c r="B16" s="325"/>
      <c r="C16" s="325"/>
      <c r="D16" s="325"/>
      <c r="E16" s="325"/>
      <c r="F16" s="325"/>
      <c r="G16" s="325"/>
      <c r="H16" s="325"/>
      <c r="I16" s="44">
        <v>12</v>
      </c>
      <c r="J16" s="46"/>
      <c r="K16" s="46"/>
    </row>
    <row r="17" spans="1:11" ht="12.75">
      <c r="A17" s="324" t="s">
        <v>297</v>
      </c>
      <c r="B17" s="325"/>
      <c r="C17" s="325"/>
      <c r="D17" s="325"/>
      <c r="E17" s="325"/>
      <c r="F17" s="325"/>
      <c r="G17" s="325"/>
      <c r="H17" s="325"/>
      <c r="I17" s="44">
        <v>13</v>
      </c>
      <c r="J17" s="46"/>
      <c r="K17" s="46"/>
    </row>
    <row r="18" spans="1:11" ht="12.75">
      <c r="A18" s="324" t="s">
        <v>298</v>
      </c>
      <c r="B18" s="325"/>
      <c r="C18" s="325"/>
      <c r="D18" s="325"/>
      <c r="E18" s="325"/>
      <c r="F18" s="325"/>
      <c r="G18" s="325"/>
      <c r="H18" s="325"/>
      <c r="I18" s="44">
        <v>14</v>
      </c>
      <c r="J18" s="46"/>
      <c r="K18" s="46"/>
    </row>
    <row r="19" spans="1:11" ht="12.75">
      <c r="A19" s="324" t="s">
        <v>299</v>
      </c>
      <c r="B19" s="325"/>
      <c r="C19" s="325"/>
      <c r="D19" s="325"/>
      <c r="E19" s="325"/>
      <c r="F19" s="325"/>
      <c r="G19" s="325"/>
      <c r="H19" s="325"/>
      <c r="I19" s="44">
        <v>15</v>
      </c>
      <c r="J19" s="46"/>
      <c r="K19" s="46"/>
    </row>
    <row r="20" spans="1:11" ht="12.75">
      <c r="A20" s="324" t="s">
        <v>300</v>
      </c>
      <c r="B20" s="325"/>
      <c r="C20" s="325"/>
      <c r="D20" s="325"/>
      <c r="E20" s="325"/>
      <c r="F20" s="325"/>
      <c r="G20" s="325"/>
      <c r="H20" s="325"/>
      <c r="I20" s="44">
        <v>16</v>
      </c>
      <c r="J20" s="46"/>
      <c r="K20" s="46"/>
    </row>
    <row r="21" spans="1:11" ht="12.75">
      <c r="A21" s="326" t="s">
        <v>301</v>
      </c>
      <c r="B21" s="327"/>
      <c r="C21" s="327"/>
      <c r="D21" s="327"/>
      <c r="E21" s="327"/>
      <c r="F21" s="327"/>
      <c r="G21" s="327"/>
      <c r="H21" s="32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328"/>
      <c r="B22" s="329"/>
      <c r="C22" s="329"/>
      <c r="D22" s="329"/>
      <c r="E22" s="329"/>
      <c r="F22" s="329"/>
      <c r="G22" s="329"/>
      <c r="H22" s="329"/>
      <c r="I22" s="330"/>
      <c r="J22" s="330"/>
      <c r="K22" s="331"/>
    </row>
    <row r="23" spans="1:11" ht="12.75">
      <c r="A23" s="316" t="s">
        <v>302</v>
      </c>
      <c r="B23" s="317"/>
      <c r="C23" s="317"/>
      <c r="D23" s="317"/>
      <c r="E23" s="317"/>
      <c r="F23" s="317"/>
      <c r="G23" s="317"/>
      <c r="H23" s="317"/>
      <c r="I23" s="47">
        <v>18</v>
      </c>
      <c r="J23" s="45"/>
      <c r="K23" s="45"/>
    </row>
    <row r="24" spans="1:11" ht="17.25" customHeight="1">
      <c r="A24" s="318" t="s">
        <v>303</v>
      </c>
      <c r="B24" s="319"/>
      <c r="C24" s="319"/>
      <c r="D24" s="319"/>
      <c r="E24" s="319"/>
      <c r="F24" s="319"/>
      <c r="G24" s="319"/>
      <c r="H24" s="319"/>
      <c r="I24" s="48">
        <v>19</v>
      </c>
      <c r="J24" s="80"/>
      <c r="K24" s="80"/>
    </row>
    <row r="25" spans="1:11" ht="30" customHeight="1">
      <c r="A25" s="320" t="s">
        <v>304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37" t="s">
        <v>280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38" t="s">
        <v>316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2.75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</row>
    <row r="6" spans="1:10" ht="12.75" customHeight="1">
      <c r="A6" s="338"/>
      <c r="B6" s="338"/>
      <c r="C6" s="338"/>
      <c r="D6" s="338"/>
      <c r="E6" s="338"/>
      <c r="F6" s="338"/>
      <c r="G6" s="338"/>
      <c r="H6" s="338"/>
      <c r="I6" s="338"/>
      <c r="J6" s="338"/>
    </row>
    <row r="7" spans="1:10" ht="12.7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</row>
    <row r="8" spans="1:10" ht="12.75" customHeight="1">
      <c r="A8" s="338"/>
      <c r="B8" s="338"/>
      <c r="C8" s="338"/>
      <c r="D8" s="338"/>
      <c r="E8" s="338"/>
      <c r="F8" s="338"/>
      <c r="G8" s="338"/>
      <c r="H8" s="338"/>
      <c r="I8" s="338"/>
      <c r="J8" s="338"/>
    </row>
    <row r="9" spans="1:10" ht="12.75" customHeight="1">
      <c r="A9" s="338"/>
      <c r="B9" s="338"/>
      <c r="C9" s="338"/>
      <c r="D9" s="338"/>
      <c r="E9" s="338"/>
      <c r="F9" s="338"/>
      <c r="G9" s="338"/>
      <c r="H9" s="338"/>
      <c r="I9" s="338"/>
      <c r="J9" s="338"/>
    </row>
    <row r="10" spans="1:10" ht="12.75" customHeight="1">
      <c r="A10" s="338"/>
      <c r="B10" s="338"/>
      <c r="C10" s="338"/>
      <c r="D10" s="338"/>
      <c r="E10" s="338"/>
      <c r="F10" s="338"/>
      <c r="G10" s="338"/>
      <c r="H10" s="338"/>
      <c r="I10" s="338"/>
      <c r="J10" s="338"/>
    </row>
    <row r="11" spans="1:10" ht="12.75">
      <c r="A11" s="339"/>
      <c r="B11" s="339"/>
      <c r="C11" s="339"/>
      <c r="D11" s="339"/>
      <c r="E11" s="339"/>
      <c r="F11" s="339"/>
      <c r="G11" s="339"/>
      <c r="H11" s="339"/>
      <c r="I11" s="339"/>
      <c r="J11" s="33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Mirjana Memed</cp:lastModifiedBy>
  <cp:lastPrinted>2011-10-28T11:42:46Z</cp:lastPrinted>
  <dcterms:created xsi:type="dcterms:W3CDTF">2008-10-17T11:51:54Z</dcterms:created>
  <dcterms:modified xsi:type="dcterms:W3CDTF">2011-10-28T11:49:25Z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