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8\Objave rezultata\Q3 2018\"/>
    </mc:Choice>
  </mc:AlternateContent>
  <bookViews>
    <workbookView xWindow="0" yWindow="15" windowWidth="12165" windowHeight="8175" tabRatio="802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_FilterDatabase" localSheetId="1" hidden="1">Bilanca!$A$7:$K$121</definedName>
    <definedName name="_xlnm.Print_Area" localSheetId="1">Bilanca!$A$1:$K$121</definedName>
    <definedName name="_xlnm.Print_Area" localSheetId="5">Bilješke!$A$1:$J$53</definedName>
    <definedName name="_xlnm.Print_Area" localSheetId="3">NT_I!$A$1:$K$52</definedName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71027"/>
</workbook>
</file>

<file path=xl/calcChain.xml><?xml version="1.0" encoding="utf-8"?>
<calcChain xmlns="http://schemas.openxmlformats.org/spreadsheetml/2006/main">
  <c r="J9" i="20" l="1"/>
  <c r="J28" i="20"/>
  <c r="J17" i="20"/>
  <c r="K112" i="19" l="1"/>
  <c r="J7" i="18" l="1"/>
  <c r="J21" i="17" l="1"/>
  <c r="M57" i="18" l="1"/>
  <c r="M66" i="18" s="1"/>
  <c r="K18" i="20" l="1"/>
  <c r="J18" i="20"/>
  <c r="K31" i="20" l="1"/>
  <c r="K33" i="20" s="1"/>
  <c r="K27" i="20"/>
  <c r="K26" i="20"/>
  <c r="K44" i="20"/>
  <c r="J44" i="20"/>
  <c r="K38" i="20"/>
  <c r="K56" i="19" l="1"/>
  <c r="K49" i="19"/>
  <c r="L57" i="18"/>
  <c r="L66" i="18" s="1"/>
  <c r="M33" i="18"/>
  <c r="M27" i="18"/>
  <c r="M16" i="18"/>
  <c r="M12" i="18"/>
  <c r="M7" i="18"/>
  <c r="L33" i="18"/>
  <c r="K12" i="18"/>
  <c r="K10" i="18" s="1"/>
  <c r="K7" i="18"/>
  <c r="L16" i="18"/>
  <c r="L27" i="18"/>
  <c r="K27" i="18"/>
  <c r="K33" i="18"/>
  <c r="M42" i="18" l="1"/>
  <c r="K42" i="18"/>
  <c r="M10" i="18"/>
  <c r="M43" i="18" s="1"/>
  <c r="M44" i="18" s="1"/>
  <c r="M48" i="18" s="1"/>
  <c r="M53" i="18" s="1"/>
  <c r="K43" i="18"/>
  <c r="M56" i="18" l="1"/>
  <c r="K44" i="18"/>
  <c r="M67" i="18"/>
  <c r="K48" i="18" l="1"/>
  <c r="K53" i="18" s="1"/>
  <c r="M70" i="18"/>
  <c r="J38" i="20"/>
  <c r="J31" i="20"/>
  <c r="J27" i="20"/>
  <c r="J13" i="20"/>
  <c r="J57" i="18"/>
  <c r="J66" i="18" s="1"/>
  <c r="J33" i="18"/>
  <c r="J27" i="18"/>
  <c r="J42" i="18" s="1"/>
  <c r="J16" i="18"/>
  <c r="J12" i="18"/>
  <c r="J45" i="20" l="1"/>
  <c r="J20" i="20"/>
  <c r="J19" i="20"/>
  <c r="J46" i="20"/>
  <c r="J33" i="20"/>
  <c r="J10" i="18"/>
  <c r="J43" i="18" s="1"/>
  <c r="J46" i="18" s="1"/>
  <c r="K49" i="18"/>
  <c r="K56" i="18"/>
  <c r="J32" i="20"/>
  <c r="J47" i="20" l="1"/>
  <c r="J45" i="18"/>
  <c r="J44" i="18"/>
  <c r="J48" i="18" s="1"/>
  <c r="J56" i="18" s="1"/>
  <c r="J67" i="18" s="1"/>
  <c r="J70" i="18" s="1"/>
  <c r="K67" i="18"/>
  <c r="J48" i="20"/>
  <c r="J49" i="18"/>
  <c r="J50" i="18" l="1"/>
  <c r="J51" i="20"/>
  <c r="J50" i="20"/>
  <c r="J53" i="18"/>
  <c r="J9" i="17" s="1"/>
  <c r="J14" i="17" s="1"/>
  <c r="K70" i="18"/>
  <c r="J23" i="17"/>
  <c r="J52" i="20" l="1"/>
  <c r="L7" i="18"/>
  <c r="L42" i="18" s="1"/>
  <c r="K9" i="19" l="1"/>
  <c r="K13" i="17" l="1"/>
  <c r="K6" i="17"/>
  <c r="K8" i="17" l="1"/>
  <c r="K15" i="17"/>
  <c r="K17" i="17"/>
  <c r="K5" i="17"/>
  <c r="K49" i="20"/>
  <c r="K8" i="20"/>
  <c r="J72" i="19" l="1"/>
  <c r="J79" i="19"/>
  <c r="J82" i="19"/>
  <c r="J86" i="19"/>
  <c r="J90" i="19"/>
  <c r="J100" i="19"/>
  <c r="K26" i="19"/>
  <c r="J9" i="19"/>
  <c r="J16" i="19"/>
  <c r="J26" i="19"/>
  <c r="J35" i="19"/>
  <c r="J41" i="19"/>
  <c r="J49" i="19"/>
  <c r="J56" i="19"/>
  <c r="J119" i="19"/>
  <c r="K24" i="17"/>
  <c r="L12" i="18"/>
  <c r="K100" i="19"/>
  <c r="K90" i="19"/>
  <c r="K86" i="19"/>
  <c r="K82" i="19"/>
  <c r="K79" i="19"/>
  <c r="K41" i="19"/>
  <c r="K35" i="19"/>
  <c r="K16" i="19"/>
  <c r="K8" i="19" l="1"/>
  <c r="J69" i="19"/>
  <c r="J8" i="19"/>
  <c r="J114" i="19"/>
  <c r="K46" i="20"/>
  <c r="J40" i="19"/>
  <c r="K45" i="20"/>
  <c r="K32" i="20"/>
  <c r="L10" i="18"/>
  <c r="K40" i="19"/>
  <c r="J118" i="19" l="1"/>
  <c r="J66" i="19"/>
  <c r="L43" i="18"/>
  <c r="K66" i="19"/>
  <c r="L45" i="18" l="1"/>
  <c r="K7" i="20" s="1"/>
  <c r="K13" i="20" s="1"/>
  <c r="K19" i="20" s="1"/>
  <c r="L46" i="18"/>
  <c r="L44" i="18"/>
  <c r="L48" i="18" l="1"/>
  <c r="L50" i="18" l="1"/>
  <c r="L53" i="18"/>
  <c r="K9" i="17" s="1"/>
  <c r="L49" i="18"/>
  <c r="L56" i="18"/>
  <c r="L67" i="18" s="1"/>
  <c r="L70" i="18" s="1"/>
  <c r="K20" i="20"/>
  <c r="K47" i="20" s="1"/>
  <c r="K50" i="20" s="1"/>
  <c r="K48" i="20" l="1"/>
  <c r="K51" i="20" l="1"/>
  <c r="K52" i="20" s="1"/>
  <c r="K72" i="19"/>
  <c r="K69" i="19" l="1"/>
  <c r="K118" i="19" s="1"/>
  <c r="K7" i="17"/>
  <c r="K14" i="17" s="1"/>
  <c r="K114" i="19" l="1"/>
  <c r="K21" i="17"/>
  <c r="K23" i="17" s="1"/>
</calcChain>
</file>

<file path=xl/sharedStrings.xml><?xml version="1.0" encoding="utf-8"?>
<sst xmlns="http://schemas.openxmlformats.org/spreadsheetml/2006/main" count="353" uniqueCount="318">
  <si>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</si>
  <si>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</si>
  <si>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</si>
  <si>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</si>
  <si>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</si>
  <si>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</si>
  <si>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</si>
  <si>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</si>
  <si>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</si>
  <si>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</si>
  <si>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</si>
  <si>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</si>
  <si>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</si>
  <si>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</si>
  <si>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</si>
  <si>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</si>
  <si>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</si>
  <si>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</si>
  <si>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</si>
  <si>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</si>
  <si>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</si>
  <si>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</si>
  <si>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</si>
  <si>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</si>
  <si>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</si>
  <si>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</si>
  <si>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</si>
  <si>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</si>
  <si>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</si>
  <si>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</si>
  <si>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</si>
  <si>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</si>
  <si>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</si>
  <si>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</si>
  <si>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</si>
  <si>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</si>
  <si>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</si>
  <si>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</si>
  <si>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</si>
  <si>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</si>
  <si>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</si>
  <si>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</si>
  <si>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</si>
  <si>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</si>
  <si>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</si>
  <si>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</si>
  <si>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</si>
  <si>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</si>
  <si>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</si>
  <si>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</si>
  <si>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</si>
  <si>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</si>
  <si>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</si>
  <si>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</si>
  <si>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</si>
  <si>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</si>
  <si>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</si>
  <si>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</si>
  <si>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</si>
  <si>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</si>
  <si>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</si>
  <si>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</si>
  <si>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</si>
  <si>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</si>
  <si>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</si>
  <si>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</si>
  <si>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</si>
  <si>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</si>
  <si>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</si>
  <si>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</si>
  <si>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</si>
  <si>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</si>
  <si>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</si>
  <si>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</si>
  <si>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</si>
  <si>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</si>
  <si>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</si>
  <si>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</si>
  <si>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</si>
  <si>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</si>
  <si>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</si>
  <si>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</si>
  <si>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</si>
  <si>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</si>
  <si>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</si>
  <si>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</si>
  <si>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</si>
  <si>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</si>
  <si>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</si>
  <si>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</si>
  <si>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</si>
  <si>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</si>
  <si>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</si>
  <si>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</si>
  <si>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</si>
  <si>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</si>
  <si>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</si>
  <si>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</si>
  <si>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</si>
  <si>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</si>
  <si>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</si>
  <si>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</si>
  <si>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</si>
  <si>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</si>
  <si>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</si>
  <si>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</si>
  <si>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</si>
  <si>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</si>
  <si>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</si>
  <si>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</si>
  <si>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</si>
  <si>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</si>
  <si>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</si>
  <si>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</si>
  <si>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</si>
  <si>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</si>
  <si>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</si>
  <si>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</si>
  <si>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</si>
  <si>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</si>
  <si>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</si>
  <si>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</si>
  <si>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</si>
  <si>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</si>
  <si>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</si>
  <si>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</si>
  <si>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</si>
  <si>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</si>
  <si>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</si>
  <si>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</si>
  <si>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</si>
  <si>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</si>
  <si>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</si>
  <si>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</si>
  <si>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</si>
  <si>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</si>
  <si>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</si>
  <si>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</si>
  <si>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</si>
  <si>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</si>
  <si>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</si>
  <si>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</si>
  <si>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</si>
  <si>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</si>
  <si>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</si>
  <si>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</si>
  <si>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</si>
  <si>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</si>
  <si>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</si>
  <si>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</si>
  <si>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</si>
  <si>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</si>
  <si>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</si>
  <si>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</si>
  <si>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</si>
  <si>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</si>
  <si>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</si>
  <si>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</si>
  <si>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</si>
  <si>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</si>
  <si>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</si>
  <si>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</si>
  <si>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</si>
  <si>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</si>
  <si>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</si>
  <si>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</si>
  <si>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</si>
  <si>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</si>
  <si>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</si>
  <si>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</si>
  <si>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</si>
  <si>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</si>
  <si>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</si>
  <si>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</si>
  <si>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</si>
  <si>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</si>
  <si>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</si>
  <si>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</si>
  <si>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</si>
  <si>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</si>
  <si>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</si>
  <si>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</si>
  <si>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</si>
  <si>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</si>
  <si>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</si>
  <si>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</si>
  <si>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</si>
  <si>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</si>
  <si>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</si>
  <si>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</si>
  <si>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</si>
  <si>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</si>
  <si>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</si>
  <si>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</si>
  <si>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</si>
  <si>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</si>
  <si>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</si>
  <si>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</si>
  <si>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</si>
  <si>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</si>
  <si>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</si>
  <si>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</si>
  <si>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</si>
  <si>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</si>
  <si>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</si>
  <si>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</si>
  <si>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</si>
  <si>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</si>
  <si>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</si>
  <si>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</si>
  <si>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</si>
  <si>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</si>
  <si>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</si>
  <si>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</si>
  <si>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</si>
  <si>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</si>
  <si>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</si>
  <si>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</si>
  <si>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</si>
  <si>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</si>
  <si>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</si>
  <si>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</si>
  <si>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</si>
  <si>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</si>
  <si>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</si>
  <si>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</si>
  <si>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</si>
  <si>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</si>
  <si>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</si>
  <si>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</si>
  <si>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</si>
  <si>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</si>
  <si>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</si>
  <si>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</si>
  <si>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</si>
  <si>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</si>
  <si>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</si>
  <si>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</si>
  <si>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</si>
  <si>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</si>
  <si>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</si>
  <si>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</si>
  <si>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</si>
  <si>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</si>
  <si>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</si>
  <si>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</si>
  <si>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</si>
  <si>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</si>
  <si>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</si>
  <si>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</si>
  <si>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</si>
  <si>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</si>
  <si>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</si>
  <si>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</si>
  <si>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</si>
  <si>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</si>
  <si>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</si>
  <si>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</si>
  <si>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</si>
  <si>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</si>
  <si>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</si>
  <si>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</si>
  <si>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</si>
  <si>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</si>
  <si>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</si>
  <si>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</si>
  <si>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</si>
  <si>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</si>
  <si>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</si>
  <si>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</si>
  <si>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</si>
  <si>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</si>
  <si>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</si>
  <si>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</si>
  <si>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</si>
  <si>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</si>
  <si>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</si>
  <si>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</si>
  <si>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</si>
  <si>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</si>
  <si>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</si>
  <si>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</si>
  <si>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</si>
  <si>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</si>
  <si>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</si>
  <si>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</si>
  <si>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</si>
  <si>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</si>
  <si>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</si>
  <si>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</si>
  <si>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</si>
  <si>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</si>
  <si>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</si>
  <si>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DA</t>
  </si>
  <si>
    <t>ATLANTIC TRADE DOO 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</si>
  <si>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</si>
  <si>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</si>
  <si>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</si>
  <si>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</si>
  <si>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</si>
  <si>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</si>
  <si>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</si>
  <si>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</si>
  <si>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</si>
  <si>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</si>
  <si>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</si>
  <si>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</si>
  <si>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</si>
  <si>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</si>
  <si>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</si>
  <si>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</si>
  <si>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</si>
  <si>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Grad Zagreb</t>
  </si>
  <si>
    <t>SOKO ŠTARK D.O.O.</t>
  </si>
  <si>
    <t>GRAND PROM D.O.O.</t>
  </si>
  <si>
    <t>7010</t>
  </si>
  <si>
    <t>stanje na dan 30.9.2018.</t>
  </si>
  <si>
    <t>u razdoblju 01.01.2018. do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</si>
</sst>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000"/>
    <numFmt numFmtId="165" formatCode="_-[$€-2]\ * #,##0.00000_-;\-[$€-2]\ * #,##0.00000_-;_-[$€-2]\ * &quot;-&quot;??_-"/>
    <numFmt numFmtId="166" formatCode="_-* #,##0\ _k_n_-;\-* #,##0\ _k_n_-;_-* &quot;-&quot;??\ _k_n_-;_-@_-"/>
  </numFmts>
  <fonts count="3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7.5"/>
      <color indexed="12"/>
      <name val="Geneva"/>
      <family val="2"/>
    </font>
    <font>
      <sz val="10"/>
      <name val="Arial CE"/>
      <charset val="238"/>
    </font>
    <font>
      <sz val="8"/>
      <color rgb="FFFF0000"/>
      <name val="Arial"/>
      <family val="2"/>
      <charset val="238"/>
    </font>
    <font>
      <sz val="8"/>
      <name val="Tahoma"/>
      <family val="2"/>
    </font>
    <font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3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35" fillId="0" borderId="0"/>
    <xf numFmtId="43" fontId="36" fillId="0" borderId="0" applyFont="0" applyFill="0" applyBorder="0" applyAlignment="0" applyProtection="0"/>
  </cellStyleXfs>
  <cellXfs count="289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0" fontId="11" fillId="0" borderId="0" xfId="2" applyFont="1" applyAlignment="1"/>
    <xf numFmtId="0" fontId="5" fillId="0" borderId="0" xfId="2" applyFont="1" applyAlignment="1"/>
    <xf numFmtId="0" fontId="11" fillId="0" borderId="7" xfId="2" applyFont="1" applyFill="1" applyBorder="1" applyAlignment="1" applyProtection="1">
      <alignment horizontal="center" vertical="center"/>
      <protection locked="0" hidden="1"/>
    </xf>
    <xf numFmtId="0" fontId="8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protection hidden="1"/>
    </xf>
    <xf numFmtId="0" fontId="18" fillId="0" borderId="0" xfId="2" applyFont="1" applyBorder="1" applyAlignment="1" applyProtection="1">
      <alignment horizontal="right" vertical="center" wrapText="1"/>
      <protection hidden="1"/>
    </xf>
    <xf numFmtId="0" fontId="18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2" applyFont="1" applyFill="1" applyBorder="1" applyAlignment="1" applyProtection="1">
      <alignment horizontal="left" vertical="center"/>
      <protection hidden="1"/>
    </xf>
    <xf numFmtId="0" fontId="11" fillId="0" borderId="0" xfId="2" applyFont="1" applyBorder="1" applyAlignment="1" applyProtection="1">
      <alignment horizontal="left"/>
      <protection hidden="1"/>
    </xf>
    <xf numFmtId="0" fontId="11" fillId="0" borderId="0" xfId="2" applyFont="1" applyBorder="1" applyAlignment="1" applyProtection="1">
      <alignment vertical="top"/>
      <protection hidden="1"/>
    </xf>
    <xf numFmtId="0" fontId="11" fillId="0" borderId="0" xfId="2" applyFont="1" applyBorder="1" applyAlignment="1" applyProtection="1">
      <alignment horizontal="right"/>
      <protection hidden="1"/>
    </xf>
    <xf numFmtId="0" fontId="8" fillId="0" borderId="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protection hidden="1"/>
    </xf>
    <xf numFmtId="0" fontId="11" fillId="0" borderId="0" xfId="2" applyFont="1" applyBorder="1" applyAlignment="1" applyProtection="1">
      <alignment horizontal="center" vertical="center"/>
      <protection locked="0" hidden="1"/>
    </xf>
    <xf numFmtId="0" fontId="11" fillId="0" borderId="0" xfId="2" applyFont="1" applyBorder="1" applyAlignment="1" applyProtection="1">
      <alignment vertical="top" wrapText="1"/>
      <protection hidden="1"/>
    </xf>
    <xf numFmtId="0" fontId="11" fillId="0" borderId="0" xfId="2" applyFont="1" applyBorder="1" applyAlignment="1" applyProtection="1">
      <alignment wrapText="1"/>
      <protection hidden="1"/>
    </xf>
    <xf numFmtId="0" fontId="11" fillId="0" borderId="0" xfId="2" applyFont="1" applyBorder="1" applyAlignment="1" applyProtection="1">
      <alignment horizontal="right" vertical="top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0" xfId="2" applyFont="1" applyBorder="1" applyAlignment="1"/>
    <xf numFmtId="0" fontId="11" fillId="0" borderId="0" xfId="2" applyFont="1" applyBorder="1" applyAlignment="1" applyProtection="1">
      <alignment horizontal="left" vertical="top"/>
      <protection hidden="1"/>
    </xf>
    <xf numFmtId="0" fontId="11" fillId="0" borderId="8" xfId="2" applyFont="1" applyBorder="1" applyAlignment="1" applyProtection="1"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1" fillId="0" borderId="9" xfId="2" applyFont="1" applyBorder="1" applyAlignment="1" applyProtection="1">
      <protection hidden="1"/>
    </xf>
    <xf numFmtId="0" fontId="11" fillId="0" borderId="9" xfId="2" applyFont="1" applyBorder="1" applyAlignment="1"/>
    <xf numFmtId="0" fontId="15" fillId="0" borderId="0" xfId="4">
      <alignment vertical="top"/>
    </xf>
    <xf numFmtId="0" fontId="15" fillId="0" borderId="0" xfId="4" applyAlignment="1"/>
    <xf numFmtId="0" fontId="24" fillId="0" borderId="0" xfId="4" applyFont="1" applyAlignment="1"/>
    <xf numFmtId="0" fontId="25" fillId="0" borderId="0" xfId="4" applyFont="1" applyFill="1" applyBorder="1" applyAlignment="1">
      <alignment horizontal="center" vertical="center" wrapText="1"/>
    </xf>
    <xf numFmtId="0" fontId="26" fillId="0" borderId="0" xfId="4" applyFont="1" applyFill="1" applyBorder="1" applyAlignment="1" applyProtection="1">
      <alignment horizontal="center" vertical="center"/>
      <protection hidden="1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0" fontId="20" fillId="0" borderId="0" xfId="4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6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/>
    </xf>
    <xf numFmtId="0" fontId="11" fillId="0" borderId="8" xfId="2" applyFont="1" applyBorder="1" applyAlignment="1"/>
    <xf numFmtId="0" fontId="11" fillId="0" borderId="15" xfId="2" applyFont="1" applyBorder="1" applyAlignment="1"/>
    <xf numFmtId="0" fontId="9" fillId="0" borderId="16" xfId="2" applyFont="1" applyFill="1" applyBorder="1" applyAlignment="1" applyProtection="1">
      <alignment horizontal="left" vertical="center" wrapText="1"/>
      <protection hidden="1"/>
    </xf>
    <xf numFmtId="0" fontId="9" fillId="0" borderId="7" xfId="2" applyFont="1" applyFill="1" applyBorder="1" applyAlignment="1" applyProtection="1">
      <alignment vertical="center"/>
      <protection hidden="1"/>
    </xf>
    <xf numFmtId="0" fontId="11" fillId="0" borderId="16" xfId="2" applyFont="1" applyBorder="1" applyAlignment="1" applyProtection="1">
      <alignment horizontal="left" vertical="center" wrapText="1"/>
      <protection hidden="1"/>
    </xf>
    <xf numFmtId="0" fontId="11" fillId="0" borderId="7" xfId="2" applyFont="1" applyBorder="1" applyAlignment="1" applyProtection="1">
      <protection hidden="1"/>
    </xf>
    <xf numFmtId="0" fontId="18" fillId="0" borderId="0" xfId="2" applyFont="1" applyBorder="1" applyAlignment="1" applyProtection="1">
      <alignment horizontal="right"/>
      <protection hidden="1"/>
    </xf>
    <xf numFmtId="0" fontId="11" fillId="0" borderId="16" xfId="2" applyFont="1" applyFill="1" applyBorder="1" applyAlignment="1" applyProtection="1">
      <protection hidden="1"/>
    </xf>
    <xf numFmtId="0" fontId="11" fillId="0" borderId="16" xfId="2" applyFont="1" applyBorder="1" applyAlignment="1" applyProtection="1">
      <alignment wrapText="1"/>
      <protection hidden="1"/>
    </xf>
    <xf numFmtId="0" fontId="11" fillId="0" borderId="7" xfId="2" applyFont="1" applyBorder="1" applyAlignment="1" applyProtection="1">
      <alignment horizontal="right"/>
      <protection hidden="1"/>
    </xf>
    <xf numFmtId="0" fontId="11" fillId="0" borderId="16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0" fontId="8" fillId="0" borderId="16" xfId="2" applyFont="1" applyFill="1" applyBorder="1" applyAlignment="1" applyProtection="1">
      <alignment horizontal="right" vertical="center"/>
      <protection locked="0" hidden="1"/>
    </xf>
    <xf numFmtId="0" fontId="11" fillId="0" borderId="16" xfId="2" applyFont="1" applyBorder="1" applyAlignment="1" applyProtection="1">
      <alignment vertical="top"/>
      <protection hidden="1"/>
    </xf>
    <xf numFmtId="0" fontId="11" fillId="0" borderId="16" xfId="2" applyFont="1" applyBorder="1" applyAlignment="1" applyProtection="1">
      <alignment horizontal="left" vertical="top" wrapText="1"/>
      <protection hidden="1"/>
    </xf>
    <xf numFmtId="0" fontId="11" fillId="0" borderId="7" xfId="2" applyFont="1" applyBorder="1" applyAlignment="1"/>
    <xf numFmtId="0" fontId="11" fillId="0" borderId="16" xfId="2" applyFont="1" applyBorder="1" applyAlignment="1" applyProtection="1">
      <alignment horizontal="left" vertical="top" indent="2"/>
      <protection hidden="1"/>
    </xf>
    <xf numFmtId="0" fontId="11" fillId="0" borderId="16" xfId="2" applyFont="1" applyBorder="1" applyAlignment="1" applyProtection="1">
      <alignment horizontal="left" vertical="top" wrapText="1" indent="2"/>
      <protection hidden="1"/>
    </xf>
    <xf numFmtId="0" fontId="11" fillId="0" borderId="7" xfId="2" applyFont="1" applyBorder="1" applyAlignment="1" applyProtection="1">
      <alignment horizontal="right" vertical="top"/>
      <protection hidden="1"/>
    </xf>
    <xf numFmtId="49" fontId="8" fillId="0" borderId="16" xfId="2" applyNumberFormat="1" applyFont="1" applyBorder="1" applyAlignment="1" applyProtection="1">
      <alignment horizontal="center" vertical="center"/>
      <protection locked="0" hidden="1"/>
    </xf>
    <xf numFmtId="0" fontId="11" fillId="0" borderId="7" xfId="2" applyFont="1" applyBorder="1" applyAlignment="1" applyProtection="1">
      <alignment horizontal="left" vertical="top"/>
      <protection hidden="1"/>
    </xf>
    <xf numFmtId="0" fontId="11" fillId="0" borderId="16" xfId="2" applyFont="1" applyBorder="1" applyAlignment="1" applyProtection="1">
      <alignment horizontal="left"/>
      <protection hidden="1"/>
    </xf>
    <xf numFmtId="0" fontId="11" fillId="0" borderId="15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left"/>
      <protection hidden="1"/>
    </xf>
    <xf numFmtId="0" fontId="11" fillId="0" borderId="16" xfId="2" applyFont="1" applyFill="1" applyBorder="1" applyAlignment="1" applyProtection="1">
      <alignment vertical="center"/>
      <protection hidden="1"/>
    </xf>
    <xf numFmtId="0" fontId="20" fillId="0" borderId="16" xfId="4" applyFont="1" applyFill="1" applyBorder="1" applyAlignment="1" applyProtection="1">
      <alignment vertical="center"/>
      <protection hidden="1"/>
    </xf>
    <xf numFmtId="0" fontId="20" fillId="0" borderId="0" xfId="4" applyFont="1" applyBorder="1" applyAlignment="1" applyProtection="1">
      <alignment horizontal="left"/>
      <protection hidden="1"/>
    </xf>
    <xf numFmtId="0" fontId="15" fillId="0" borderId="0" xfId="4" applyBorder="1" applyAlignment="1"/>
    <xf numFmtId="0" fontId="15" fillId="0" borderId="16" xfId="4" applyBorder="1" applyAlignment="1"/>
    <xf numFmtId="0" fontId="8" fillId="0" borderId="7" xfId="2" applyFont="1" applyBorder="1" applyAlignment="1" applyProtection="1">
      <alignment vertical="center"/>
      <protection hidden="1"/>
    </xf>
    <xf numFmtId="0" fontId="11" fillId="0" borderId="17" xfId="2" applyFont="1" applyBorder="1" applyAlignment="1" applyProtection="1">
      <protection hidden="1"/>
    </xf>
    <xf numFmtId="0" fontId="11" fillId="0" borderId="18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protection hidden="1"/>
    </xf>
    <xf numFmtId="0" fontId="11" fillId="0" borderId="20" xfId="2" applyFont="1" applyFill="1" applyBorder="1" applyAlignment="1" applyProtection="1">
      <protection hidden="1"/>
    </xf>
    <xf numFmtId="14" fontId="8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8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2" applyFont="1" applyFill="1" applyBorder="1" applyAlignment="1" applyProtection="1">
      <alignment horizontal="center" vertical="center"/>
      <protection locked="0" hidden="1"/>
    </xf>
    <xf numFmtId="49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7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Fill="1" applyBorder="1" applyAlignment="1"/>
    <xf numFmtId="49" fontId="8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5" fillId="0" borderId="0" xfId="0" applyNumberFormat="1" applyFont="1" applyFill="1"/>
    <xf numFmtId="3" fontId="6" fillId="2" borderId="1" xfId="0" applyNumberFormat="1" applyFont="1" applyFill="1" applyBorder="1" applyAlignment="1" applyProtection="1">
      <alignment vertical="center"/>
      <protection hidden="1"/>
    </xf>
    <xf numFmtId="3" fontId="6" fillId="2" borderId="6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166" fontId="0" fillId="0" borderId="0" xfId="0" applyNumberFormat="1" applyFill="1"/>
    <xf numFmtId="3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/>
    <xf numFmtId="0" fontId="6" fillId="3" borderId="0" xfId="0" applyFont="1" applyFill="1"/>
    <xf numFmtId="3" fontId="6" fillId="0" borderId="0" xfId="0" applyNumberFormat="1" applyFont="1" applyFill="1"/>
    <xf numFmtId="3" fontId="6" fillId="3" borderId="0" xfId="0" applyNumberFormat="1" applyFont="1" applyFill="1"/>
    <xf numFmtId="0" fontId="6" fillId="0" borderId="10" xfId="0" applyFont="1" applyFill="1" applyBorder="1"/>
    <xf numFmtId="3" fontId="34" fillId="0" borderId="1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166" fontId="5" fillId="0" borderId="0" xfId="26" applyNumberFormat="1" applyFont="1" applyFill="1"/>
    <xf numFmtId="3" fontId="37" fillId="0" borderId="4" xfId="0" applyNumberFormat="1" applyFont="1" applyFill="1" applyBorder="1" applyAlignment="1" applyProtection="1">
      <alignment vertical="center"/>
      <protection locked="0"/>
    </xf>
    <xf numFmtId="0" fontId="11" fillId="0" borderId="7" xfId="2" applyFont="1" applyBorder="1" applyAlignment="1" applyProtection="1">
      <alignment horizontal="right" vertical="center"/>
      <protection hidden="1"/>
    </xf>
    <xf numFmtId="0" fontId="11" fillId="0" borderId="16" xfId="2" applyFont="1" applyBorder="1" applyAlignment="1" applyProtection="1">
      <alignment horizontal="right"/>
      <protection hidden="1"/>
    </xf>
    <xf numFmtId="0" fontId="8" fillId="0" borderId="18" xfId="2" applyFont="1" applyFill="1" applyBorder="1" applyAlignment="1" applyProtection="1">
      <alignment horizontal="left" vertical="center"/>
      <protection locked="0" hidden="1"/>
    </xf>
    <xf numFmtId="0" fontId="11" fillId="0" borderId="19" xfId="2" applyFont="1" applyFill="1" applyBorder="1" applyAlignment="1">
      <alignment horizontal="left" vertical="center"/>
    </xf>
    <xf numFmtId="0" fontId="11" fillId="0" borderId="20" xfId="2" applyFont="1" applyFill="1" applyBorder="1" applyAlignment="1">
      <alignment horizontal="left" vertical="center"/>
    </xf>
    <xf numFmtId="0" fontId="11" fillId="0" borderId="7" xfId="2" applyFont="1" applyBorder="1" applyAlignment="1" applyProtection="1">
      <alignment horizontal="right" vertical="center" wrapText="1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49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8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7" xfId="2" applyFont="1" applyFill="1" applyBorder="1" applyAlignment="1" applyProtection="1">
      <alignment horizontal="left" vertical="center" wrapText="1"/>
      <protection hidden="1"/>
    </xf>
    <xf numFmtId="0" fontId="8" fillId="0" borderId="0" xfId="2" applyFont="1" applyFill="1" applyBorder="1" applyAlignment="1" applyProtection="1">
      <alignment horizontal="left" vertical="center" wrapText="1"/>
      <protection hidden="1"/>
    </xf>
    <xf numFmtId="0" fontId="8" fillId="0" borderId="16" xfId="2" applyFont="1" applyFill="1" applyBorder="1" applyAlignment="1" applyProtection="1">
      <alignment horizontal="left" vertical="center" wrapText="1"/>
      <protection hidden="1"/>
    </xf>
    <xf numFmtId="0" fontId="17" fillId="0" borderId="7" xfId="2" applyFont="1" applyBorder="1" applyAlignment="1" applyProtection="1">
      <alignment horizontal="center" vertical="center" wrapText="1"/>
      <protection hidden="1"/>
    </xf>
    <xf numFmtId="0" fontId="17" fillId="0" borderId="0" xfId="2" applyFont="1" applyBorder="1" applyAlignment="1" applyProtection="1">
      <alignment horizontal="center" vertical="center" wrapText="1"/>
      <protection hidden="1"/>
    </xf>
    <xf numFmtId="0" fontId="17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1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8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19" fillId="0" borderId="18" xfId="1" applyFont="1" applyFill="1" applyBorder="1" applyAlignment="1" applyProtection="1">
      <protection locked="0" hidden="1"/>
    </xf>
    <xf numFmtId="0" fontId="8" fillId="0" borderId="19" xfId="2" applyFont="1" applyFill="1" applyBorder="1" applyAlignment="1" applyProtection="1">
      <protection locked="0" hidden="1"/>
    </xf>
    <xf numFmtId="0" fontId="8" fillId="0" borderId="20" xfId="2" applyFont="1" applyFill="1" applyBorder="1" applyAlignment="1" applyProtection="1">
      <protection locked="0" hidden="1"/>
    </xf>
    <xf numFmtId="0" fontId="11" fillId="0" borderId="19" xfId="2" applyFont="1" applyFill="1" applyBorder="1" applyAlignment="1">
      <alignment horizontal="left"/>
    </xf>
    <xf numFmtId="0" fontId="11" fillId="0" borderId="20" xfId="2" applyFont="1" applyFill="1" applyBorder="1" applyAlignment="1">
      <alignment horizontal="left"/>
    </xf>
    <xf numFmtId="0" fontId="11" fillId="0" borderId="0" xfId="2" applyFont="1" applyBorder="1" applyAlignment="1" applyProtection="1">
      <alignment horizontal="right"/>
      <protection hidden="1"/>
    </xf>
    <xf numFmtId="0" fontId="11" fillId="0" borderId="0" xfId="2" applyFont="1" applyBorder="1" applyAlignment="1" applyProtection="1">
      <alignment horizontal="right" vertical="center"/>
      <protection hidden="1"/>
    </xf>
    <xf numFmtId="0" fontId="9" fillId="0" borderId="7" xfId="2" applyFont="1" applyBorder="1" applyAlignment="1" applyProtection="1">
      <alignment horizontal="center" vertical="center"/>
      <protection hidden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8" fillId="0" borderId="18" xfId="2" applyFont="1" applyFill="1" applyBorder="1" applyAlignment="1" applyProtection="1">
      <alignment horizontal="right" vertical="center"/>
      <protection locked="0" hidden="1"/>
    </xf>
    <xf numFmtId="0" fontId="11" fillId="0" borderId="19" xfId="2" applyFont="1" applyFill="1" applyBorder="1" applyAlignment="1"/>
    <xf numFmtId="0" fontId="11" fillId="0" borderId="20" xfId="2" applyFont="1" applyFill="1" applyBorder="1" applyAlignment="1"/>
    <xf numFmtId="0" fontId="11" fillId="0" borderId="0" xfId="2" applyFont="1" applyBorder="1" applyAlignment="1" applyProtection="1">
      <alignment vertical="top" wrapText="1"/>
      <protection hidden="1"/>
    </xf>
    <xf numFmtId="0" fontId="11" fillId="0" borderId="0" xfId="2" applyFont="1" applyBorder="1" applyAlignment="1" applyProtection="1">
      <alignment wrapText="1"/>
      <protection hidden="1"/>
    </xf>
    <xf numFmtId="0" fontId="11" fillId="0" borderId="16" xfId="2" applyFont="1" applyBorder="1" applyAlignment="1" applyProtection="1">
      <alignment horizontal="right" wrapText="1"/>
      <protection hidden="1"/>
    </xf>
    <xf numFmtId="49" fontId="8" fillId="0" borderId="18" xfId="2" applyNumberFormat="1" applyFont="1" applyFill="1" applyBorder="1" applyAlignment="1" applyProtection="1">
      <alignment horizontal="left" vertical="center"/>
      <protection locked="0" hidden="1"/>
    </xf>
    <xf numFmtId="49" fontId="8" fillId="0" borderId="19" xfId="2" applyNumberFormat="1" applyFont="1" applyFill="1" applyBorder="1" applyAlignment="1" applyProtection="1">
      <alignment horizontal="left" vertical="center"/>
      <protection locked="0" hidden="1"/>
    </xf>
    <xf numFmtId="49" fontId="8" fillId="0" borderId="20" xfId="2" applyNumberFormat="1" applyFont="1" applyFill="1" applyBorder="1" applyAlignment="1" applyProtection="1">
      <alignment horizontal="left" vertical="center"/>
      <protection locked="0" hidden="1"/>
    </xf>
    <xf numFmtId="0" fontId="16" fillId="0" borderId="21" xfId="2" applyFont="1" applyBorder="1" applyAlignment="1"/>
    <xf numFmtId="0" fontId="16" fillId="0" borderId="8" xfId="2" applyFont="1" applyBorder="1" applyAlignment="1"/>
    <xf numFmtId="0" fontId="11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8" xfId="2" applyFont="1" applyBorder="1" applyAlignment="1" applyProtection="1">
      <alignment horizontal="center"/>
      <protection hidden="1"/>
    </xf>
    <xf numFmtId="0" fontId="8" fillId="0" borderId="19" xfId="2" applyFont="1" applyFill="1" applyBorder="1" applyAlignment="1" applyProtection="1">
      <alignment horizontal="left" vertical="center"/>
      <protection locked="0" hidden="1"/>
    </xf>
    <xf numFmtId="0" fontId="8" fillId="0" borderId="20" xfId="2" applyFont="1" applyFill="1" applyBorder="1" applyAlignment="1" applyProtection="1">
      <alignment horizontal="left" vertical="center"/>
      <protection locked="0" hidden="1"/>
    </xf>
    <xf numFmtId="0" fontId="11" fillId="0" borderId="19" xfId="2" applyFont="1" applyFill="1" applyBorder="1" applyAlignment="1" applyProtection="1">
      <alignment horizontal="center" vertical="top"/>
      <protection hidden="1"/>
    </xf>
    <xf numFmtId="0" fontId="11" fillId="0" borderId="19" xfId="2" applyFont="1" applyFill="1" applyBorder="1" applyAlignment="1" applyProtection="1">
      <alignment horizontal="center"/>
      <protection hidden="1"/>
    </xf>
    <xf numFmtId="49" fontId="19" fillId="0" borderId="18" xfId="1" applyNumberFormat="1" applyFont="1" applyFill="1" applyBorder="1" applyAlignment="1" applyProtection="1">
      <alignment horizontal="left" vertical="center"/>
      <protection locked="0" hidden="1"/>
    </xf>
    <xf numFmtId="0" fontId="29" fillId="0" borderId="0" xfId="4" applyFont="1" applyBorder="1" applyAlignment="1" applyProtection="1">
      <alignment horizontal="left"/>
      <protection hidden="1"/>
    </xf>
    <xf numFmtId="0" fontId="30" fillId="0" borderId="0" xfId="4" applyFont="1" applyBorder="1" applyAlignment="1"/>
    <xf numFmtId="0" fontId="20" fillId="0" borderId="0" xfId="4" applyFont="1" applyBorder="1" applyAlignment="1" applyProtection="1">
      <alignment horizontal="left"/>
      <protection hidden="1"/>
    </xf>
    <xf numFmtId="0" fontId="15" fillId="0" borderId="0" xfId="4" applyBorder="1" applyAlignment="1"/>
    <xf numFmtId="0" fontId="15" fillId="0" borderId="16" xfId="4" applyBorder="1" applyAlignment="1"/>
    <xf numFmtId="0" fontId="11" fillId="0" borderId="22" xfId="2" applyFont="1" applyBorder="1" applyAlignment="1" applyProtection="1">
      <alignment horizontal="center" vertical="top"/>
      <protection hidden="1"/>
    </xf>
    <xf numFmtId="0" fontId="11" fillId="0" borderId="22" xfId="2" applyFont="1" applyBorder="1" applyAlignment="1">
      <alignment horizontal="center"/>
    </xf>
    <xf numFmtId="0" fontId="11" fillId="0" borderId="23" xfId="2" applyFont="1" applyBorder="1" applyAlignment="1"/>
    <xf numFmtId="0" fontId="9" fillId="0" borderId="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top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8" xfId="0" applyFont="1" applyFill="1" applyBorder="1" applyAlignment="1" applyProtection="1">
      <alignment vertical="center" wrapText="1"/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30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21" fillId="0" borderId="28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6" fillId="0" borderId="0" xfId="4" applyFont="1" applyFill="1" applyBorder="1" applyAlignment="1" applyProtection="1">
      <alignment horizontal="center" vertical="center"/>
      <protection hidden="1"/>
    </xf>
    <xf numFmtId="14" fontId="26" fillId="0" borderId="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4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25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6" fillId="0" borderId="0" xfId="4" applyFont="1" applyAlignment="1"/>
    <xf numFmtId="0" fontId="23" fillId="0" borderId="0" xfId="4" applyFont="1" applyBorder="1" applyAlignment="1">
      <alignment horizontal="justify" vertical="top" wrapText="1"/>
    </xf>
    <xf numFmtId="0" fontId="15" fillId="0" borderId="0" xfId="4" applyAlignment="1"/>
  </cellXfs>
  <cellStyles count="27">
    <cellStyle name="Comma" xfId="26" builtinId="3"/>
    <cellStyle name="Comma 2" xfId="5"/>
    <cellStyle name="Comma 3" xfId="24"/>
    <cellStyle name="Comma 5 2" xfId="8"/>
    <cellStyle name="Comma 5 2 2" xfId="17"/>
    <cellStyle name="Comma 5 2 3" xfId="20"/>
    <cellStyle name="Hyperlink" xfId="1" builtinId="8"/>
    <cellStyle name="Hyperlink 2" xfId="9"/>
    <cellStyle name="Normal" xfId="0" builtinId="0"/>
    <cellStyle name="Normal 15 2" xfId="10"/>
    <cellStyle name="Normal 15 2 2" xfId="18"/>
    <cellStyle name="Normal 15 2 3" xfId="21"/>
    <cellStyle name="Normal 2" xfId="6"/>
    <cellStyle name="Normal 27" xfId="23"/>
    <cellStyle name="Normal 3" xfId="7"/>
    <cellStyle name="Normal 4" xfId="16"/>
    <cellStyle name="Normal 5" xfId="19"/>
    <cellStyle name="Normal 6" xfId="22"/>
    <cellStyle name="Normal_TFI-POD" xfId="2"/>
    <cellStyle name="Normalny_Farm IAS A 00" xfId="11"/>
    <cellStyle name="Obično_Knjiga2" xfId="3"/>
    <cellStyle name="Standard_Daten" xfId="25"/>
    <cellStyle name="Style 1" xfId="4"/>
    <cellStyle name="Style 1 2" xfId="13"/>
    <cellStyle name="Style 1 3" xfId="14"/>
    <cellStyle name="Style 1 4" xfId="12"/>
    <cellStyle name="Style 1_Borrowings" xfId="1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90" zoomScaleNormal="100" zoomScaleSheetLayoutView="90" workbookViewId="0">
      <selection activeCell="C35" sqref="C35"/>
    </sheetView>
  </sheetViews>
  <sheetFormatPr defaultRowHeight="12.75"/>
  <cols>
    <col min="1" max="1" width="9.140625" style="10"/>
    <col min="2" max="2" width="13" style="10" customWidth="1"/>
    <col min="3" max="4" width="9.140625" style="10"/>
    <col min="5" max="5" width="9.85546875" style="10" bestFit="1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76" t="s">
        <v>212</v>
      </c>
      <c r="B1" s="177"/>
      <c r="C1" s="177"/>
      <c r="D1" s="68"/>
      <c r="E1" s="68"/>
      <c r="F1" s="68"/>
      <c r="G1" s="68"/>
      <c r="H1" s="68"/>
      <c r="I1" s="69"/>
      <c r="J1" s="9"/>
      <c r="K1" s="9"/>
      <c r="L1" s="9"/>
    </row>
    <row r="2" spans="1:12">
      <c r="A2" s="143" t="s">
        <v>213</v>
      </c>
      <c r="B2" s="144"/>
      <c r="C2" s="144"/>
      <c r="D2" s="145"/>
      <c r="E2" s="103">
        <v>43101</v>
      </c>
      <c r="F2" s="11"/>
      <c r="G2" s="12" t="s">
        <v>214</v>
      </c>
      <c r="H2" s="103">
        <v>43373</v>
      </c>
      <c r="I2" s="70"/>
      <c r="J2" s="9"/>
      <c r="K2" s="9"/>
      <c r="L2" s="9"/>
    </row>
    <row r="3" spans="1:12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46" t="s">
        <v>281</v>
      </c>
      <c r="B4" s="147"/>
      <c r="C4" s="147"/>
      <c r="D4" s="147"/>
      <c r="E4" s="147"/>
      <c r="F4" s="147"/>
      <c r="G4" s="147"/>
      <c r="H4" s="147"/>
      <c r="I4" s="148"/>
      <c r="J4" s="9"/>
      <c r="K4" s="9"/>
      <c r="L4" s="9"/>
    </row>
    <row r="5" spans="1:12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>
      <c r="A6" s="133" t="s">
        <v>215</v>
      </c>
      <c r="B6" s="134"/>
      <c r="C6" s="141" t="s">
        <v>285</v>
      </c>
      <c r="D6" s="142"/>
      <c r="E6" s="28"/>
      <c r="F6" s="28"/>
      <c r="G6" s="28"/>
      <c r="H6" s="28"/>
      <c r="I6" s="76"/>
      <c r="J6" s="9"/>
      <c r="K6" s="9"/>
      <c r="L6" s="9"/>
    </row>
    <row r="7" spans="1:12">
      <c r="A7" s="77"/>
      <c r="B7" s="21"/>
      <c r="C7" s="15"/>
      <c r="D7" s="15"/>
      <c r="E7" s="28"/>
      <c r="F7" s="28"/>
      <c r="G7" s="28"/>
      <c r="H7" s="28"/>
      <c r="I7" s="76"/>
      <c r="J7" s="9"/>
      <c r="K7" s="9"/>
      <c r="L7" s="9"/>
    </row>
    <row r="8" spans="1:12">
      <c r="A8" s="149" t="s">
        <v>216</v>
      </c>
      <c r="B8" s="150"/>
      <c r="C8" s="141" t="s">
        <v>286</v>
      </c>
      <c r="D8" s="142"/>
      <c r="E8" s="28"/>
      <c r="F8" s="28"/>
      <c r="G8" s="28"/>
      <c r="H8" s="28"/>
      <c r="I8" s="78"/>
      <c r="J8" s="9"/>
      <c r="K8" s="9"/>
      <c r="L8" s="9"/>
    </row>
    <row r="9" spans="1:12">
      <c r="A9" s="79"/>
      <c r="B9" s="47"/>
      <c r="C9" s="19"/>
      <c r="D9" s="25"/>
      <c r="E9" s="15"/>
      <c r="F9" s="15"/>
      <c r="G9" s="15"/>
      <c r="H9" s="15"/>
      <c r="I9" s="78"/>
      <c r="J9" s="9"/>
      <c r="K9" s="9"/>
      <c r="L9" s="9"/>
    </row>
    <row r="10" spans="1:12">
      <c r="A10" s="138" t="s">
        <v>217</v>
      </c>
      <c r="B10" s="139"/>
      <c r="C10" s="141" t="s">
        <v>287</v>
      </c>
      <c r="D10" s="142"/>
      <c r="E10" s="15"/>
      <c r="F10" s="15"/>
      <c r="G10" s="15"/>
      <c r="H10" s="15"/>
      <c r="I10" s="78"/>
      <c r="J10" s="9"/>
      <c r="K10" s="9"/>
      <c r="L10" s="9"/>
    </row>
    <row r="11" spans="1:12">
      <c r="A11" s="140"/>
      <c r="B11" s="139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>
      <c r="A12" s="133" t="s">
        <v>218</v>
      </c>
      <c r="B12" s="134"/>
      <c r="C12" s="135" t="s">
        <v>288</v>
      </c>
      <c r="D12" s="136"/>
      <c r="E12" s="136"/>
      <c r="F12" s="136"/>
      <c r="G12" s="136"/>
      <c r="H12" s="136"/>
      <c r="I12" s="137"/>
      <c r="J12" s="9"/>
      <c r="K12" s="9"/>
      <c r="L12" s="9"/>
    </row>
    <row r="13" spans="1:12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>
      <c r="A14" s="133" t="s">
        <v>219</v>
      </c>
      <c r="B14" s="134"/>
      <c r="C14" s="151">
        <v>10000</v>
      </c>
      <c r="D14" s="152"/>
      <c r="E14" s="15"/>
      <c r="F14" s="135" t="s">
        <v>289</v>
      </c>
      <c r="G14" s="136"/>
      <c r="H14" s="136"/>
      <c r="I14" s="137"/>
      <c r="J14" s="9"/>
      <c r="K14" s="9"/>
      <c r="L14" s="9"/>
    </row>
    <row r="15" spans="1:12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>
      <c r="A16" s="133" t="s">
        <v>220</v>
      </c>
      <c r="B16" s="134"/>
      <c r="C16" s="135" t="s">
        <v>290</v>
      </c>
      <c r="D16" s="136"/>
      <c r="E16" s="136"/>
      <c r="F16" s="136"/>
      <c r="G16" s="136"/>
      <c r="H16" s="136"/>
      <c r="I16" s="137"/>
      <c r="J16" s="9"/>
      <c r="K16" s="9"/>
      <c r="L16" s="9"/>
    </row>
    <row r="17" spans="1:12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>
      <c r="A18" s="133" t="s">
        <v>221</v>
      </c>
      <c r="B18" s="134"/>
      <c r="C18" s="153" t="s">
        <v>291</v>
      </c>
      <c r="D18" s="154"/>
      <c r="E18" s="154"/>
      <c r="F18" s="154"/>
      <c r="G18" s="154"/>
      <c r="H18" s="154"/>
      <c r="I18" s="155"/>
      <c r="J18" s="9"/>
      <c r="K18" s="9"/>
      <c r="L18" s="9"/>
    </row>
    <row r="19" spans="1:12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>
      <c r="A20" s="133" t="s">
        <v>222</v>
      </c>
      <c r="B20" s="134"/>
      <c r="C20" s="153" t="s">
        <v>292</v>
      </c>
      <c r="D20" s="154"/>
      <c r="E20" s="154"/>
      <c r="F20" s="154"/>
      <c r="G20" s="154"/>
      <c r="H20" s="154"/>
      <c r="I20" s="155"/>
      <c r="J20" s="9"/>
      <c r="K20" s="9"/>
      <c r="L20" s="9"/>
    </row>
    <row r="21" spans="1:12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>
      <c r="A22" s="133" t="s">
        <v>223</v>
      </c>
      <c r="B22" s="134"/>
      <c r="C22" s="104">
        <v>133</v>
      </c>
      <c r="D22" s="135" t="s">
        <v>289</v>
      </c>
      <c r="E22" s="156"/>
      <c r="F22" s="157"/>
      <c r="G22" s="133"/>
      <c r="H22" s="158"/>
      <c r="I22" s="80"/>
      <c r="J22" s="9"/>
      <c r="K22" s="9"/>
      <c r="L22" s="9"/>
    </row>
    <row r="23" spans="1:12">
      <c r="A23" s="77"/>
      <c r="B23" s="21"/>
      <c r="C23" s="15"/>
      <c r="D23" s="23"/>
      <c r="E23" s="23"/>
      <c r="F23" s="23"/>
      <c r="G23" s="23"/>
      <c r="H23" s="15"/>
      <c r="I23" s="78"/>
      <c r="J23" s="9"/>
      <c r="K23" s="9"/>
      <c r="L23" s="9"/>
    </row>
    <row r="24" spans="1:12">
      <c r="A24" s="133" t="s">
        <v>224</v>
      </c>
      <c r="B24" s="134"/>
      <c r="C24" s="104">
        <v>21</v>
      </c>
      <c r="D24" s="135" t="s">
        <v>312</v>
      </c>
      <c r="E24" s="156"/>
      <c r="F24" s="156"/>
      <c r="G24" s="157"/>
      <c r="H24" s="48" t="s">
        <v>225</v>
      </c>
      <c r="I24" s="119">
        <v>5646</v>
      </c>
      <c r="J24" s="9"/>
      <c r="K24" s="9"/>
      <c r="L24" s="9"/>
    </row>
    <row r="25" spans="1:12">
      <c r="A25" s="77"/>
      <c r="B25" s="21"/>
      <c r="C25" s="15"/>
      <c r="D25" s="23"/>
      <c r="E25" s="23"/>
      <c r="F25" s="23"/>
      <c r="G25" s="21"/>
      <c r="H25" s="21" t="s">
        <v>282</v>
      </c>
      <c r="I25" s="81"/>
      <c r="J25" s="9"/>
      <c r="K25" s="9"/>
      <c r="L25" s="9"/>
    </row>
    <row r="26" spans="1:12">
      <c r="A26" s="133" t="s">
        <v>226</v>
      </c>
      <c r="B26" s="134"/>
      <c r="C26" s="105" t="s">
        <v>293</v>
      </c>
      <c r="D26" s="24"/>
      <c r="E26" s="32"/>
      <c r="F26" s="23"/>
      <c r="G26" s="159" t="s">
        <v>227</v>
      </c>
      <c r="H26" s="134"/>
      <c r="I26" s="106" t="s">
        <v>315</v>
      </c>
      <c r="J26" s="9"/>
      <c r="K26" s="9"/>
      <c r="L26" s="9"/>
    </row>
    <row r="27" spans="1:12">
      <c r="A27" s="77"/>
      <c r="B27" s="21"/>
      <c r="C27" s="15"/>
      <c r="D27" s="23"/>
      <c r="E27" s="23"/>
      <c r="F27" s="23"/>
      <c r="G27" s="23"/>
      <c r="H27" s="15"/>
      <c r="I27" s="82"/>
      <c r="J27" s="9"/>
      <c r="K27" s="9"/>
      <c r="L27" s="9"/>
    </row>
    <row r="28" spans="1:12">
      <c r="A28" s="160" t="s">
        <v>228</v>
      </c>
      <c r="B28" s="161"/>
      <c r="C28" s="162"/>
      <c r="D28" s="162"/>
      <c r="E28" s="163" t="s">
        <v>229</v>
      </c>
      <c r="F28" s="164"/>
      <c r="G28" s="164"/>
      <c r="H28" s="165" t="s">
        <v>230</v>
      </c>
      <c r="I28" s="166"/>
      <c r="J28" s="9"/>
      <c r="K28" s="9"/>
      <c r="L28" s="9"/>
    </row>
    <row r="29" spans="1:12">
      <c r="A29" s="83"/>
      <c r="B29" s="32"/>
      <c r="C29" s="32"/>
      <c r="D29" s="25"/>
      <c r="E29" s="15"/>
      <c r="F29" s="15"/>
      <c r="G29" s="15"/>
      <c r="H29" s="26"/>
      <c r="I29" s="82"/>
      <c r="J29" s="9"/>
      <c r="K29" s="9"/>
      <c r="L29" s="9"/>
    </row>
    <row r="30" spans="1:12">
      <c r="A30" s="167" t="s">
        <v>294</v>
      </c>
      <c r="B30" s="168"/>
      <c r="C30" s="168"/>
      <c r="D30" s="169"/>
      <c r="E30" s="167" t="s">
        <v>289</v>
      </c>
      <c r="F30" s="168"/>
      <c r="G30" s="168"/>
      <c r="H30" s="141" t="s">
        <v>295</v>
      </c>
      <c r="I30" s="142"/>
      <c r="J30" s="9"/>
      <c r="K30" s="9"/>
      <c r="L30" s="9"/>
    </row>
    <row r="31" spans="1:12">
      <c r="A31" s="77"/>
      <c r="B31" s="21"/>
      <c r="C31" s="20"/>
      <c r="D31" s="170"/>
      <c r="E31" s="170"/>
      <c r="F31" s="170"/>
      <c r="G31" s="171"/>
      <c r="H31" s="15"/>
      <c r="I31" s="84"/>
      <c r="J31" s="9"/>
      <c r="K31" s="9"/>
      <c r="L31" s="9"/>
    </row>
    <row r="32" spans="1:12">
      <c r="A32" s="167" t="s">
        <v>296</v>
      </c>
      <c r="B32" s="168"/>
      <c r="C32" s="168"/>
      <c r="D32" s="169"/>
      <c r="E32" s="167" t="s">
        <v>297</v>
      </c>
      <c r="F32" s="168"/>
      <c r="G32" s="168"/>
      <c r="H32" s="141" t="s">
        <v>298</v>
      </c>
      <c r="I32" s="142"/>
      <c r="J32" s="9"/>
      <c r="K32" s="9"/>
      <c r="L32" s="9"/>
    </row>
    <row r="33" spans="1:12">
      <c r="A33" s="77"/>
      <c r="B33" s="21"/>
      <c r="C33" s="20"/>
      <c r="D33" s="27"/>
      <c r="E33" s="27"/>
      <c r="F33" s="27"/>
      <c r="G33" s="28"/>
      <c r="H33" s="15"/>
      <c r="I33" s="85"/>
      <c r="J33" s="9"/>
      <c r="K33" s="9"/>
      <c r="L33" s="9"/>
    </row>
    <row r="34" spans="1:12">
      <c r="A34" s="167" t="s">
        <v>314</v>
      </c>
      <c r="B34" s="168"/>
      <c r="C34" s="168"/>
      <c r="D34" s="169"/>
      <c r="E34" s="167" t="s">
        <v>299</v>
      </c>
      <c r="F34" s="168"/>
      <c r="G34" s="168"/>
      <c r="H34" s="141" t="s">
        <v>300</v>
      </c>
      <c r="I34" s="142"/>
      <c r="J34" s="9"/>
      <c r="K34" s="9"/>
      <c r="L34" s="9"/>
    </row>
    <row r="35" spans="1:12">
      <c r="A35" s="77"/>
      <c r="B35" s="21"/>
      <c r="C35" s="20"/>
      <c r="D35" s="27"/>
      <c r="E35" s="27"/>
      <c r="F35" s="27"/>
      <c r="G35" s="28"/>
      <c r="H35" s="15"/>
      <c r="I35" s="85"/>
      <c r="J35" s="9"/>
      <c r="K35" s="9"/>
      <c r="L35" s="9"/>
    </row>
    <row r="36" spans="1:12">
      <c r="A36" s="167" t="s">
        <v>313</v>
      </c>
      <c r="B36" s="168"/>
      <c r="C36" s="168"/>
      <c r="D36" s="169"/>
      <c r="E36" s="167" t="s">
        <v>299</v>
      </c>
      <c r="F36" s="168"/>
      <c r="G36" s="168"/>
      <c r="H36" s="141" t="s">
        <v>301</v>
      </c>
      <c r="I36" s="142"/>
      <c r="J36" s="9"/>
      <c r="K36" s="9"/>
      <c r="L36" s="9"/>
    </row>
    <row r="37" spans="1:12">
      <c r="A37" s="86"/>
      <c r="B37" s="29"/>
      <c r="C37" s="179"/>
      <c r="D37" s="180"/>
      <c r="E37" s="15"/>
      <c r="F37" s="179"/>
      <c r="G37" s="180"/>
      <c r="H37" s="15"/>
      <c r="I37" s="78"/>
      <c r="J37" s="9"/>
      <c r="K37" s="9"/>
      <c r="L37" s="9"/>
    </row>
    <row r="38" spans="1:12">
      <c r="A38" s="167" t="s">
        <v>302</v>
      </c>
      <c r="B38" s="168"/>
      <c r="C38" s="168"/>
      <c r="D38" s="169"/>
      <c r="E38" s="167" t="s">
        <v>297</v>
      </c>
      <c r="F38" s="168"/>
      <c r="G38" s="168"/>
      <c r="H38" s="141" t="s">
        <v>303</v>
      </c>
      <c r="I38" s="142"/>
      <c r="J38" s="9"/>
      <c r="K38" s="9"/>
      <c r="L38" s="9"/>
    </row>
    <row r="39" spans="1:12">
      <c r="A39" s="86"/>
      <c r="B39" s="29"/>
      <c r="C39" s="30"/>
      <c r="D39" s="31"/>
      <c r="E39" s="15"/>
      <c r="F39" s="30"/>
      <c r="G39" s="31"/>
      <c r="H39" s="15"/>
      <c r="I39" s="78"/>
      <c r="J39" s="9"/>
      <c r="K39" s="9"/>
      <c r="L39" s="9"/>
    </row>
    <row r="40" spans="1:12">
      <c r="A40" s="167"/>
      <c r="B40" s="168"/>
      <c r="C40" s="168"/>
      <c r="D40" s="169"/>
      <c r="E40" s="167"/>
      <c r="F40" s="168"/>
      <c r="G40" s="168"/>
      <c r="H40" s="141"/>
      <c r="I40" s="142"/>
      <c r="J40" s="9"/>
      <c r="K40" s="9"/>
      <c r="L40" s="9"/>
    </row>
    <row r="41" spans="1:12">
      <c r="A41" s="107"/>
      <c r="B41" s="32"/>
      <c r="C41" s="32"/>
      <c r="D41" s="32"/>
      <c r="E41" s="22"/>
      <c r="F41" s="108"/>
      <c r="G41" s="108"/>
      <c r="H41" s="109"/>
      <c r="I41" s="87"/>
      <c r="J41" s="9"/>
      <c r="K41" s="9"/>
      <c r="L41" s="9"/>
    </row>
    <row r="42" spans="1:12">
      <c r="A42" s="86"/>
      <c r="B42" s="29"/>
      <c r="C42" s="30"/>
      <c r="D42" s="31"/>
      <c r="E42" s="15"/>
      <c r="F42" s="30"/>
      <c r="G42" s="31"/>
      <c r="H42" s="15"/>
      <c r="I42" s="78"/>
      <c r="J42" s="9"/>
      <c r="K42" s="9"/>
      <c r="L42" s="9"/>
    </row>
    <row r="43" spans="1:12">
      <c r="A43" s="88"/>
      <c r="B43" s="33"/>
      <c r="C43" s="33"/>
      <c r="D43" s="19"/>
      <c r="E43" s="19"/>
      <c r="F43" s="33"/>
      <c r="G43" s="19"/>
      <c r="H43" s="19"/>
      <c r="I43" s="89"/>
      <c r="J43" s="9"/>
      <c r="K43" s="9"/>
      <c r="L43" s="9"/>
    </row>
    <row r="44" spans="1:12">
      <c r="A44" s="138" t="s">
        <v>231</v>
      </c>
      <c r="B44" s="172"/>
      <c r="C44" s="141"/>
      <c r="D44" s="142"/>
      <c r="E44" s="25"/>
      <c r="F44" s="135"/>
      <c r="G44" s="168"/>
      <c r="H44" s="168"/>
      <c r="I44" s="169"/>
      <c r="J44" s="9"/>
      <c r="K44" s="9"/>
      <c r="L44" s="9"/>
    </row>
    <row r="45" spans="1:12">
      <c r="A45" s="86"/>
      <c r="B45" s="29"/>
      <c r="C45" s="179"/>
      <c r="D45" s="180"/>
      <c r="E45" s="15"/>
      <c r="F45" s="179"/>
      <c r="G45" s="181"/>
      <c r="H45" s="34"/>
      <c r="I45" s="90"/>
      <c r="J45" s="9"/>
      <c r="K45" s="9"/>
      <c r="L45" s="9"/>
    </row>
    <row r="46" spans="1:12">
      <c r="A46" s="138" t="s">
        <v>232</v>
      </c>
      <c r="B46" s="172"/>
      <c r="C46" s="135" t="s">
        <v>304</v>
      </c>
      <c r="D46" s="182"/>
      <c r="E46" s="182"/>
      <c r="F46" s="182"/>
      <c r="G46" s="182"/>
      <c r="H46" s="182"/>
      <c r="I46" s="183"/>
      <c r="J46" s="9"/>
      <c r="K46" s="9"/>
      <c r="L46" s="9"/>
    </row>
    <row r="47" spans="1:12">
      <c r="A47" s="77"/>
      <c r="B47" s="21"/>
      <c r="C47" s="20" t="s">
        <v>233</v>
      </c>
      <c r="D47" s="15"/>
      <c r="E47" s="15"/>
      <c r="F47" s="15"/>
      <c r="G47" s="15"/>
      <c r="H47" s="15"/>
      <c r="I47" s="78"/>
      <c r="J47" s="9"/>
      <c r="K47" s="9"/>
      <c r="L47" s="9"/>
    </row>
    <row r="48" spans="1:12">
      <c r="A48" s="138" t="s">
        <v>234</v>
      </c>
      <c r="B48" s="172"/>
      <c r="C48" s="173" t="s">
        <v>305</v>
      </c>
      <c r="D48" s="174"/>
      <c r="E48" s="175"/>
      <c r="F48" s="15"/>
      <c r="G48" s="48" t="s">
        <v>235</v>
      </c>
      <c r="H48" s="173" t="s">
        <v>306</v>
      </c>
      <c r="I48" s="175"/>
      <c r="J48" s="9"/>
      <c r="K48" s="9"/>
      <c r="L48" s="9"/>
    </row>
    <row r="49" spans="1:12">
      <c r="A49" s="77"/>
      <c r="B49" s="21"/>
      <c r="C49" s="20"/>
      <c r="D49" s="15"/>
      <c r="E49" s="15"/>
      <c r="F49" s="15"/>
      <c r="G49" s="15"/>
      <c r="H49" s="15"/>
      <c r="I49" s="78"/>
      <c r="J49" s="9"/>
      <c r="K49" s="9"/>
      <c r="L49" s="9"/>
    </row>
    <row r="50" spans="1:12">
      <c r="A50" s="138" t="s">
        <v>221</v>
      </c>
      <c r="B50" s="172"/>
      <c r="C50" s="186" t="s">
        <v>307</v>
      </c>
      <c r="D50" s="174"/>
      <c r="E50" s="174"/>
      <c r="F50" s="174"/>
      <c r="G50" s="174"/>
      <c r="H50" s="174"/>
      <c r="I50" s="175"/>
      <c r="J50" s="9"/>
      <c r="K50" s="9"/>
      <c r="L50" s="9"/>
    </row>
    <row r="51" spans="1:12">
      <c r="A51" s="77"/>
      <c r="B51" s="21"/>
      <c r="C51" s="15"/>
      <c r="D51" s="15"/>
      <c r="E51" s="15"/>
      <c r="F51" s="15"/>
      <c r="G51" s="15"/>
      <c r="H51" s="15"/>
      <c r="I51" s="78"/>
      <c r="J51" s="9"/>
      <c r="K51" s="9"/>
      <c r="L51" s="9"/>
    </row>
    <row r="52" spans="1:12">
      <c r="A52" s="133" t="s">
        <v>236</v>
      </c>
      <c r="B52" s="134"/>
      <c r="C52" s="173" t="s">
        <v>308</v>
      </c>
      <c r="D52" s="174"/>
      <c r="E52" s="174"/>
      <c r="F52" s="174"/>
      <c r="G52" s="174"/>
      <c r="H52" s="174"/>
      <c r="I52" s="137"/>
      <c r="J52" s="9"/>
      <c r="K52" s="9"/>
      <c r="L52" s="9"/>
    </row>
    <row r="53" spans="1:12">
      <c r="A53" s="91"/>
      <c r="B53" s="19"/>
      <c r="C53" s="178" t="s">
        <v>237</v>
      </c>
      <c r="D53" s="178"/>
      <c r="E53" s="178"/>
      <c r="F53" s="178"/>
      <c r="G53" s="178"/>
      <c r="H53" s="178"/>
      <c r="I53" s="92"/>
      <c r="J53" s="9"/>
      <c r="K53" s="9"/>
      <c r="L53" s="9"/>
    </row>
    <row r="54" spans="1:12">
      <c r="A54" s="91"/>
      <c r="B54" s="19"/>
      <c r="C54" s="35"/>
      <c r="D54" s="35"/>
      <c r="E54" s="35"/>
      <c r="F54" s="35"/>
      <c r="G54" s="35"/>
      <c r="H54" s="35"/>
      <c r="I54" s="92"/>
      <c r="J54" s="9"/>
      <c r="K54" s="9"/>
      <c r="L54" s="9"/>
    </row>
    <row r="55" spans="1:12">
      <c r="A55" s="91"/>
      <c r="B55" s="187" t="s">
        <v>238</v>
      </c>
      <c r="C55" s="188"/>
      <c r="D55" s="188"/>
      <c r="E55" s="188"/>
      <c r="F55" s="46"/>
      <c r="G55" s="46"/>
      <c r="H55" s="46"/>
      <c r="I55" s="93"/>
      <c r="J55" s="9"/>
      <c r="K55" s="9"/>
      <c r="L55" s="9"/>
    </row>
    <row r="56" spans="1:12">
      <c r="A56" s="91"/>
      <c r="B56" s="189" t="s">
        <v>270</v>
      </c>
      <c r="C56" s="190"/>
      <c r="D56" s="190"/>
      <c r="E56" s="190"/>
      <c r="F56" s="190"/>
      <c r="G56" s="190"/>
      <c r="H56" s="190"/>
      <c r="I56" s="191"/>
      <c r="J56" s="9"/>
      <c r="K56" s="9"/>
      <c r="L56" s="9"/>
    </row>
    <row r="57" spans="1:12">
      <c r="A57" s="91"/>
      <c r="B57" s="189" t="s">
        <v>271</v>
      </c>
      <c r="C57" s="190"/>
      <c r="D57" s="190"/>
      <c r="E57" s="190"/>
      <c r="F57" s="190"/>
      <c r="G57" s="190"/>
      <c r="H57" s="190"/>
      <c r="I57" s="93"/>
      <c r="J57" s="9"/>
      <c r="K57" s="9"/>
      <c r="L57" s="9"/>
    </row>
    <row r="58" spans="1:12">
      <c r="A58" s="91"/>
      <c r="B58" s="189" t="s">
        <v>272</v>
      </c>
      <c r="C58" s="190"/>
      <c r="D58" s="190"/>
      <c r="E58" s="190"/>
      <c r="F58" s="190"/>
      <c r="G58" s="190"/>
      <c r="H58" s="190"/>
      <c r="I58" s="191"/>
      <c r="J58" s="9"/>
      <c r="K58" s="9"/>
      <c r="L58" s="9"/>
    </row>
    <row r="59" spans="1:12">
      <c r="A59" s="91"/>
      <c r="B59" s="189" t="s">
        <v>273</v>
      </c>
      <c r="C59" s="190"/>
      <c r="D59" s="190"/>
      <c r="E59" s="190"/>
      <c r="F59" s="190"/>
      <c r="G59" s="190"/>
      <c r="H59" s="190"/>
      <c r="I59" s="191"/>
      <c r="J59" s="9"/>
      <c r="K59" s="9"/>
      <c r="L59" s="9"/>
    </row>
    <row r="60" spans="1:12">
      <c r="A60" s="91"/>
      <c r="B60" s="94"/>
      <c r="C60" s="95"/>
      <c r="D60" s="95"/>
      <c r="E60" s="95"/>
      <c r="F60" s="95"/>
      <c r="G60" s="95"/>
      <c r="H60" s="95"/>
      <c r="I60" s="96"/>
      <c r="J60" s="9"/>
      <c r="K60" s="9"/>
      <c r="L60" s="9"/>
    </row>
    <row r="61" spans="1:12" ht="13.5" thickBot="1">
      <c r="A61" s="97" t="s">
        <v>239</v>
      </c>
      <c r="B61" s="15"/>
      <c r="C61" s="15"/>
      <c r="D61" s="15"/>
      <c r="E61" s="15"/>
      <c r="F61" s="15"/>
      <c r="G61" s="36"/>
      <c r="H61" s="37"/>
      <c r="I61" s="98"/>
      <c r="J61" s="9"/>
      <c r="K61" s="9"/>
      <c r="L61" s="9"/>
    </row>
    <row r="62" spans="1:12">
      <c r="A62" s="73"/>
      <c r="B62" s="15"/>
      <c r="C62" s="15"/>
      <c r="D62" s="15"/>
      <c r="E62" s="19" t="s">
        <v>240</v>
      </c>
      <c r="F62" s="32"/>
      <c r="G62" s="192" t="s">
        <v>241</v>
      </c>
      <c r="H62" s="193"/>
      <c r="I62" s="194"/>
      <c r="J62" s="9"/>
      <c r="K62" s="9"/>
      <c r="L62" s="9"/>
    </row>
    <row r="63" spans="1:12">
      <c r="A63" s="99"/>
      <c r="B63" s="100"/>
      <c r="C63" s="101"/>
      <c r="D63" s="101"/>
      <c r="E63" s="101"/>
      <c r="F63" s="101"/>
      <c r="G63" s="184"/>
      <c r="H63" s="185"/>
      <c r="I63" s="102"/>
      <c r="J63" s="9"/>
      <c r="K63" s="9"/>
      <c r="L63" s="9"/>
    </row>
  </sheetData>
  <protectedRanges>
    <protectedRange sqref="E2 H2 C6:D6 C8:D8 C10:D10 C12:I12 C14:D14 F14:I14 C16:I16 C18:I18 C20:I20 C24:G24 C22:F22 C26 I24 A30:I30 A32:I32 A34:D34" name="Range1"/>
    <protectedRange sqref="I26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7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24"/>
  <sheetViews>
    <sheetView view="pageBreakPreview" topLeftCell="A91" zoomScale="90" zoomScaleNormal="85" zoomScaleSheetLayoutView="90" workbookViewId="0">
      <selection activeCell="M91" sqref="M1:P1048576"/>
    </sheetView>
  </sheetViews>
  <sheetFormatPr defaultRowHeight="12.75"/>
  <cols>
    <col min="1" max="9" width="9.140625" style="49"/>
    <col min="10" max="10" width="17" style="49" bestFit="1" customWidth="1"/>
    <col min="11" max="11" width="17.28515625" style="49" customWidth="1"/>
    <col min="12" max="12" width="15" style="49" bestFit="1" customWidth="1"/>
    <col min="13" max="13" width="17.42578125" style="49" bestFit="1" customWidth="1"/>
    <col min="14" max="14" width="15.5703125" style="49" bestFit="1" customWidth="1"/>
    <col min="15" max="16384" width="9.140625" style="49"/>
  </cols>
  <sheetData>
    <row r="1" spans="1:18" ht="12.75" customHeight="1">
      <c r="A1" s="230" t="s">
        <v>127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8" ht="12.75" customHeight="1">
      <c r="A2" s="231" t="s">
        <v>316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8">
      <c r="A3" s="232" t="s">
        <v>309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8" ht="22.5">
      <c r="A4" s="235" t="s">
        <v>50</v>
      </c>
      <c r="B4" s="236"/>
      <c r="C4" s="236"/>
      <c r="D4" s="236"/>
      <c r="E4" s="236"/>
      <c r="F4" s="236"/>
      <c r="G4" s="236"/>
      <c r="H4" s="237"/>
      <c r="I4" s="54" t="s">
        <v>242</v>
      </c>
      <c r="J4" s="55" t="s">
        <v>283</v>
      </c>
      <c r="K4" s="56" t="s">
        <v>284</v>
      </c>
    </row>
    <row r="5" spans="1:18">
      <c r="A5" s="226">
        <v>1</v>
      </c>
      <c r="B5" s="226"/>
      <c r="C5" s="226"/>
      <c r="D5" s="226"/>
      <c r="E5" s="226"/>
      <c r="F5" s="226"/>
      <c r="G5" s="226"/>
      <c r="H5" s="226"/>
      <c r="I5" s="53">
        <v>2</v>
      </c>
      <c r="J5" s="52">
        <v>3</v>
      </c>
      <c r="K5" s="52">
        <v>4</v>
      </c>
    </row>
    <row r="6" spans="1:18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8">
      <c r="A7" s="207" t="s">
        <v>51</v>
      </c>
      <c r="B7" s="208"/>
      <c r="C7" s="208"/>
      <c r="D7" s="208"/>
      <c r="E7" s="208"/>
      <c r="F7" s="208"/>
      <c r="G7" s="208"/>
      <c r="H7" s="225"/>
      <c r="I7" s="3">
        <v>1</v>
      </c>
      <c r="J7" s="5"/>
      <c r="K7" s="5"/>
    </row>
    <row r="8" spans="1:18">
      <c r="A8" s="211" t="s">
        <v>8</v>
      </c>
      <c r="B8" s="212"/>
      <c r="C8" s="212"/>
      <c r="D8" s="212"/>
      <c r="E8" s="212"/>
      <c r="F8" s="212"/>
      <c r="G8" s="212"/>
      <c r="H8" s="213"/>
      <c r="I8" s="1">
        <v>2</v>
      </c>
      <c r="J8" s="112">
        <f>J9+J16+J26+J35+J39</f>
        <v>2879643764</v>
      </c>
      <c r="K8" s="112">
        <f>K9+K16+K26+K35+K39</f>
        <v>2799430512</v>
      </c>
      <c r="M8" s="110"/>
      <c r="N8" s="110"/>
      <c r="O8" s="110"/>
      <c r="P8" s="110"/>
      <c r="Q8" s="110"/>
      <c r="R8" s="110"/>
    </row>
    <row r="9" spans="1:18">
      <c r="A9" s="195" t="s">
        <v>170</v>
      </c>
      <c r="B9" s="196"/>
      <c r="C9" s="196"/>
      <c r="D9" s="196"/>
      <c r="E9" s="196"/>
      <c r="F9" s="196"/>
      <c r="G9" s="196"/>
      <c r="H9" s="197"/>
      <c r="I9" s="1">
        <v>3</v>
      </c>
      <c r="J9" s="112">
        <f>SUM(J10:J15)</f>
        <v>1750216423</v>
      </c>
      <c r="K9" s="112">
        <f>SUM(K10:K15)</f>
        <v>1720147089</v>
      </c>
      <c r="M9" s="110"/>
      <c r="N9" s="110"/>
      <c r="O9" s="110"/>
      <c r="P9" s="110"/>
      <c r="Q9" s="110"/>
    </row>
    <row r="10" spans="1:18">
      <c r="A10" s="195" t="s">
        <v>99</v>
      </c>
      <c r="B10" s="196"/>
      <c r="C10" s="196"/>
      <c r="D10" s="196"/>
      <c r="E10" s="196"/>
      <c r="F10" s="196"/>
      <c r="G10" s="196"/>
      <c r="H10" s="197"/>
      <c r="I10" s="1">
        <v>4</v>
      </c>
      <c r="J10" s="6"/>
      <c r="K10" s="6"/>
      <c r="M10" s="110"/>
      <c r="N10" s="110"/>
      <c r="O10" s="110"/>
      <c r="P10" s="110"/>
      <c r="Q10" s="110"/>
    </row>
    <row r="11" spans="1:18">
      <c r="A11" s="195" t="s">
        <v>9</v>
      </c>
      <c r="B11" s="196"/>
      <c r="C11" s="196"/>
      <c r="D11" s="196"/>
      <c r="E11" s="196"/>
      <c r="F11" s="196"/>
      <c r="G11" s="196"/>
      <c r="H11" s="197"/>
      <c r="I11" s="1">
        <v>5</v>
      </c>
      <c r="J11" s="6">
        <v>903779072</v>
      </c>
      <c r="K11" s="6">
        <v>881419333</v>
      </c>
      <c r="M11" s="110"/>
      <c r="N11" s="110"/>
      <c r="O11" s="110"/>
      <c r="P11" s="110"/>
      <c r="Q11" s="110"/>
    </row>
    <row r="12" spans="1:18">
      <c r="A12" s="195" t="s">
        <v>100</v>
      </c>
      <c r="B12" s="196"/>
      <c r="C12" s="196"/>
      <c r="D12" s="196"/>
      <c r="E12" s="196"/>
      <c r="F12" s="196"/>
      <c r="G12" s="196"/>
      <c r="H12" s="197"/>
      <c r="I12" s="1">
        <v>6</v>
      </c>
      <c r="J12" s="6">
        <v>834751095</v>
      </c>
      <c r="K12" s="6">
        <v>827443062</v>
      </c>
      <c r="M12" s="110"/>
      <c r="N12" s="110"/>
      <c r="O12" s="110"/>
      <c r="P12" s="110"/>
      <c r="Q12" s="110"/>
    </row>
    <row r="13" spans="1:18">
      <c r="A13" s="195" t="s">
        <v>173</v>
      </c>
      <c r="B13" s="196"/>
      <c r="C13" s="196"/>
      <c r="D13" s="196"/>
      <c r="E13" s="196"/>
      <c r="F13" s="196"/>
      <c r="G13" s="196"/>
      <c r="H13" s="197"/>
      <c r="I13" s="1">
        <v>7</v>
      </c>
      <c r="J13" s="6">
        <v>0</v>
      </c>
      <c r="K13" s="6">
        <v>32747</v>
      </c>
      <c r="M13" s="110"/>
      <c r="N13" s="110"/>
      <c r="O13" s="110"/>
      <c r="P13" s="110"/>
      <c r="Q13" s="110"/>
    </row>
    <row r="14" spans="1:18">
      <c r="A14" s="195" t="s">
        <v>174</v>
      </c>
      <c r="B14" s="196"/>
      <c r="C14" s="196"/>
      <c r="D14" s="196"/>
      <c r="E14" s="196"/>
      <c r="F14" s="196"/>
      <c r="G14" s="196"/>
      <c r="H14" s="197"/>
      <c r="I14" s="1">
        <v>8</v>
      </c>
      <c r="J14" s="6">
        <v>10006798</v>
      </c>
      <c r="K14" s="6">
        <v>9808171</v>
      </c>
      <c r="M14" s="110"/>
      <c r="N14" s="110"/>
      <c r="O14" s="110"/>
      <c r="P14" s="110"/>
      <c r="Q14" s="110"/>
    </row>
    <row r="15" spans="1:18">
      <c r="A15" s="195" t="s">
        <v>175</v>
      </c>
      <c r="B15" s="196"/>
      <c r="C15" s="196"/>
      <c r="D15" s="196"/>
      <c r="E15" s="196"/>
      <c r="F15" s="196"/>
      <c r="G15" s="196"/>
      <c r="H15" s="197"/>
      <c r="I15" s="1">
        <v>9</v>
      </c>
      <c r="J15" s="6">
        <v>1679458</v>
      </c>
      <c r="K15" s="6">
        <v>1443776</v>
      </c>
      <c r="M15" s="110"/>
      <c r="N15" s="110"/>
      <c r="O15" s="110"/>
      <c r="P15" s="110"/>
      <c r="Q15" s="110"/>
    </row>
    <row r="16" spans="1:18">
      <c r="A16" s="195" t="s">
        <v>171</v>
      </c>
      <c r="B16" s="196"/>
      <c r="C16" s="196"/>
      <c r="D16" s="196"/>
      <c r="E16" s="196"/>
      <c r="F16" s="196"/>
      <c r="G16" s="196"/>
      <c r="H16" s="197"/>
      <c r="I16" s="1">
        <v>10</v>
      </c>
      <c r="J16" s="112">
        <f>SUM(J17:J25)</f>
        <v>1001075216</v>
      </c>
      <c r="K16" s="112">
        <f>SUM(K17:K25)</f>
        <v>947111143</v>
      </c>
      <c r="M16" s="110"/>
      <c r="N16" s="110"/>
      <c r="O16" s="110"/>
      <c r="P16" s="110"/>
      <c r="Q16" s="110"/>
    </row>
    <row r="17" spans="1:17">
      <c r="A17" s="195" t="s">
        <v>176</v>
      </c>
      <c r="B17" s="196"/>
      <c r="C17" s="196"/>
      <c r="D17" s="196"/>
      <c r="E17" s="196"/>
      <c r="F17" s="196"/>
      <c r="G17" s="196"/>
      <c r="H17" s="197"/>
      <c r="I17" s="1">
        <v>11</v>
      </c>
      <c r="J17" s="6">
        <v>102742982</v>
      </c>
      <c r="K17" s="6">
        <v>96472191</v>
      </c>
      <c r="M17" s="110"/>
      <c r="N17" s="110"/>
      <c r="O17" s="110"/>
      <c r="P17" s="110"/>
      <c r="Q17" s="110"/>
    </row>
    <row r="18" spans="1:17">
      <c r="A18" s="195" t="s">
        <v>211</v>
      </c>
      <c r="B18" s="196"/>
      <c r="C18" s="196"/>
      <c r="D18" s="196"/>
      <c r="E18" s="196"/>
      <c r="F18" s="196"/>
      <c r="G18" s="196"/>
      <c r="H18" s="197"/>
      <c r="I18" s="1">
        <v>12</v>
      </c>
      <c r="J18" s="6">
        <v>419110381</v>
      </c>
      <c r="K18" s="6">
        <v>394258945</v>
      </c>
      <c r="M18" s="110"/>
      <c r="N18" s="110"/>
      <c r="O18" s="110"/>
      <c r="P18" s="110"/>
      <c r="Q18" s="110"/>
    </row>
    <row r="19" spans="1:17">
      <c r="A19" s="195" t="s">
        <v>177</v>
      </c>
      <c r="B19" s="196"/>
      <c r="C19" s="196"/>
      <c r="D19" s="196"/>
      <c r="E19" s="196"/>
      <c r="F19" s="196"/>
      <c r="G19" s="196"/>
      <c r="H19" s="197"/>
      <c r="I19" s="1">
        <v>13</v>
      </c>
      <c r="J19" s="6">
        <v>402943433</v>
      </c>
      <c r="K19" s="6">
        <v>380023547</v>
      </c>
      <c r="M19" s="110"/>
      <c r="N19" s="110"/>
      <c r="O19" s="110"/>
      <c r="P19" s="110"/>
      <c r="Q19" s="110"/>
    </row>
    <row r="20" spans="1:17">
      <c r="A20" s="195" t="s">
        <v>21</v>
      </c>
      <c r="B20" s="196"/>
      <c r="C20" s="196"/>
      <c r="D20" s="196"/>
      <c r="E20" s="196"/>
      <c r="F20" s="196"/>
      <c r="G20" s="196"/>
      <c r="H20" s="197"/>
      <c r="I20" s="1">
        <v>14</v>
      </c>
      <c r="J20" s="6"/>
      <c r="K20" s="6"/>
      <c r="M20" s="110"/>
      <c r="N20" s="110"/>
      <c r="O20" s="110"/>
      <c r="P20" s="110"/>
      <c r="Q20" s="110"/>
    </row>
    <row r="21" spans="1:17">
      <c r="A21" s="195" t="s">
        <v>22</v>
      </c>
      <c r="B21" s="196"/>
      <c r="C21" s="196"/>
      <c r="D21" s="196"/>
      <c r="E21" s="196"/>
      <c r="F21" s="196"/>
      <c r="G21" s="196"/>
      <c r="H21" s="197"/>
      <c r="I21" s="1">
        <v>15</v>
      </c>
      <c r="J21" s="6"/>
      <c r="K21" s="6"/>
      <c r="M21" s="110"/>
      <c r="N21" s="110"/>
      <c r="O21" s="110"/>
      <c r="P21" s="110"/>
      <c r="Q21" s="110"/>
    </row>
    <row r="22" spans="1:17">
      <c r="A22" s="195" t="s">
        <v>63</v>
      </c>
      <c r="B22" s="196"/>
      <c r="C22" s="196"/>
      <c r="D22" s="196"/>
      <c r="E22" s="196"/>
      <c r="F22" s="196"/>
      <c r="G22" s="196"/>
      <c r="H22" s="197"/>
      <c r="I22" s="1">
        <v>16</v>
      </c>
      <c r="J22" s="6">
        <v>5824988</v>
      </c>
      <c r="K22" s="6">
        <v>15969623</v>
      </c>
      <c r="M22" s="110"/>
      <c r="N22" s="110"/>
      <c r="O22" s="110"/>
      <c r="P22" s="110"/>
      <c r="Q22" s="110"/>
    </row>
    <row r="23" spans="1:17">
      <c r="A23" s="195" t="s">
        <v>64</v>
      </c>
      <c r="B23" s="196"/>
      <c r="C23" s="196"/>
      <c r="D23" s="196"/>
      <c r="E23" s="196"/>
      <c r="F23" s="196"/>
      <c r="G23" s="196"/>
      <c r="H23" s="197"/>
      <c r="I23" s="1">
        <v>17</v>
      </c>
      <c r="J23" s="6">
        <v>69244380</v>
      </c>
      <c r="K23" s="6">
        <v>59223650</v>
      </c>
      <c r="M23" s="110"/>
      <c r="N23" s="110"/>
      <c r="O23" s="110"/>
      <c r="P23" s="110"/>
      <c r="Q23" s="110"/>
    </row>
    <row r="24" spans="1:17">
      <c r="A24" s="195" t="s">
        <v>65</v>
      </c>
      <c r="B24" s="196"/>
      <c r="C24" s="196"/>
      <c r="D24" s="196"/>
      <c r="E24" s="196"/>
      <c r="F24" s="196"/>
      <c r="G24" s="196"/>
      <c r="H24" s="197"/>
      <c r="I24" s="1">
        <v>18</v>
      </c>
      <c r="J24" s="6"/>
      <c r="K24" s="6"/>
      <c r="M24" s="110"/>
      <c r="N24" s="110"/>
      <c r="O24" s="110"/>
      <c r="P24" s="110"/>
      <c r="Q24" s="110"/>
    </row>
    <row r="25" spans="1:17">
      <c r="A25" s="195" t="s">
        <v>66</v>
      </c>
      <c r="B25" s="196"/>
      <c r="C25" s="196"/>
      <c r="D25" s="196"/>
      <c r="E25" s="196"/>
      <c r="F25" s="196"/>
      <c r="G25" s="196"/>
      <c r="H25" s="197"/>
      <c r="I25" s="1">
        <v>19</v>
      </c>
      <c r="J25" s="6">
        <v>1209052</v>
      </c>
      <c r="K25" s="6">
        <v>1163187</v>
      </c>
      <c r="M25" s="110"/>
      <c r="N25" s="110"/>
      <c r="O25" s="110"/>
      <c r="P25" s="110"/>
      <c r="Q25" s="110"/>
    </row>
    <row r="26" spans="1:17">
      <c r="A26" s="195" t="s">
        <v>158</v>
      </c>
      <c r="B26" s="196"/>
      <c r="C26" s="196"/>
      <c r="D26" s="196"/>
      <c r="E26" s="196"/>
      <c r="F26" s="196"/>
      <c r="G26" s="196"/>
      <c r="H26" s="197"/>
      <c r="I26" s="1">
        <v>20</v>
      </c>
      <c r="J26" s="112">
        <f>SUM(J27:J34)</f>
        <v>58588631</v>
      </c>
      <c r="K26" s="112">
        <f>SUM(K27:K34)</f>
        <v>61455335</v>
      </c>
      <c r="M26" s="110"/>
      <c r="N26" s="110"/>
      <c r="O26" s="110"/>
      <c r="P26" s="110"/>
      <c r="Q26" s="110"/>
    </row>
    <row r="27" spans="1:17">
      <c r="A27" s="195" t="s">
        <v>67</v>
      </c>
      <c r="B27" s="196"/>
      <c r="C27" s="196"/>
      <c r="D27" s="196"/>
      <c r="E27" s="196"/>
      <c r="F27" s="196"/>
      <c r="G27" s="196"/>
      <c r="H27" s="197"/>
      <c r="I27" s="1">
        <v>21</v>
      </c>
      <c r="J27" s="6"/>
      <c r="K27" s="6"/>
      <c r="M27" s="110"/>
      <c r="N27" s="110"/>
      <c r="O27" s="110"/>
      <c r="P27" s="110"/>
      <c r="Q27" s="110"/>
    </row>
    <row r="28" spans="1:17">
      <c r="A28" s="195" t="s">
        <v>68</v>
      </c>
      <c r="B28" s="196"/>
      <c r="C28" s="196"/>
      <c r="D28" s="196"/>
      <c r="E28" s="196"/>
      <c r="F28" s="196"/>
      <c r="G28" s="196"/>
      <c r="H28" s="197"/>
      <c r="I28" s="1">
        <v>22</v>
      </c>
      <c r="J28" s="6"/>
      <c r="K28" s="6"/>
      <c r="M28" s="110"/>
      <c r="N28" s="110"/>
      <c r="O28" s="110"/>
      <c r="P28" s="110"/>
      <c r="Q28" s="110"/>
    </row>
    <row r="29" spans="1:17">
      <c r="A29" s="195" t="s">
        <v>69</v>
      </c>
      <c r="B29" s="196"/>
      <c r="C29" s="196"/>
      <c r="D29" s="196"/>
      <c r="E29" s="196"/>
      <c r="F29" s="196"/>
      <c r="G29" s="196"/>
      <c r="H29" s="197"/>
      <c r="I29" s="1">
        <v>23</v>
      </c>
      <c r="J29" s="6"/>
      <c r="K29" s="6"/>
      <c r="M29" s="110"/>
      <c r="N29" s="110"/>
      <c r="O29" s="110"/>
      <c r="P29" s="110"/>
      <c r="Q29" s="110"/>
    </row>
    <row r="30" spans="1:17">
      <c r="A30" s="195" t="s">
        <v>74</v>
      </c>
      <c r="B30" s="196"/>
      <c r="C30" s="196"/>
      <c r="D30" s="196"/>
      <c r="E30" s="196"/>
      <c r="F30" s="196"/>
      <c r="G30" s="196"/>
      <c r="H30" s="197"/>
      <c r="I30" s="1">
        <v>24</v>
      </c>
      <c r="J30" s="6"/>
      <c r="K30" s="6"/>
      <c r="M30" s="110"/>
      <c r="N30" s="110"/>
      <c r="O30" s="110"/>
      <c r="P30" s="110"/>
      <c r="Q30" s="110"/>
    </row>
    <row r="31" spans="1:17">
      <c r="A31" s="195" t="s">
        <v>75</v>
      </c>
      <c r="B31" s="196"/>
      <c r="C31" s="196"/>
      <c r="D31" s="196"/>
      <c r="E31" s="196"/>
      <c r="F31" s="196"/>
      <c r="G31" s="196"/>
      <c r="H31" s="197"/>
      <c r="I31" s="1">
        <v>25</v>
      </c>
      <c r="J31" s="6"/>
      <c r="K31" s="6"/>
      <c r="M31" s="110"/>
      <c r="N31" s="110"/>
      <c r="O31" s="110"/>
      <c r="P31" s="110"/>
      <c r="Q31" s="110"/>
    </row>
    <row r="32" spans="1:17">
      <c r="A32" s="195" t="s">
        <v>76</v>
      </c>
      <c r="B32" s="196"/>
      <c r="C32" s="196"/>
      <c r="D32" s="196"/>
      <c r="E32" s="196"/>
      <c r="F32" s="196"/>
      <c r="G32" s="196"/>
      <c r="H32" s="197"/>
      <c r="I32" s="1">
        <v>26</v>
      </c>
      <c r="J32" s="6">
        <v>57640506</v>
      </c>
      <c r="K32" s="6">
        <v>60497370</v>
      </c>
      <c r="M32" s="110"/>
      <c r="N32" s="110"/>
      <c r="O32" s="110"/>
      <c r="P32" s="110"/>
      <c r="Q32" s="110"/>
    </row>
    <row r="33" spans="1:17">
      <c r="A33" s="195" t="s">
        <v>70</v>
      </c>
      <c r="B33" s="196"/>
      <c r="C33" s="196"/>
      <c r="D33" s="196"/>
      <c r="E33" s="196"/>
      <c r="F33" s="196"/>
      <c r="G33" s="196"/>
      <c r="H33" s="197"/>
      <c r="I33" s="1">
        <v>27</v>
      </c>
      <c r="J33" s="6">
        <v>948125</v>
      </c>
      <c r="K33" s="6">
        <v>957965</v>
      </c>
      <c r="M33" s="110"/>
      <c r="N33" s="110"/>
      <c r="O33" s="110"/>
      <c r="P33" s="110"/>
      <c r="Q33" s="110"/>
    </row>
    <row r="34" spans="1:17">
      <c r="A34" s="195" t="s">
        <v>151</v>
      </c>
      <c r="B34" s="196"/>
      <c r="C34" s="196"/>
      <c r="D34" s="196"/>
      <c r="E34" s="196"/>
      <c r="F34" s="196"/>
      <c r="G34" s="196"/>
      <c r="H34" s="197"/>
      <c r="I34" s="1">
        <v>28</v>
      </c>
      <c r="J34" s="6"/>
      <c r="K34" s="6"/>
      <c r="M34" s="110"/>
      <c r="N34" s="110"/>
      <c r="O34" s="110"/>
      <c r="P34" s="110"/>
      <c r="Q34" s="110"/>
    </row>
    <row r="35" spans="1:17">
      <c r="A35" s="195" t="s">
        <v>152</v>
      </c>
      <c r="B35" s="196"/>
      <c r="C35" s="196"/>
      <c r="D35" s="196"/>
      <c r="E35" s="196"/>
      <c r="F35" s="196"/>
      <c r="G35" s="196"/>
      <c r="H35" s="197"/>
      <c r="I35" s="1">
        <v>29</v>
      </c>
      <c r="J35" s="112">
        <f>SUM(J36:J38)</f>
        <v>37598726</v>
      </c>
      <c r="K35" s="112">
        <f>SUM(K36:K38)</f>
        <v>37342841</v>
      </c>
      <c r="M35" s="110"/>
      <c r="N35" s="110"/>
      <c r="O35" s="110"/>
      <c r="P35" s="110"/>
      <c r="Q35" s="110"/>
    </row>
    <row r="36" spans="1:17">
      <c r="A36" s="195" t="s">
        <v>71</v>
      </c>
      <c r="B36" s="196"/>
      <c r="C36" s="196"/>
      <c r="D36" s="196"/>
      <c r="E36" s="196"/>
      <c r="F36" s="196"/>
      <c r="G36" s="196"/>
      <c r="H36" s="197"/>
      <c r="I36" s="1">
        <v>30</v>
      </c>
      <c r="J36" s="6"/>
      <c r="K36" s="6"/>
      <c r="M36" s="110"/>
      <c r="N36" s="110"/>
      <c r="O36" s="110"/>
      <c r="P36" s="110"/>
      <c r="Q36" s="110"/>
    </row>
    <row r="37" spans="1:17">
      <c r="A37" s="195" t="s">
        <v>72</v>
      </c>
      <c r="B37" s="196"/>
      <c r="C37" s="196"/>
      <c r="D37" s="196"/>
      <c r="E37" s="196"/>
      <c r="F37" s="196"/>
      <c r="G37" s="196"/>
      <c r="H37" s="197"/>
      <c r="I37" s="1">
        <v>31</v>
      </c>
      <c r="J37" s="6"/>
      <c r="K37" s="6"/>
      <c r="M37" s="110"/>
      <c r="N37" s="110"/>
      <c r="O37" s="110"/>
      <c r="P37" s="110"/>
      <c r="Q37" s="110"/>
    </row>
    <row r="38" spans="1:17">
      <c r="A38" s="195" t="s">
        <v>73</v>
      </c>
      <c r="B38" s="196"/>
      <c r="C38" s="196"/>
      <c r="D38" s="196"/>
      <c r="E38" s="196"/>
      <c r="F38" s="196"/>
      <c r="G38" s="196"/>
      <c r="H38" s="197"/>
      <c r="I38" s="1">
        <v>32</v>
      </c>
      <c r="J38" s="6">
        <v>37598726</v>
      </c>
      <c r="K38" s="6">
        <v>37342841</v>
      </c>
      <c r="M38" s="110"/>
      <c r="N38" s="110"/>
      <c r="O38" s="110"/>
      <c r="P38" s="110"/>
      <c r="Q38" s="110"/>
    </row>
    <row r="39" spans="1:17">
      <c r="A39" s="195" t="s">
        <v>153</v>
      </c>
      <c r="B39" s="196"/>
      <c r="C39" s="196"/>
      <c r="D39" s="196"/>
      <c r="E39" s="196"/>
      <c r="F39" s="196"/>
      <c r="G39" s="196"/>
      <c r="H39" s="197"/>
      <c r="I39" s="1">
        <v>33</v>
      </c>
      <c r="J39" s="6">
        <v>32164768</v>
      </c>
      <c r="K39" s="6">
        <v>33374104</v>
      </c>
      <c r="M39" s="110"/>
      <c r="N39" s="110"/>
      <c r="O39" s="110"/>
      <c r="P39" s="110"/>
      <c r="Q39" s="110"/>
    </row>
    <row r="40" spans="1:17">
      <c r="A40" s="211" t="s">
        <v>204</v>
      </c>
      <c r="B40" s="212"/>
      <c r="C40" s="212"/>
      <c r="D40" s="212"/>
      <c r="E40" s="212"/>
      <c r="F40" s="212"/>
      <c r="G40" s="212"/>
      <c r="H40" s="213"/>
      <c r="I40" s="1">
        <v>34</v>
      </c>
      <c r="J40" s="112">
        <f>J41+J49+J56+J64</f>
        <v>2213460677</v>
      </c>
      <c r="K40" s="112">
        <f>K41+K49+K56+K64</f>
        <v>2303348572</v>
      </c>
      <c r="M40" s="110"/>
      <c r="N40" s="110"/>
      <c r="O40" s="110"/>
      <c r="P40" s="110"/>
      <c r="Q40" s="110"/>
    </row>
    <row r="41" spans="1:17">
      <c r="A41" s="195" t="s">
        <v>91</v>
      </c>
      <c r="B41" s="196"/>
      <c r="C41" s="196"/>
      <c r="D41" s="196"/>
      <c r="E41" s="196"/>
      <c r="F41" s="196"/>
      <c r="G41" s="196"/>
      <c r="H41" s="197"/>
      <c r="I41" s="1">
        <v>35</v>
      </c>
      <c r="J41" s="112">
        <f>SUM(J42:J48)</f>
        <v>553613908</v>
      </c>
      <c r="K41" s="112">
        <f>SUM(K42:K48)</f>
        <v>569644085</v>
      </c>
      <c r="M41" s="110"/>
      <c r="N41" s="110"/>
      <c r="O41" s="110"/>
      <c r="P41" s="110"/>
      <c r="Q41" s="110"/>
    </row>
    <row r="42" spans="1:17">
      <c r="A42" s="195" t="s">
        <v>103</v>
      </c>
      <c r="B42" s="196"/>
      <c r="C42" s="196"/>
      <c r="D42" s="196"/>
      <c r="E42" s="196"/>
      <c r="F42" s="196"/>
      <c r="G42" s="196"/>
      <c r="H42" s="197"/>
      <c r="I42" s="1">
        <v>36</v>
      </c>
      <c r="J42" s="6">
        <v>132477841</v>
      </c>
      <c r="K42" s="6">
        <v>106914213</v>
      </c>
      <c r="M42" s="110"/>
      <c r="N42" s="110"/>
      <c r="O42" s="110"/>
      <c r="P42" s="110"/>
      <c r="Q42" s="110"/>
    </row>
    <row r="43" spans="1:17">
      <c r="A43" s="195" t="s">
        <v>104</v>
      </c>
      <c r="B43" s="196"/>
      <c r="C43" s="196"/>
      <c r="D43" s="196"/>
      <c r="E43" s="196"/>
      <c r="F43" s="196"/>
      <c r="G43" s="196"/>
      <c r="H43" s="197"/>
      <c r="I43" s="1">
        <v>37</v>
      </c>
      <c r="J43" s="6">
        <v>18665829</v>
      </c>
      <c r="K43" s="6">
        <v>19794534</v>
      </c>
      <c r="M43" s="110"/>
      <c r="N43" s="110"/>
      <c r="O43" s="110"/>
      <c r="P43" s="110"/>
      <c r="Q43" s="110"/>
    </row>
    <row r="44" spans="1:17">
      <c r="A44" s="195" t="s">
        <v>77</v>
      </c>
      <c r="B44" s="196"/>
      <c r="C44" s="196"/>
      <c r="D44" s="196"/>
      <c r="E44" s="196"/>
      <c r="F44" s="196"/>
      <c r="G44" s="196"/>
      <c r="H44" s="197"/>
      <c r="I44" s="1">
        <v>38</v>
      </c>
      <c r="J44" s="6">
        <v>205286628</v>
      </c>
      <c r="K44" s="6">
        <v>187812928</v>
      </c>
      <c r="M44" s="110"/>
      <c r="N44" s="110"/>
      <c r="O44" s="110"/>
      <c r="P44" s="110"/>
      <c r="Q44" s="110"/>
    </row>
    <row r="45" spans="1:17">
      <c r="A45" s="195" t="s">
        <v>78</v>
      </c>
      <c r="B45" s="196"/>
      <c r="C45" s="196"/>
      <c r="D45" s="196"/>
      <c r="E45" s="196"/>
      <c r="F45" s="196"/>
      <c r="G45" s="196"/>
      <c r="H45" s="197"/>
      <c r="I45" s="1">
        <v>39</v>
      </c>
      <c r="J45" s="6">
        <v>190450048</v>
      </c>
      <c r="K45" s="6">
        <v>247457569</v>
      </c>
      <c r="M45" s="110"/>
      <c r="N45" s="110"/>
      <c r="O45" s="110"/>
      <c r="P45" s="110"/>
      <c r="Q45" s="110"/>
    </row>
    <row r="46" spans="1:17">
      <c r="A46" s="195" t="s">
        <v>79</v>
      </c>
      <c r="B46" s="196"/>
      <c r="C46" s="196"/>
      <c r="D46" s="196"/>
      <c r="E46" s="196"/>
      <c r="F46" s="196"/>
      <c r="G46" s="196"/>
      <c r="H46" s="197"/>
      <c r="I46" s="1">
        <v>40</v>
      </c>
      <c r="J46" s="6">
        <v>397855</v>
      </c>
      <c r="K46" s="6">
        <v>1340178</v>
      </c>
      <c r="M46" s="110"/>
      <c r="N46" s="110"/>
      <c r="O46" s="110"/>
      <c r="P46" s="110"/>
      <c r="Q46" s="110"/>
    </row>
    <row r="47" spans="1:17">
      <c r="A47" s="195" t="s">
        <v>80</v>
      </c>
      <c r="B47" s="196"/>
      <c r="C47" s="196"/>
      <c r="D47" s="196"/>
      <c r="E47" s="196"/>
      <c r="F47" s="196"/>
      <c r="G47" s="196"/>
      <c r="H47" s="197"/>
      <c r="I47" s="1">
        <v>41</v>
      </c>
      <c r="J47" s="6">
        <v>6335707</v>
      </c>
      <c r="K47" s="6">
        <v>6324663</v>
      </c>
      <c r="M47" s="110"/>
      <c r="N47" s="110"/>
      <c r="O47" s="110"/>
      <c r="P47" s="110"/>
      <c r="Q47" s="110"/>
    </row>
    <row r="48" spans="1:17">
      <c r="A48" s="195" t="s">
        <v>81</v>
      </c>
      <c r="B48" s="196"/>
      <c r="C48" s="196"/>
      <c r="D48" s="196"/>
      <c r="E48" s="196"/>
      <c r="F48" s="196"/>
      <c r="G48" s="196"/>
      <c r="H48" s="197"/>
      <c r="I48" s="1">
        <v>42</v>
      </c>
      <c r="J48" s="6"/>
      <c r="K48" s="6"/>
      <c r="M48" s="110"/>
      <c r="N48" s="110"/>
      <c r="O48" s="110"/>
      <c r="P48" s="110"/>
      <c r="Q48" s="110"/>
    </row>
    <row r="49" spans="1:17">
      <c r="A49" s="195" t="s">
        <v>92</v>
      </c>
      <c r="B49" s="196"/>
      <c r="C49" s="196"/>
      <c r="D49" s="196"/>
      <c r="E49" s="196"/>
      <c r="F49" s="196"/>
      <c r="G49" s="196"/>
      <c r="H49" s="197"/>
      <c r="I49" s="1">
        <v>43</v>
      </c>
      <c r="J49" s="112">
        <f>SUM(J50:J55)</f>
        <v>1157770312</v>
      </c>
      <c r="K49" s="112">
        <f>SUM(K50:K55)</f>
        <v>1238310714</v>
      </c>
      <c r="M49" s="110"/>
      <c r="N49" s="110"/>
      <c r="O49" s="110"/>
      <c r="P49" s="110"/>
      <c r="Q49" s="110"/>
    </row>
    <row r="50" spans="1:17">
      <c r="A50" s="195" t="s">
        <v>165</v>
      </c>
      <c r="B50" s="196"/>
      <c r="C50" s="196"/>
      <c r="D50" s="196"/>
      <c r="E50" s="196"/>
      <c r="F50" s="196"/>
      <c r="G50" s="196"/>
      <c r="H50" s="197"/>
      <c r="I50" s="1">
        <v>44</v>
      </c>
      <c r="J50" s="6">
        <v>103325242</v>
      </c>
      <c r="K50" s="6">
        <v>107794104.40553324</v>
      </c>
      <c r="M50" s="110"/>
      <c r="N50" s="110"/>
      <c r="O50" s="110"/>
      <c r="P50" s="110"/>
      <c r="Q50" s="110"/>
    </row>
    <row r="51" spans="1:17">
      <c r="A51" s="195" t="s">
        <v>166</v>
      </c>
      <c r="B51" s="196"/>
      <c r="C51" s="196"/>
      <c r="D51" s="196"/>
      <c r="E51" s="196"/>
      <c r="F51" s="196"/>
      <c r="G51" s="196"/>
      <c r="H51" s="197"/>
      <c r="I51" s="1">
        <v>45</v>
      </c>
      <c r="J51" s="6">
        <v>967025928</v>
      </c>
      <c r="K51" s="6">
        <v>919792263.59446681</v>
      </c>
      <c r="M51" s="110"/>
      <c r="N51" s="110"/>
      <c r="O51" s="110"/>
      <c r="P51" s="110"/>
      <c r="Q51" s="110"/>
    </row>
    <row r="52" spans="1:17">
      <c r="A52" s="195" t="s">
        <v>167</v>
      </c>
      <c r="B52" s="196"/>
      <c r="C52" s="196"/>
      <c r="D52" s="196"/>
      <c r="E52" s="196"/>
      <c r="F52" s="196"/>
      <c r="G52" s="196"/>
      <c r="H52" s="197"/>
      <c r="I52" s="1">
        <v>46</v>
      </c>
      <c r="J52" s="6"/>
      <c r="K52" s="6"/>
      <c r="M52" s="110"/>
      <c r="N52" s="110"/>
      <c r="O52" s="110"/>
      <c r="P52" s="110"/>
      <c r="Q52" s="110"/>
    </row>
    <row r="53" spans="1:17">
      <c r="A53" s="195" t="s">
        <v>168</v>
      </c>
      <c r="B53" s="196"/>
      <c r="C53" s="196"/>
      <c r="D53" s="196"/>
      <c r="E53" s="196"/>
      <c r="F53" s="196"/>
      <c r="G53" s="196"/>
      <c r="H53" s="197"/>
      <c r="I53" s="1">
        <v>47</v>
      </c>
      <c r="J53" s="6"/>
      <c r="K53" s="6"/>
      <c r="M53" s="110"/>
      <c r="N53" s="110"/>
      <c r="O53" s="110"/>
      <c r="P53" s="110"/>
      <c r="Q53" s="110"/>
    </row>
    <row r="54" spans="1:17">
      <c r="A54" s="195" t="s">
        <v>5</v>
      </c>
      <c r="B54" s="196"/>
      <c r="C54" s="196"/>
      <c r="D54" s="196"/>
      <c r="E54" s="196"/>
      <c r="F54" s="196"/>
      <c r="G54" s="196"/>
      <c r="H54" s="197"/>
      <c r="I54" s="1">
        <v>48</v>
      </c>
      <c r="J54" s="6">
        <v>41730258</v>
      </c>
      <c r="K54" s="6">
        <v>70861224</v>
      </c>
      <c r="M54" s="110"/>
      <c r="N54" s="110"/>
      <c r="O54" s="110"/>
      <c r="P54" s="110"/>
      <c r="Q54" s="110"/>
    </row>
    <row r="55" spans="1:17">
      <c r="A55" s="195" t="s">
        <v>6</v>
      </c>
      <c r="B55" s="196"/>
      <c r="C55" s="196"/>
      <c r="D55" s="196"/>
      <c r="E55" s="196"/>
      <c r="F55" s="196"/>
      <c r="G55" s="196"/>
      <c r="H55" s="197"/>
      <c r="I55" s="1">
        <v>49</v>
      </c>
      <c r="J55" s="6">
        <v>45688884</v>
      </c>
      <c r="K55" s="6">
        <v>139863122</v>
      </c>
      <c r="M55" s="110"/>
      <c r="N55" s="110"/>
      <c r="O55" s="110"/>
      <c r="P55" s="110"/>
      <c r="Q55" s="110"/>
    </row>
    <row r="56" spans="1:17">
      <c r="A56" s="195" t="s">
        <v>93</v>
      </c>
      <c r="B56" s="196"/>
      <c r="C56" s="196"/>
      <c r="D56" s="196"/>
      <c r="E56" s="196"/>
      <c r="F56" s="196"/>
      <c r="G56" s="196"/>
      <c r="H56" s="197"/>
      <c r="I56" s="1">
        <v>50</v>
      </c>
      <c r="J56" s="112">
        <f>SUM(J57:J63)</f>
        <v>4997439</v>
      </c>
      <c r="K56" s="112">
        <f>SUM(K57:K63)</f>
        <v>29612306</v>
      </c>
      <c r="M56" s="110"/>
      <c r="N56" s="110"/>
      <c r="O56" s="110"/>
      <c r="P56" s="110"/>
      <c r="Q56" s="110"/>
    </row>
    <row r="57" spans="1:17">
      <c r="A57" s="195" t="s">
        <v>67</v>
      </c>
      <c r="B57" s="196"/>
      <c r="C57" s="196"/>
      <c r="D57" s="196"/>
      <c r="E57" s="196"/>
      <c r="F57" s="196"/>
      <c r="G57" s="196"/>
      <c r="H57" s="197"/>
      <c r="I57" s="1">
        <v>51</v>
      </c>
      <c r="J57" s="6"/>
      <c r="K57" s="6"/>
      <c r="M57" s="110"/>
      <c r="N57" s="110"/>
      <c r="O57" s="110"/>
      <c r="P57" s="110"/>
      <c r="Q57" s="110"/>
    </row>
    <row r="58" spans="1:17">
      <c r="A58" s="195" t="s">
        <v>68</v>
      </c>
      <c r="B58" s="196"/>
      <c r="C58" s="196"/>
      <c r="D58" s="196"/>
      <c r="E58" s="196"/>
      <c r="F58" s="196"/>
      <c r="G58" s="196"/>
      <c r="H58" s="197"/>
      <c r="I58" s="1">
        <v>52</v>
      </c>
      <c r="J58" s="6">
        <v>1764050</v>
      </c>
      <c r="K58" s="6"/>
      <c r="M58" s="110"/>
      <c r="N58" s="110"/>
      <c r="O58" s="110"/>
      <c r="P58" s="110"/>
      <c r="Q58" s="110"/>
    </row>
    <row r="59" spans="1:17">
      <c r="A59" s="195" t="s">
        <v>206</v>
      </c>
      <c r="B59" s="196"/>
      <c r="C59" s="196"/>
      <c r="D59" s="196"/>
      <c r="E59" s="196"/>
      <c r="F59" s="196"/>
      <c r="G59" s="196"/>
      <c r="H59" s="197"/>
      <c r="I59" s="1">
        <v>53</v>
      </c>
      <c r="J59" s="6"/>
      <c r="K59" s="6"/>
      <c r="M59" s="110"/>
      <c r="N59" s="110"/>
      <c r="O59" s="110"/>
      <c r="P59" s="110"/>
      <c r="Q59" s="110"/>
    </row>
    <row r="60" spans="1:17">
      <c r="A60" s="195" t="s">
        <v>74</v>
      </c>
      <c r="B60" s="196"/>
      <c r="C60" s="196"/>
      <c r="D60" s="196"/>
      <c r="E60" s="196"/>
      <c r="F60" s="196"/>
      <c r="G60" s="196"/>
      <c r="H60" s="197"/>
      <c r="I60" s="1">
        <v>54</v>
      </c>
      <c r="J60" s="6"/>
      <c r="K60" s="6"/>
      <c r="M60" s="110"/>
      <c r="N60" s="110"/>
      <c r="O60" s="110"/>
      <c r="P60" s="110"/>
      <c r="Q60" s="110"/>
    </row>
    <row r="61" spans="1:17">
      <c r="A61" s="195" t="s">
        <v>75</v>
      </c>
      <c r="B61" s="196"/>
      <c r="C61" s="196"/>
      <c r="D61" s="196"/>
      <c r="E61" s="196"/>
      <c r="F61" s="196"/>
      <c r="G61" s="196"/>
      <c r="H61" s="197"/>
      <c r="I61" s="1">
        <v>55</v>
      </c>
      <c r="J61" s="6"/>
      <c r="K61" s="6"/>
      <c r="M61" s="110"/>
      <c r="N61" s="110"/>
      <c r="O61" s="110"/>
      <c r="P61" s="110"/>
      <c r="Q61" s="110"/>
    </row>
    <row r="62" spans="1:17">
      <c r="A62" s="195" t="s">
        <v>76</v>
      </c>
      <c r="B62" s="196"/>
      <c r="C62" s="196"/>
      <c r="D62" s="196"/>
      <c r="E62" s="196"/>
      <c r="F62" s="196"/>
      <c r="G62" s="196"/>
      <c r="H62" s="197"/>
      <c r="I62" s="1">
        <v>56</v>
      </c>
      <c r="J62" s="6">
        <v>3233389</v>
      </c>
      <c r="K62" s="6">
        <v>29612306</v>
      </c>
      <c r="M62" s="110"/>
      <c r="N62" s="110"/>
      <c r="O62" s="110"/>
      <c r="P62" s="110"/>
      <c r="Q62" s="110"/>
    </row>
    <row r="63" spans="1:17">
      <c r="A63" s="195" t="s">
        <v>40</v>
      </c>
      <c r="B63" s="196"/>
      <c r="C63" s="196"/>
      <c r="D63" s="196"/>
      <c r="E63" s="196"/>
      <c r="F63" s="196"/>
      <c r="G63" s="196"/>
      <c r="H63" s="197"/>
      <c r="I63" s="1">
        <v>57</v>
      </c>
      <c r="J63" s="6"/>
      <c r="K63" s="6"/>
      <c r="M63" s="110"/>
      <c r="N63" s="110"/>
      <c r="O63" s="110"/>
      <c r="P63" s="110"/>
      <c r="Q63" s="110"/>
    </row>
    <row r="64" spans="1:17">
      <c r="A64" s="195" t="s">
        <v>172</v>
      </c>
      <c r="B64" s="196"/>
      <c r="C64" s="196"/>
      <c r="D64" s="196"/>
      <c r="E64" s="196"/>
      <c r="F64" s="196"/>
      <c r="G64" s="196"/>
      <c r="H64" s="197"/>
      <c r="I64" s="1">
        <v>58</v>
      </c>
      <c r="J64" s="6">
        <v>497079018</v>
      </c>
      <c r="K64" s="6">
        <v>465781467</v>
      </c>
      <c r="M64" s="110"/>
      <c r="N64" s="110"/>
      <c r="O64" s="110"/>
      <c r="P64" s="110"/>
      <c r="Q64" s="110"/>
    </row>
    <row r="65" spans="1:17">
      <c r="A65" s="211" t="s">
        <v>47</v>
      </c>
      <c r="B65" s="212"/>
      <c r="C65" s="212"/>
      <c r="D65" s="212"/>
      <c r="E65" s="212"/>
      <c r="F65" s="212"/>
      <c r="G65" s="212"/>
      <c r="H65" s="213"/>
      <c r="I65" s="1">
        <v>59</v>
      </c>
      <c r="J65" s="6">
        <v>33302769</v>
      </c>
      <c r="K65" s="6">
        <v>78467611</v>
      </c>
      <c r="M65" s="110"/>
      <c r="N65" s="110"/>
      <c r="O65" s="110"/>
      <c r="P65" s="110"/>
      <c r="Q65" s="110"/>
    </row>
    <row r="66" spans="1:17">
      <c r="A66" s="211" t="s">
        <v>205</v>
      </c>
      <c r="B66" s="212"/>
      <c r="C66" s="212"/>
      <c r="D66" s="212"/>
      <c r="E66" s="212"/>
      <c r="F66" s="212"/>
      <c r="G66" s="212"/>
      <c r="H66" s="213"/>
      <c r="I66" s="1">
        <v>60</v>
      </c>
      <c r="J66" s="112">
        <f>J7+J8+J40+J65</f>
        <v>5126407210</v>
      </c>
      <c r="K66" s="112">
        <f>K7+K8+K40+K65</f>
        <v>5181246695</v>
      </c>
      <c r="L66" s="110"/>
      <c r="M66" s="110"/>
      <c r="N66" s="110"/>
      <c r="O66" s="110"/>
      <c r="P66" s="110"/>
      <c r="Q66" s="110"/>
    </row>
    <row r="67" spans="1:17">
      <c r="A67" s="222" t="s">
        <v>82</v>
      </c>
      <c r="B67" s="223"/>
      <c r="C67" s="223"/>
      <c r="D67" s="223"/>
      <c r="E67" s="223"/>
      <c r="F67" s="223"/>
      <c r="G67" s="223"/>
      <c r="H67" s="224"/>
      <c r="I67" s="4">
        <v>61</v>
      </c>
      <c r="J67" s="7"/>
      <c r="K67" s="7"/>
      <c r="M67" s="110"/>
      <c r="N67" s="110"/>
      <c r="O67" s="110"/>
      <c r="P67" s="110"/>
      <c r="Q67" s="110"/>
    </row>
    <row r="68" spans="1:17">
      <c r="A68" s="128" t="s">
        <v>49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30"/>
      <c r="M68" s="110"/>
      <c r="N68" s="110"/>
      <c r="O68" s="110"/>
      <c r="P68" s="110"/>
      <c r="Q68" s="110"/>
    </row>
    <row r="69" spans="1:17">
      <c r="A69" s="207" t="s">
        <v>159</v>
      </c>
      <c r="B69" s="208"/>
      <c r="C69" s="208"/>
      <c r="D69" s="208"/>
      <c r="E69" s="208"/>
      <c r="F69" s="208"/>
      <c r="G69" s="208"/>
      <c r="H69" s="225"/>
      <c r="I69" s="3">
        <v>62</v>
      </c>
      <c r="J69" s="113">
        <f>J70+J71+J72+J78+J79+J82+J85</f>
        <v>2249849541</v>
      </c>
      <c r="K69" s="113">
        <f>K70+K71+K72+K78+K79+K82+K85</f>
        <v>2482906161</v>
      </c>
      <c r="M69" s="110"/>
      <c r="N69" s="110"/>
      <c r="O69" s="110"/>
      <c r="P69" s="110"/>
      <c r="Q69" s="110"/>
    </row>
    <row r="70" spans="1:17">
      <c r="A70" s="195" t="s">
        <v>117</v>
      </c>
      <c r="B70" s="196"/>
      <c r="C70" s="196"/>
      <c r="D70" s="196"/>
      <c r="E70" s="196"/>
      <c r="F70" s="196"/>
      <c r="G70" s="196"/>
      <c r="H70" s="197"/>
      <c r="I70" s="1">
        <v>63</v>
      </c>
      <c r="J70" s="6">
        <v>133372000</v>
      </c>
      <c r="K70" s="6">
        <v>133372000</v>
      </c>
      <c r="M70" s="110"/>
      <c r="N70" s="110"/>
      <c r="O70" s="110"/>
      <c r="P70" s="110"/>
      <c r="Q70" s="110"/>
    </row>
    <row r="71" spans="1:17">
      <c r="A71" s="195" t="s">
        <v>118</v>
      </c>
      <c r="B71" s="196"/>
      <c r="C71" s="196"/>
      <c r="D71" s="196"/>
      <c r="E71" s="196"/>
      <c r="F71" s="196"/>
      <c r="G71" s="196"/>
      <c r="H71" s="197"/>
      <c r="I71" s="1">
        <v>64</v>
      </c>
      <c r="J71" s="6">
        <v>881088869</v>
      </c>
      <c r="K71" s="6">
        <v>881165635</v>
      </c>
      <c r="M71" s="110"/>
      <c r="N71" s="110"/>
      <c r="O71" s="110"/>
      <c r="P71" s="110"/>
      <c r="Q71" s="110"/>
    </row>
    <row r="72" spans="1:17">
      <c r="A72" s="195" t="s">
        <v>119</v>
      </c>
      <c r="B72" s="196"/>
      <c r="C72" s="196"/>
      <c r="D72" s="196"/>
      <c r="E72" s="196"/>
      <c r="F72" s="196"/>
      <c r="G72" s="196"/>
      <c r="H72" s="197"/>
      <c r="I72" s="1">
        <v>65</v>
      </c>
      <c r="J72" s="112">
        <f>J73+J74-J75+J76+J77</f>
        <v>-52002062</v>
      </c>
      <c r="K72" s="112">
        <f>K73+K74-K75+K76+K77</f>
        <v>-396813534</v>
      </c>
      <c r="M72" s="110"/>
      <c r="N72" s="110"/>
      <c r="O72" s="110"/>
      <c r="P72" s="110"/>
      <c r="Q72" s="110"/>
    </row>
    <row r="73" spans="1:17">
      <c r="A73" s="195" t="s">
        <v>120</v>
      </c>
      <c r="B73" s="196"/>
      <c r="C73" s="196"/>
      <c r="D73" s="196"/>
      <c r="E73" s="196"/>
      <c r="F73" s="196"/>
      <c r="G73" s="196"/>
      <c r="H73" s="197"/>
      <c r="I73" s="1">
        <v>66</v>
      </c>
      <c r="J73" s="6"/>
      <c r="K73" s="6"/>
      <c r="M73" s="110"/>
      <c r="N73" s="110"/>
      <c r="O73" s="110"/>
      <c r="P73" s="110"/>
      <c r="Q73" s="110"/>
    </row>
    <row r="74" spans="1:17">
      <c r="A74" s="195" t="s">
        <v>121</v>
      </c>
      <c r="B74" s="196"/>
      <c r="C74" s="196"/>
      <c r="D74" s="196"/>
      <c r="E74" s="196"/>
      <c r="F74" s="196"/>
      <c r="G74" s="196"/>
      <c r="H74" s="197"/>
      <c r="I74" s="1">
        <v>67</v>
      </c>
      <c r="J74" s="6"/>
      <c r="K74" s="6"/>
      <c r="M74" s="110"/>
      <c r="N74" s="110"/>
      <c r="O74" s="110"/>
      <c r="P74" s="110"/>
      <c r="Q74" s="110"/>
    </row>
    <row r="75" spans="1:17">
      <c r="A75" s="195" t="s">
        <v>109</v>
      </c>
      <c r="B75" s="196"/>
      <c r="C75" s="196"/>
      <c r="D75" s="196"/>
      <c r="E75" s="196"/>
      <c r="F75" s="196"/>
      <c r="G75" s="196"/>
      <c r="H75" s="197"/>
      <c r="I75" s="1">
        <v>68</v>
      </c>
      <c r="J75" s="6">
        <v>1513588</v>
      </c>
      <c r="K75" s="6">
        <v>570005</v>
      </c>
      <c r="L75" s="110"/>
      <c r="M75" s="110"/>
      <c r="N75" s="110"/>
      <c r="O75" s="110"/>
      <c r="P75" s="110"/>
      <c r="Q75" s="110"/>
    </row>
    <row r="76" spans="1:17">
      <c r="A76" s="195" t="s">
        <v>110</v>
      </c>
      <c r="B76" s="196"/>
      <c r="C76" s="196"/>
      <c r="D76" s="196"/>
      <c r="E76" s="196"/>
      <c r="F76" s="196"/>
      <c r="G76" s="196"/>
      <c r="H76" s="197"/>
      <c r="I76" s="1">
        <v>69</v>
      </c>
      <c r="J76" s="6"/>
      <c r="K76" s="6"/>
      <c r="M76" s="110"/>
      <c r="N76" s="110"/>
      <c r="O76" s="110"/>
      <c r="P76" s="110"/>
      <c r="Q76" s="110"/>
    </row>
    <row r="77" spans="1:17">
      <c r="A77" s="195" t="s">
        <v>111</v>
      </c>
      <c r="B77" s="196"/>
      <c r="C77" s="196"/>
      <c r="D77" s="196"/>
      <c r="E77" s="196"/>
      <c r="F77" s="196"/>
      <c r="G77" s="196"/>
      <c r="H77" s="197"/>
      <c r="I77" s="1">
        <v>70</v>
      </c>
      <c r="J77" s="6">
        <v>-50488474</v>
      </c>
      <c r="K77" s="6">
        <v>-396243529</v>
      </c>
      <c r="M77" s="110"/>
      <c r="N77" s="110"/>
      <c r="O77" s="110"/>
      <c r="P77" s="110"/>
      <c r="Q77" s="110"/>
    </row>
    <row r="78" spans="1:17">
      <c r="A78" s="195" t="s">
        <v>112</v>
      </c>
      <c r="B78" s="196"/>
      <c r="C78" s="196"/>
      <c r="D78" s="196"/>
      <c r="E78" s="196"/>
      <c r="F78" s="196"/>
      <c r="G78" s="196"/>
      <c r="H78" s="197"/>
      <c r="I78" s="1">
        <v>71</v>
      </c>
      <c r="J78" s="6">
        <v>-1938913</v>
      </c>
      <c r="K78" s="6">
        <v>3725124</v>
      </c>
      <c r="M78" s="110"/>
      <c r="N78" s="110"/>
      <c r="O78" s="110"/>
      <c r="P78" s="110"/>
      <c r="Q78" s="110"/>
    </row>
    <row r="79" spans="1:17">
      <c r="A79" s="195" t="s">
        <v>202</v>
      </c>
      <c r="B79" s="196"/>
      <c r="C79" s="196"/>
      <c r="D79" s="196"/>
      <c r="E79" s="196"/>
      <c r="F79" s="196"/>
      <c r="G79" s="196"/>
      <c r="H79" s="197"/>
      <c r="I79" s="1">
        <v>72</v>
      </c>
      <c r="J79" s="112">
        <f>J80-J81</f>
        <v>1010138055</v>
      </c>
      <c r="K79" s="112">
        <f>K80-K81</f>
        <v>1538279010</v>
      </c>
      <c r="M79" s="110"/>
      <c r="N79" s="110"/>
      <c r="O79" s="110"/>
      <c r="P79" s="110"/>
      <c r="Q79" s="110"/>
    </row>
    <row r="80" spans="1:17">
      <c r="A80" s="219" t="s">
        <v>137</v>
      </c>
      <c r="B80" s="220"/>
      <c r="C80" s="220"/>
      <c r="D80" s="220"/>
      <c r="E80" s="220"/>
      <c r="F80" s="220"/>
      <c r="G80" s="220"/>
      <c r="H80" s="221"/>
      <c r="I80" s="1">
        <v>73</v>
      </c>
      <c r="J80" s="6">
        <v>1010138055</v>
      </c>
      <c r="K80" s="6">
        <v>1538279010</v>
      </c>
      <c r="M80" s="110"/>
      <c r="N80" s="110"/>
      <c r="O80" s="110"/>
      <c r="P80" s="110"/>
      <c r="Q80" s="110"/>
    </row>
    <row r="81" spans="1:17">
      <c r="A81" s="219" t="s">
        <v>138</v>
      </c>
      <c r="B81" s="220"/>
      <c r="C81" s="220"/>
      <c r="D81" s="220"/>
      <c r="E81" s="220"/>
      <c r="F81" s="220"/>
      <c r="G81" s="220"/>
      <c r="H81" s="221"/>
      <c r="I81" s="1">
        <v>74</v>
      </c>
      <c r="J81" s="6"/>
      <c r="K81" s="6"/>
      <c r="L81" s="110"/>
      <c r="M81" s="110"/>
      <c r="N81" s="110"/>
      <c r="O81" s="110"/>
      <c r="P81" s="110"/>
      <c r="Q81" s="110"/>
    </row>
    <row r="82" spans="1:17">
      <c r="A82" s="195" t="s">
        <v>203</v>
      </c>
      <c r="B82" s="196"/>
      <c r="C82" s="196"/>
      <c r="D82" s="196"/>
      <c r="E82" s="196"/>
      <c r="F82" s="196"/>
      <c r="G82" s="196"/>
      <c r="H82" s="197"/>
      <c r="I82" s="1">
        <v>75</v>
      </c>
      <c r="J82" s="112">
        <f>J83-J84</f>
        <v>275528936</v>
      </c>
      <c r="K82" s="112">
        <f>K83-K84</f>
        <v>319284459</v>
      </c>
      <c r="M82" s="110"/>
      <c r="N82" s="110"/>
      <c r="O82" s="110"/>
      <c r="P82" s="110"/>
      <c r="Q82" s="110"/>
    </row>
    <row r="83" spans="1:17">
      <c r="A83" s="219" t="s">
        <v>139</v>
      </c>
      <c r="B83" s="220"/>
      <c r="C83" s="220"/>
      <c r="D83" s="220"/>
      <c r="E83" s="220"/>
      <c r="F83" s="220"/>
      <c r="G83" s="220"/>
      <c r="H83" s="221"/>
      <c r="I83" s="1">
        <v>76</v>
      </c>
      <c r="J83" s="6">
        <v>275528936</v>
      </c>
      <c r="K83" s="6">
        <v>319284459</v>
      </c>
      <c r="L83" s="118"/>
      <c r="M83" s="110"/>
      <c r="N83" s="110"/>
      <c r="O83" s="110"/>
      <c r="P83" s="110"/>
      <c r="Q83" s="110"/>
    </row>
    <row r="84" spans="1:17">
      <c r="A84" s="219" t="s">
        <v>140</v>
      </c>
      <c r="B84" s="220"/>
      <c r="C84" s="220"/>
      <c r="D84" s="220"/>
      <c r="E84" s="220"/>
      <c r="F84" s="220"/>
      <c r="G84" s="220"/>
      <c r="H84" s="221"/>
      <c r="I84" s="1">
        <v>77</v>
      </c>
      <c r="J84" s="6"/>
      <c r="K84" s="6"/>
      <c r="M84" s="110"/>
      <c r="N84" s="110"/>
      <c r="O84" s="110"/>
      <c r="P84" s="110"/>
      <c r="Q84" s="110"/>
    </row>
    <row r="85" spans="1:17">
      <c r="A85" s="195" t="s">
        <v>141</v>
      </c>
      <c r="B85" s="196"/>
      <c r="C85" s="196"/>
      <c r="D85" s="196"/>
      <c r="E85" s="196"/>
      <c r="F85" s="196"/>
      <c r="G85" s="196"/>
      <c r="H85" s="197"/>
      <c r="I85" s="1">
        <v>78</v>
      </c>
      <c r="J85" s="6">
        <v>3662656</v>
      </c>
      <c r="K85" s="6">
        <v>3893467</v>
      </c>
      <c r="M85" s="110"/>
      <c r="N85" s="110"/>
      <c r="O85" s="110"/>
      <c r="P85" s="110"/>
      <c r="Q85" s="110"/>
    </row>
    <row r="86" spans="1:17">
      <c r="A86" s="211" t="s">
        <v>13</v>
      </c>
      <c r="B86" s="212"/>
      <c r="C86" s="212"/>
      <c r="D86" s="212"/>
      <c r="E86" s="212"/>
      <c r="F86" s="212"/>
      <c r="G86" s="212"/>
      <c r="H86" s="213"/>
      <c r="I86" s="1">
        <v>79</v>
      </c>
      <c r="J86" s="112">
        <f>SUM(J87:J89)</f>
        <v>103926231</v>
      </c>
      <c r="K86" s="112">
        <f>SUM(K87:K89)</f>
        <v>93637781</v>
      </c>
      <c r="M86" s="110"/>
      <c r="N86" s="110"/>
      <c r="O86" s="110"/>
      <c r="P86" s="110"/>
      <c r="Q86" s="110"/>
    </row>
    <row r="87" spans="1:17">
      <c r="A87" s="195" t="s">
        <v>105</v>
      </c>
      <c r="B87" s="196"/>
      <c r="C87" s="196"/>
      <c r="D87" s="196"/>
      <c r="E87" s="196"/>
      <c r="F87" s="196"/>
      <c r="G87" s="196"/>
      <c r="H87" s="197"/>
      <c r="I87" s="1">
        <v>80</v>
      </c>
      <c r="J87" s="6">
        <v>37464274</v>
      </c>
      <c r="K87" s="6">
        <v>35305267</v>
      </c>
      <c r="M87" s="110"/>
      <c r="N87" s="110"/>
      <c r="O87" s="110"/>
      <c r="P87" s="110"/>
      <c r="Q87" s="110"/>
    </row>
    <row r="88" spans="1:17">
      <c r="A88" s="195" t="s">
        <v>106</v>
      </c>
      <c r="B88" s="196"/>
      <c r="C88" s="196"/>
      <c r="D88" s="196"/>
      <c r="E88" s="196"/>
      <c r="F88" s="196"/>
      <c r="G88" s="196"/>
      <c r="H88" s="197"/>
      <c r="I88" s="1">
        <v>81</v>
      </c>
      <c r="J88" s="6"/>
      <c r="K88" s="6"/>
      <c r="M88" s="110"/>
      <c r="N88" s="110"/>
      <c r="O88" s="110"/>
      <c r="P88" s="110"/>
      <c r="Q88" s="110"/>
    </row>
    <row r="89" spans="1:17">
      <c r="A89" s="195" t="s">
        <v>107</v>
      </c>
      <c r="B89" s="196"/>
      <c r="C89" s="196"/>
      <c r="D89" s="196"/>
      <c r="E89" s="196"/>
      <c r="F89" s="196"/>
      <c r="G89" s="196"/>
      <c r="H89" s="197"/>
      <c r="I89" s="1">
        <v>82</v>
      </c>
      <c r="J89" s="6">
        <v>66461957</v>
      </c>
      <c r="K89" s="6">
        <v>58332514</v>
      </c>
      <c r="M89" s="110"/>
      <c r="N89" s="110"/>
      <c r="O89" s="110"/>
      <c r="P89" s="110"/>
      <c r="Q89" s="110"/>
    </row>
    <row r="90" spans="1:17">
      <c r="A90" s="211" t="s">
        <v>14</v>
      </c>
      <c r="B90" s="212"/>
      <c r="C90" s="212"/>
      <c r="D90" s="212"/>
      <c r="E90" s="212"/>
      <c r="F90" s="212"/>
      <c r="G90" s="212"/>
      <c r="H90" s="213"/>
      <c r="I90" s="1">
        <v>83</v>
      </c>
      <c r="J90" s="112">
        <f>SUM(J91:J99)</f>
        <v>1300860633</v>
      </c>
      <c r="K90" s="112">
        <f>SUM(K91:K99)</f>
        <v>1020867664</v>
      </c>
      <c r="M90" s="110"/>
      <c r="N90" s="110"/>
      <c r="O90" s="110"/>
      <c r="P90" s="110"/>
      <c r="Q90" s="110"/>
    </row>
    <row r="91" spans="1:17">
      <c r="A91" s="195" t="s">
        <v>108</v>
      </c>
      <c r="B91" s="196"/>
      <c r="C91" s="196"/>
      <c r="D91" s="196"/>
      <c r="E91" s="196"/>
      <c r="F91" s="196"/>
      <c r="G91" s="196"/>
      <c r="H91" s="197"/>
      <c r="I91" s="1">
        <v>84</v>
      </c>
      <c r="J91" s="50"/>
      <c r="K91" s="50"/>
      <c r="M91" s="110"/>
      <c r="N91" s="110"/>
      <c r="O91" s="110"/>
      <c r="P91" s="110"/>
      <c r="Q91" s="110"/>
    </row>
    <row r="92" spans="1:17">
      <c r="A92" s="195" t="s">
        <v>207</v>
      </c>
      <c r="B92" s="196"/>
      <c r="C92" s="196"/>
      <c r="D92" s="196"/>
      <c r="E92" s="196"/>
      <c r="F92" s="196"/>
      <c r="G92" s="196"/>
      <c r="H92" s="197"/>
      <c r="I92" s="1">
        <v>85</v>
      </c>
      <c r="J92" s="6"/>
      <c r="K92" s="6"/>
      <c r="M92" s="110"/>
      <c r="N92" s="110"/>
      <c r="O92" s="110"/>
      <c r="P92" s="110"/>
      <c r="Q92" s="110"/>
    </row>
    <row r="93" spans="1:17">
      <c r="A93" s="195" t="s">
        <v>0</v>
      </c>
      <c r="B93" s="196"/>
      <c r="C93" s="196"/>
      <c r="D93" s="196"/>
      <c r="E93" s="196"/>
      <c r="F93" s="196"/>
      <c r="G93" s="196"/>
      <c r="H93" s="197"/>
      <c r="I93" s="1">
        <v>86</v>
      </c>
      <c r="J93" s="6">
        <v>935480878</v>
      </c>
      <c r="K93" s="6">
        <v>658082935</v>
      </c>
      <c r="M93" s="110"/>
      <c r="N93" s="110"/>
      <c r="O93" s="110"/>
      <c r="P93" s="110"/>
      <c r="Q93" s="110"/>
    </row>
    <row r="94" spans="1:17">
      <c r="A94" s="195" t="s">
        <v>208</v>
      </c>
      <c r="B94" s="196"/>
      <c r="C94" s="196"/>
      <c r="D94" s="196"/>
      <c r="E94" s="196"/>
      <c r="F94" s="196"/>
      <c r="G94" s="196"/>
      <c r="H94" s="197"/>
      <c r="I94" s="1">
        <v>87</v>
      </c>
      <c r="J94" s="6"/>
      <c r="K94" s="6"/>
      <c r="M94" s="110"/>
      <c r="N94" s="110"/>
      <c r="O94" s="110"/>
      <c r="P94" s="110"/>
      <c r="Q94" s="110"/>
    </row>
    <row r="95" spans="1:17">
      <c r="A95" s="195" t="s">
        <v>209</v>
      </c>
      <c r="B95" s="196"/>
      <c r="C95" s="196"/>
      <c r="D95" s="196"/>
      <c r="E95" s="196"/>
      <c r="F95" s="196"/>
      <c r="G95" s="196"/>
      <c r="H95" s="197"/>
      <c r="I95" s="1">
        <v>88</v>
      </c>
      <c r="J95" s="6"/>
      <c r="K95" s="6"/>
      <c r="M95" s="110"/>
      <c r="N95" s="110"/>
      <c r="O95" s="110"/>
      <c r="P95" s="110"/>
      <c r="Q95" s="110"/>
    </row>
    <row r="96" spans="1:17">
      <c r="A96" s="195" t="s">
        <v>210</v>
      </c>
      <c r="B96" s="196"/>
      <c r="C96" s="196"/>
      <c r="D96" s="196"/>
      <c r="E96" s="196"/>
      <c r="F96" s="196"/>
      <c r="G96" s="196"/>
      <c r="H96" s="197"/>
      <c r="I96" s="1">
        <v>89</v>
      </c>
      <c r="J96" s="6">
        <v>199710248</v>
      </c>
      <c r="K96" s="6">
        <v>199812407</v>
      </c>
      <c r="M96" s="110"/>
      <c r="N96" s="110"/>
      <c r="O96" s="110"/>
      <c r="P96" s="110"/>
      <c r="Q96" s="110"/>
    </row>
    <row r="97" spans="1:17">
      <c r="A97" s="195" t="s">
        <v>85</v>
      </c>
      <c r="B97" s="196"/>
      <c r="C97" s="196"/>
      <c r="D97" s="196"/>
      <c r="E97" s="196"/>
      <c r="F97" s="196"/>
      <c r="G97" s="196"/>
      <c r="H97" s="197"/>
      <c r="I97" s="1">
        <v>90</v>
      </c>
      <c r="J97" s="6"/>
      <c r="K97" s="6"/>
      <c r="M97" s="110"/>
      <c r="N97" s="110"/>
      <c r="O97" s="110"/>
      <c r="P97" s="110"/>
      <c r="Q97" s="110"/>
    </row>
    <row r="98" spans="1:17">
      <c r="A98" s="195" t="s">
        <v>83</v>
      </c>
      <c r="B98" s="196"/>
      <c r="C98" s="196"/>
      <c r="D98" s="196"/>
      <c r="E98" s="196"/>
      <c r="F98" s="196"/>
      <c r="G98" s="196"/>
      <c r="H98" s="197"/>
      <c r="I98" s="1">
        <v>91</v>
      </c>
      <c r="J98" s="50">
        <v>3017149</v>
      </c>
      <c r="K98" s="50">
        <v>2755279</v>
      </c>
      <c r="M98" s="110"/>
      <c r="N98" s="110"/>
      <c r="O98" s="110"/>
      <c r="P98" s="110"/>
      <c r="Q98" s="110"/>
    </row>
    <row r="99" spans="1:17">
      <c r="A99" s="195" t="s">
        <v>84</v>
      </c>
      <c r="B99" s="196"/>
      <c r="C99" s="196"/>
      <c r="D99" s="196"/>
      <c r="E99" s="196"/>
      <c r="F99" s="196"/>
      <c r="G99" s="196"/>
      <c r="H99" s="197"/>
      <c r="I99" s="1">
        <v>92</v>
      </c>
      <c r="J99" s="6">
        <v>162652358</v>
      </c>
      <c r="K99" s="6">
        <v>160217043</v>
      </c>
      <c r="M99" s="110"/>
      <c r="N99" s="110"/>
      <c r="O99" s="110"/>
      <c r="P99" s="110"/>
      <c r="Q99" s="110"/>
    </row>
    <row r="100" spans="1:17">
      <c r="A100" s="211" t="s">
        <v>15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12">
        <f>SUM(J101:J112)</f>
        <v>1341381588</v>
      </c>
      <c r="K100" s="112">
        <f>SUM(K101:K112)</f>
        <v>1368655936</v>
      </c>
      <c r="M100" s="110"/>
      <c r="N100" s="110"/>
      <c r="O100" s="110"/>
      <c r="P100" s="110"/>
      <c r="Q100" s="110"/>
    </row>
    <row r="101" spans="1:17">
      <c r="A101" s="195" t="s">
        <v>108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6">
        <v>16875543</v>
      </c>
      <c r="K101" s="6">
        <v>1195470.7708543499</v>
      </c>
      <c r="M101" s="110"/>
      <c r="N101" s="110"/>
      <c r="O101" s="110"/>
      <c r="P101" s="110"/>
      <c r="Q101" s="110"/>
    </row>
    <row r="102" spans="1:17">
      <c r="A102" s="195" t="s">
        <v>207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6"/>
      <c r="K102" s="6"/>
      <c r="M102" s="110"/>
      <c r="N102" s="110"/>
      <c r="O102" s="110"/>
      <c r="P102" s="110"/>
      <c r="Q102" s="110"/>
    </row>
    <row r="103" spans="1:17">
      <c r="A103" s="195" t="s">
        <v>0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6">
        <v>545935639</v>
      </c>
      <c r="K103" s="6">
        <v>624996880</v>
      </c>
      <c r="M103" s="110"/>
      <c r="N103" s="110"/>
      <c r="O103" s="110"/>
      <c r="P103" s="110"/>
      <c r="Q103" s="110"/>
    </row>
    <row r="104" spans="1:17">
      <c r="A104" s="195" t="s">
        <v>208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6"/>
      <c r="K104" s="6"/>
      <c r="M104" s="110"/>
      <c r="N104" s="110"/>
      <c r="O104" s="110"/>
      <c r="P104" s="110"/>
      <c r="Q104" s="110"/>
    </row>
    <row r="105" spans="1:17">
      <c r="A105" s="195" t="s">
        <v>209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6">
        <v>688516894</v>
      </c>
      <c r="K105" s="6">
        <v>587676544.22914565</v>
      </c>
      <c r="M105" s="110"/>
      <c r="N105" s="110"/>
      <c r="O105" s="110"/>
      <c r="P105" s="110"/>
      <c r="Q105" s="110"/>
    </row>
    <row r="106" spans="1:17">
      <c r="A106" s="195" t="s">
        <v>210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6">
        <v>123649</v>
      </c>
      <c r="K106" s="6">
        <v>1776047</v>
      </c>
      <c r="M106" s="110"/>
      <c r="N106" s="110"/>
      <c r="O106" s="110"/>
      <c r="P106" s="110"/>
      <c r="Q106" s="110"/>
    </row>
    <row r="107" spans="1:17">
      <c r="A107" s="195" t="s">
        <v>85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6"/>
      <c r="K107" s="6"/>
      <c r="M107" s="110"/>
      <c r="N107" s="110"/>
      <c r="O107" s="110"/>
      <c r="P107" s="110"/>
      <c r="Q107" s="110"/>
    </row>
    <row r="108" spans="1:17">
      <c r="A108" s="195" t="s">
        <v>86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6">
        <v>30817300</v>
      </c>
      <c r="K108" s="6">
        <v>31461086</v>
      </c>
      <c r="M108" s="110"/>
      <c r="N108" s="110"/>
      <c r="O108" s="110"/>
      <c r="P108" s="110"/>
      <c r="Q108" s="110"/>
    </row>
    <row r="109" spans="1:17">
      <c r="A109" s="195" t="s">
        <v>87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6">
        <v>37306074</v>
      </c>
      <c r="K109" s="6">
        <v>97746307</v>
      </c>
      <c r="M109" s="110"/>
      <c r="N109" s="110"/>
      <c r="O109" s="110"/>
      <c r="P109" s="110"/>
      <c r="Q109" s="110"/>
    </row>
    <row r="110" spans="1:17">
      <c r="A110" s="195" t="s">
        <v>90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6">
        <v>227188</v>
      </c>
      <c r="K110" s="6">
        <v>266659</v>
      </c>
      <c r="M110" s="110"/>
      <c r="N110" s="110"/>
      <c r="O110" s="110"/>
      <c r="P110" s="110"/>
      <c r="Q110" s="110"/>
    </row>
    <row r="111" spans="1:17">
      <c r="A111" s="195" t="s">
        <v>88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6"/>
      <c r="K111" s="6"/>
      <c r="M111" s="110"/>
      <c r="N111" s="110"/>
      <c r="O111" s="110"/>
      <c r="P111" s="110"/>
      <c r="Q111" s="110"/>
    </row>
    <row r="112" spans="1:17">
      <c r="A112" s="195" t="s">
        <v>89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6">
        <v>21579301</v>
      </c>
      <c r="K112" s="6">
        <f>23536794+148</f>
        <v>23536942</v>
      </c>
      <c r="M112" s="110"/>
      <c r="N112" s="110"/>
      <c r="O112" s="110"/>
      <c r="P112" s="110"/>
      <c r="Q112" s="110"/>
    </row>
    <row r="113" spans="1:17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6">
        <v>130389217</v>
      </c>
      <c r="K113" s="6">
        <v>215179153</v>
      </c>
      <c r="M113" s="110"/>
      <c r="N113" s="110"/>
      <c r="O113" s="110"/>
      <c r="P113" s="110"/>
      <c r="Q113" s="110"/>
    </row>
    <row r="114" spans="1:17">
      <c r="A114" s="211" t="s">
        <v>19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12">
        <f>J69+J86+J90+J100+J113</f>
        <v>5126407210</v>
      </c>
      <c r="K114" s="112">
        <f>K69+K86+K90+K100+K113</f>
        <v>5181246695</v>
      </c>
      <c r="M114" s="110"/>
      <c r="N114" s="110"/>
      <c r="O114" s="110"/>
      <c r="P114" s="110"/>
      <c r="Q114" s="110"/>
    </row>
    <row r="115" spans="1:17">
      <c r="A115" s="200" t="s">
        <v>48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132"/>
      <c r="K115" s="132"/>
      <c r="M115" s="110"/>
      <c r="N115" s="110"/>
      <c r="O115" s="110"/>
      <c r="P115" s="110"/>
      <c r="Q115" s="110"/>
    </row>
    <row r="116" spans="1:17">
      <c r="A116" s="203" t="s">
        <v>274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  <c r="M116" s="110"/>
      <c r="N116" s="110"/>
      <c r="O116" s="110"/>
      <c r="P116" s="110"/>
      <c r="Q116" s="110"/>
    </row>
    <row r="117" spans="1:17">
      <c r="A117" s="207" t="s">
        <v>154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  <c r="M117" s="110"/>
      <c r="N117" s="110"/>
      <c r="O117" s="110"/>
      <c r="P117" s="110"/>
      <c r="Q117" s="110"/>
    </row>
    <row r="118" spans="1:17">
      <c r="A118" s="195" t="s">
        <v>3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6">
        <f>J69-J119</f>
        <v>2246186885</v>
      </c>
      <c r="K118" s="6">
        <f>K69-K119</f>
        <v>2479012652</v>
      </c>
      <c r="M118" s="110"/>
      <c r="N118" s="110"/>
      <c r="O118" s="110"/>
      <c r="P118" s="110"/>
      <c r="Q118" s="110"/>
    </row>
    <row r="119" spans="1:17">
      <c r="A119" s="214" t="s">
        <v>4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7">
        <f>J85</f>
        <v>3662656</v>
      </c>
      <c r="K119" s="7">
        <v>3893509</v>
      </c>
      <c r="M119" s="110"/>
      <c r="N119" s="110"/>
      <c r="O119" s="110"/>
      <c r="P119" s="110"/>
      <c r="Q119" s="110"/>
    </row>
    <row r="120" spans="1:17">
      <c r="A120" s="217" t="s">
        <v>275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M120" s="110"/>
      <c r="N120" s="110"/>
      <c r="O120" s="110"/>
      <c r="P120" s="110"/>
      <c r="Q120" s="110"/>
    </row>
    <row r="121" spans="1:17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M121" s="110"/>
      <c r="N121" s="110"/>
      <c r="O121" s="110"/>
      <c r="P121" s="110"/>
    </row>
    <row r="122" spans="1:17">
      <c r="M122" s="110"/>
      <c r="N122" s="110"/>
    </row>
    <row r="123" spans="1:17">
      <c r="J123" s="110"/>
      <c r="K123" s="110"/>
    </row>
    <row r="124" spans="1:17">
      <c r="J124" s="110"/>
      <c r="K124" s="110"/>
    </row>
  </sheetData>
  <mergeCells count="120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7" type="noConversion"/>
  <dataValidations count="4">
    <dataValidation allowBlank="1" sqref="A1:I1048576 J111:K114 J68 K60:K68 J1:K6 J97:K109 J8:K27 J120:K65536 J76:K76 J73:K74 J116:K117 J78:K95 J71:K71 J29:J66 L1:L1048576 M1:M6 K29:K58 M8:M1048576 N1:HR1048576"/>
    <dataValidation type="whole" operator="greaterThanOrEqual" allowBlank="1" showInputMessage="1" showErrorMessage="1" errorTitle="Pogrešan unos" error="Mogu se unijeti samo cjelobrojne pozitivne vrijednosti." sqref="J110:K110 J72:K72 J7:K7 J75 J67 J96:K96 J115:K115">
      <formula1>0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ageMargins left="0.75" right="0.75" top="1" bottom="1" header="0.5" footer="0.5"/>
  <pageSetup paperSize="9" scale="75" orientation="portrait" horizontalDpi="300" verticalDpi="300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73"/>
  <sheetViews>
    <sheetView view="pageBreakPreview" zoomScale="80" zoomScaleNormal="100" zoomScaleSheetLayoutView="80" workbookViewId="0">
      <selection activeCell="O1" sqref="O1:V1048576"/>
    </sheetView>
  </sheetViews>
  <sheetFormatPr defaultRowHeight="12.75"/>
  <cols>
    <col min="1" max="9" width="9.140625" style="49"/>
    <col min="10" max="10" width="11.7109375" style="122" bestFit="1" customWidth="1"/>
    <col min="11" max="11" width="12.28515625" style="122" bestFit="1" customWidth="1"/>
    <col min="12" max="12" width="11.85546875" style="122" customWidth="1"/>
    <col min="13" max="13" width="12.85546875" style="123" bestFit="1" customWidth="1"/>
    <col min="14" max="16384" width="9.140625" style="49"/>
  </cols>
  <sheetData>
    <row r="1" spans="1:22" ht="12.75" customHeight="1">
      <c r="A1" s="230" t="s">
        <v>128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2" ht="12.75" customHeight="1">
      <c r="A2" s="238" t="s">
        <v>317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22" ht="12.75" customHeight="1">
      <c r="A3" s="254" t="s">
        <v>309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22" ht="23.25">
      <c r="A4" s="253" t="s">
        <v>50</v>
      </c>
      <c r="B4" s="253"/>
      <c r="C4" s="253"/>
      <c r="D4" s="253"/>
      <c r="E4" s="253"/>
      <c r="F4" s="253"/>
      <c r="G4" s="253"/>
      <c r="H4" s="253"/>
      <c r="I4" s="54" t="s">
        <v>243</v>
      </c>
      <c r="J4" s="252" t="s">
        <v>283</v>
      </c>
      <c r="K4" s="252"/>
      <c r="L4" s="252" t="s">
        <v>284</v>
      </c>
      <c r="M4" s="252"/>
    </row>
    <row r="5" spans="1:22">
      <c r="A5" s="253"/>
      <c r="B5" s="253"/>
      <c r="C5" s="253"/>
      <c r="D5" s="253"/>
      <c r="E5" s="253"/>
      <c r="F5" s="253"/>
      <c r="G5" s="253"/>
      <c r="H5" s="253"/>
      <c r="I5" s="54"/>
      <c r="J5" s="120" t="s">
        <v>278</v>
      </c>
      <c r="K5" s="120" t="s">
        <v>279</v>
      </c>
      <c r="L5" s="120" t="s">
        <v>278</v>
      </c>
      <c r="M5" s="120" t="s">
        <v>279</v>
      </c>
    </row>
    <row r="6" spans="1:22">
      <c r="A6" s="252">
        <v>1</v>
      </c>
      <c r="B6" s="252"/>
      <c r="C6" s="252"/>
      <c r="D6" s="252"/>
      <c r="E6" s="252"/>
      <c r="F6" s="252"/>
      <c r="G6" s="252"/>
      <c r="H6" s="252"/>
      <c r="I6" s="58">
        <v>2</v>
      </c>
      <c r="J6" s="120">
        <v>3</v>
      </c>
      <c r="K6" s="120">
        <v>4</v>
      </c>
      <c r="L6" s="120">
        <v>5</v>
      </c>
      <c r="M6" s="120">
        <v>6</v>
      </c>
    </row>
    <row r="7" spans="1:22">
      <c r="A7" s="207" t="s">
        <v>20</v>
      </c>
      <c r="B7" s="208"/>
      <c r="C7" s="208"/>
      <c r="D7" s="208"/>
      <c r="E7" s="208"/>
      <c r="F7" s="208"/>
      <c r="G7" s="208"/>
      <c r="H7" s="225"/>
      <c r="I7" s="3">
        <v>111</v>
      </c>
      <c r="J7" s="6">
        <f>+J8+J9</f>
        <v>3937159379</v>
      </c>
      <c r="K7" s="6">
        <f>+K8+K9</f>
        <v>1436206359</v>
      </c>
      <c r="L7" s="6">
        <f>+L8+L9</f>
        <v>3938372675</v>
      </c>
      <c r="M7" s="6">
        <f>+M8+M9</f>
        <v>1419409366</v>
      </c>
      <c r="O7" s="110"/>
      <c r="P7" s="110"/>
      <c r="Q7" s="110"/>
      <c r="R7" s="110"/>
      <c r="S7" s="110"/>
      <c r="T7" s="110"/>
      <c r="U7" s="110"/>
      <c r="V7" s="110"/>
    </row>
    <row r="8" spans="1:22">
      <c r="A8" s="211" t="s">
        <v>126</v>
      </c>
      <c r="B8" s="212"/>
      <c r="C8" s="212"/>
      <c r="D8" s="212"/>
      <c r="E8" s="212"/>
      <c r="F8" s="212"/>
      <c r="G8" s="212"/>
      <c r="H8" s="213"/>
      <c r="I8" s="1">
        <v>112</v>
      </c>
      <c r="J8" s="6">
        <v>3907726427</v>
      </c>
      <c r="K8" s="6">
        <v>1426607851</v>
      </c>
      <c r="L8" s="6">
        <v>3886678922</v>
      </c>
      <c r="M8" s="6">
        <v>1398748494</v>
      </c>
      <c r="O8" s="110"/>
      <c r="P8" s="110"/>
      <c r="Q8" s="110"/>
      <c r="R8" s="110"/>
      <c r="S8" s="110"/>
      <c r="T8" s="110"/>
      <c r="U8" s="110"/>
      <c r="V8" s="110"/>
    </row>
    <row r="9" spans="1:22">
      <c r="A9" s="211" t="s">
        <v>94</v>
      </c>
      <c r="B9" s="212"/>
      <c r="C9" s="212"/>
      <c r="D9" s="212"/>
      <c r="E9" s="212"/>
      <c r="F9" s="212"/>
      <c r="G9" s="212"/>
      <c r="H9" s="213"/>
      <c r="I9" s="1">
        <v>113</v>
      </c>
      <c r="J9" s="6">
        <v>29432952</v>
      </c>
      <c r="K9" s="6">
        <v>9598508</v>
      </c>
      <c r="L9" s="50">
        <v>51693753</v>
      </c>
      <c r="M9" s="50">
        <v>20660872</v>
      </c>
      <c r="O9" s="110"/>
      <c r="P9" s="110"/>
      <c r="Q9" s="110"/>
      <c r="R9" s="110"/>
      <c r="S9" s="110"/>
      <c r="T9" s="110"/>
      <c r="U9" s="110"/>
      <c r="V9" s="110"/>
    </row>
    <row r="10" spans="1:22">
      <c r="A10" s="211" t="s">
        <v>7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0">
        <f>J11+J12+J16+J20+J21+J22+J25+J26</f>
        <v>3613083428</v>
      </c>
      <c r="K10" s="50">
        <f>K11+K12+K16+K20+K21+K22+K25+K26</f>
        <v>1316241990</v>
      </c>
      <c r="L10" s="50">
        <f>L11+L12+L16+L20+L21+L22+L25+L26</f>
        <v>3524532969</v>
      </c>
      <c r="M10" s="50">
        <f>M11+M12+M16+M20+M21+M22+M25+M26</f>
        <v>1228508956</v>
      </c>
      <c r="O10" s="110"/>
      <c r="P10" s="110"/>
      <c r="Q10" s="110"/>
      <c r="R10" s="110"/>
      <c r="S10" s="110"/>
      <c r="T10" s="110"/>
      <c r="U10" s="110"/>
      <c r="V10" s="110"/>
    </row>
    <row r="11" spans="1:22">
      <c r="A11" s="211" t="s">
        <v>95</v>
      </c>
      <c r="B11" s="212"/>
      <c r="C11" s="212"/>
      <c r="D11" s="212"/>
      <c r="E11" s="212"/>
      <c r="F11" s="212"/>
      <c r="G11" s="212"/>
      <c r="H11" s="213"/>
      <c r="I11" s="1">
        <v>115</v>
      </c>
      <c r="J11" s="6">
        <v>-6957432</v>
      </c>
      <c r="K11" s="6">
        <v>13327345</v>
      </c>
      <c r="L11" s="6">
        <v>10280676</v>
      </c>
      <c r="M11" s="6">
        <v>12761795</v>
      </c>
      <c r="O11" s="110"/>
      <c r="P11" s="110"/>
      <c r="Q11" s="110"/>
      <c r="R11" s="110"/>
      <c r="S11" s="110"/>
      <c r="T11" s="110"/>
      <c r="U11" s="110"/>
      <c r="V11" s="110"/>
    </row>
    <row r="12" spans="1:22">
      <c r="A12" s="211" t="s">
        <v>16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0">
        <f>SUM(J13:J15)</f>
        <v>2245230322</v>
      </c>
      <c r="K12" s="50">
        <f>SUM(K13:K15)</f>
        <v>804101844</v>
      </c>
      <c r="L12" s="50">
        <f>SUM(L13:L15)</f>
        <v>2150532907</v>
      </c>
      <c r="M12" s="50">
        <f>SUM(M13:M15)</f>
        <v>780372227.00000012</v>
      </c>
      <c r="O12" s="110"/>
      <c r="P12" s="110"/>
      <c r="Q12" s="110"/>
      <c r="R12" s="110"/>
      <c r="S12" s="110"/>
      <c r="T12" s="110"/>
      <c r="U12" s="110"/>
      <c r="V12" s="110"/>
    </row>
    <row r="13" spans="1:22">
      <c r="A13" s="195" t="s">
        <v>122</v>
      </c>
      <c r="B13" s="196"/>
      <c r="C13" s="196"/>
      <c r="D13" s="196"/>
      <c r="E13" s="196"/>
      <c r="F13" s="196"/>
      <c r="G13" s="196"/>
      <c r="H13" s="197"/>
      <c r="I13" s="1">
        <v>117</v>
      </c>
      <c r="J13" s="6">
        <v>1310674242</v>
      </c>
      <c r="K13" s="6">
        <v>457288748</v>
      </c>
      <c r="L13" s="6">
        <v>1096404189</v>
      </c>
      <c r="M13" s="6">
        <v>379418246</v>
      </c>
      <c r="O13" s="110"/>
      <c r="P13" s="110"/>
      <c r="Q13" s="110"/>
      <c r="R13" s="110"/>
      <c r="S13" s="110"/>
      <c r="T13" s="110"/>
      <c r="U13" s="110"/>
      <c r="V13" s="110"/>
    </row>
    <row r="14" spans="1:22">
      <c r="A14" s="195" t="s">
        <v>123</v>
      </c>
      <c r="B14" s="196"/>
      <c r="C14" s="196"/>
      <c r="D14" s="196"/>
      <c r="E14" s="196"/>
      <c r="F14" s="196"/>
      <c r="G14" s="196"/>
      <c r="H14" s="197"/>
      <c r="I14" s="1">
        <v>118</v>
      </c>
      <c r="J14" s="6">
        <v>934556080</v>
      </c>
      <c r="K14" s="6">
        <v>346813096</v>
      </c>
      <c r="L14" s="6">
        <v>1054128718.0000001</v>
      </c>
      <c r="M14" s="6">
        <v>400953981.00000012</v>
      </c>
      <c r="O14" s="110"/>
      <c r="P14" s="110"/>
      <c r="Q14" s="110"/>
      <c r="R14" s="110"/>
      <c r="S14" s="110"/>
      <c r="T14" s="110"/>
      <c r="U14" s="110"/>
      <c r="V14" s="110"/>
    </row>
    <row r="15" spans="1:22">
      <c r="A15" s="195" t="s">
        <v>52</v>
      </c>
      <c r="B15" s="196"/>
      <c r="C15" s="196"/>
      <c r="D15" s="196"/>
      <c r="E15" s="196"/>
      <c r="F15" s="196"/>
      <c r="G15" s="196"/>
      <c r="H15" s="197"/>
      <c r="I15" s="1">
        <v>119</v>
      </c>
      <c r="J15" s="6"/>
      <c r="K15" s="6"/>
      <c r="L15" s="6"/>
      <c r="M15" s="6"/>
      <c r="O15" s="110"/>
      <c r="P15" s="110"/>
      <c r="Q15" s="110"/>
      <c r="R15" s="110"/>
      <c r="S15" s="110"/>
      <c r="T15" s="110"/>
      <c r="U15" s="110"/>
      <c r="V15" s="110"/>
    </row>
    <row r="16" spans="1:22">
      <c r="A16" s="211" t="s">
        <v>17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0">
        <f>SUM(J17:J19)</f>
        <v>540293003</v>
      </c>
      <c r="K16" s="50">
        <v>184137532</v>
      </c>
      <c r="L16" s="50">
        <f>SUM(L17:L19)</f>
        <v>533024423</v>
      </c>
      <c r="M16" s="50">
        <f>SUM(M17:M19)</f>
        <v>178818342.99999997</v>
      </c>
      <c r="O16" s="110"/>
      <c r="P16" s="110"/>
      <c r="Q16" s="110"/>
      <c r="R16" s="110"/>
      <c r="S16" s="110"/>
      <c r="T16" s="110"/>
      <c r="U16" s="110"/>
      <c r="V16" s="110"/>
    </row>
    <row r="17" spans="1:22">
      <c r="A17" s="195" t="s">
        <v>53</v>
      </c>
      <c r="B17" s="196"/>
      <c r="C17" s="196"/>
      <c r="D17" s="196"/>
      <c r="E17" s="196"/>
      <c r="F17" s="196"/>
      <c r="G17" s="196"/>
      <c r="H17" s="197"/>
      <c r="I17" s="1">
        <v>121</v>
      </c>
      <c r="J17" s="6">
        <v>338223420</v>
      </c>
      <c r="K17" s="6">
        <v>113232835</v>
      </c>
      <c r="L17" s="6">
        <v>330475148.97283936</v>
      </c>
      <c r="M17" s="6">
        <v>110867374.91201463</v>
      </c>
      <c r="O17" s="110"/>
      <c r="P17" s="110"/>
      <c r="Q17" s="110"/>
      <c r="R17" s="110"/>
      <c r="S17" s="110"/>
      <c r="T17" s="110"/>
      <c r="U17" s="110"/>
      <c r="V17" s="110"/>
    </row>
    <row r="18" spans="1:22">
      <c r="A18" s="195" t="s">
        <v>54</v>
      </c>
      <c r="B18" s="196"/>
      <c r="C18" s="196"/>
      <c r="D18" s="196"/>
      <c r="E18" s="196"/>
      <c r="F18" s="196"/>
      <c r="G18" s="196"/>
      <c r="H18" s="197"/>
      <c r="I18" s="1">
        <v>122</v>
      </c>
      <c r="J18" s="6">
        <v>141556764</v>
      </c>
      <c r="K18" s="6">
        <v>47564943</v>
      </c>
      <c r="L18" s="6">
        <v>138586350.41109979</v>
      </c>
      <c r="M18" s="6">
        <v>46492769.324624807</v>
      </c>
      <c r="O18" s="110"/>
      <c r="P18" s="110"/>
      <c r="Q18" s="110"/>
      <c r="R18" s="110"/>
      <c r="S18" s="110"/>
      <c r="T18" s="110"/>
      <c r="U18" s="110"/>
      <c r="V18" s="110"/>
    </row>
    <row r="19" spans="1:22">
      <c r="A19" s="195" t="s">
        <v>55</v>
      </c>
      <c r="B19" s="196"/>
      <c r="C19" s="196"/>
      <c r="D19" s="196"/>
      <c r="E19" s="196"/>
      <c r="F19" s="196"/>
      <c r="G19" s="196"/>
      <c r="H19" s="197"/>
      <c r="I19" s="1">
        <v>123</v>
      </c>
      <c r="J19" s="6">
        <v>60512819</v>
      </c>
      <c r="K19" s="6">
        <v>23339754</v>
      </c>
      <c r="L19" s="6">
        <v>63962923.616060838</v>
      </c>
      <c r="M19" s="6">
        <v>21458198.763360538</v>
      </c>
      <c r="O19" s="110"/>
      <c r="P19" s="110"/>
      <c r="Q19" s="110"/>
      <c r="R19" s="110"/>
      <c r="S19" s="110"/>
      <c r="T19" s="110"/>
      <c r="U19" s="110"/>
      <c r="V19" s="110"/>
    </row>
    <row r="20" spans="1:22">
      <c r="A20" s="211" t="s">
        <v>96</v>
      </c>
      <c r="B20" s="212"/>
      <c r="C20" s="212"/>
      <c r="D20" s="212"/>
      <c r="E20" s="212"/>
      <c r="F20" s="212"/>
      <c r="G20" s="212"/>
      <c r="H20" s="213"/>
      <c r="I20" s="1">
        <v>124</v>
      </c>
      <c r="J20" s="6">
        <v>116591118</v>
      </c>
      <c r="K20" s="6">
        <v>39172077</v>
      </c>
      <c r="L20" s="6">
        <v>110271042</v>
      </c>
      <c r="M20" s="6">
        <v>36830382</v>
      </c>
      <c r="O20" s="110"/>
      <c r="P20" s="110"/>
      <c r="Q20" s="110"/>
      <c r="R20" s="110"/>
      <c r="S20" s="110"/>
      <c r="T20" s="110"/>
      <c r="U20" s="110"/>
      <c r="V20" s="110"/>
    </row>
    <row r="21" spans="1:22">
      <c r="A21" s="211" t="s">
        <v>97</v>
      </c>
      <c r="B21" s="212"/>
      <c r="C21" s="212"/>
      <c r="D21" s="212"/>
      <c r="E21" s="212"/>
      <c r="F21" s="212"/>
      <c r="G21" s="212"/>
      <c r="H21" s="213"/>
      <c r="I21" s="1">
        <v>125</v>
      </c>
      <c r="J21" s="6">
        <v>589004610</v>
      </c>
      <c r="K21" s="6">
        <v>220522169</v>
      </c>
      <c r="L21" s="6">
        <v>607433761</v>
      </c>
      <c r="M21" s="6">
        <v>197083014</v>
      </c>
      <c r="O21" s="110"/>
      <c r="P21" s="110"/>
      <c r="Q21" s="110"/>
      <c r="R21" s="110"/>
      <c r="S21" s="110"/>
      <c r="T21" s="110"/>
      <c r="U21" s="110"/>
      <c r="V21" s="110"/>
    </row>
    <row r="22" spans="1:22">
      <c r="A22" s="211" t="s">
        <v>18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0"/>
      <c r="K22" s="50"/>
      <c r="L22" s="50"/>
      <c r="M22" s="50"/>
      <c r="O22" s="110"/>
      <c r="P22" s="110"/>
      <c r="Q22" s="110"/>
      <c r="R22" s="110"/>
      <c r="S22" s="110"/>
      <c r="T22" s="110"/>
      <c r="U22" s="110"/>
      <c r="V22" s="110"/>
    </row>
    <row r="23" spans="1:22">
      <c r="A23" s="195" t="s">
        <v>113</v>
      </c>
      <c r="B23" s="196"/>
      <c r="C23" s="196"/>
      <c r="D23" s="196"/>
      <c r="E23" s="196"/>
      <c r="F23" s="196"/>
      <c r="G23" s="196"/>
      <c r="H23" s="197"/>
      <c r="I23" s="1">
        <v>127</v>
      </c>
      <c r="J23" s="6"/>
      <c r="K23" s="6"/>
      <c r="L23" s="6"/>
      <c r="M23" s="6"/>
      <c r="O23" s="110"/>
      <c r="P23" s="110"/>
      <c r="Q23" s="110"/>
      <c r="R23" s="110"/>
      <c r="S23" s="110"/>
      <c r="T23" s="110"/>
      <c r="U23" s="110"/>
      <c r="V23" s="110"/>
    </row>
    <row r="24" spans="1:22">
      <c r="A24" s="195" t="s">
        <v>114</v>
      </c>
      <c r="B24" s="196"/>
      <c r="C24" s="196"/>
      <c r="D24" s="196"/>
      <c r="E24" s="196"/>
      <c r="F24" s="196"/>
      <c r="G24" s="196"/>
      <c r="H24" s="197"/>
      <c r="I24" s="1">
        <v>128</v>
      </c>
      <c r="J24" s="6"/>
      <c r="K24" s="6"/>
      <c r="L24" s="6"/>
      <c r="M24" s="6"/>
      <c r="O24" s="110"/>
      <c r="P24" s="110"/>
      <c r="Q24" s="110"/>
      <c r="R24" s="110"/>
      <c r="S24" s="110"/>
      <c r="T24" s="110"/>
      <c r="U24" s="110"/>
      <c r="V24" s="110"/>
    </row>
    <row r="25" spans="1:22">
      <c r="A25" s="211" t="s">
        <v>98</v>
      </c>
      <c r="B25" s="212"/>
      <c r="C25" s="212"/>
      <c r="D25" s="212"/>
      <c r="E25" s="212"/>
      <c r="F25" s="212"/>
      <c r="G25" s="212"/>
      <c r="H25" s="213"/>
      <c r="I25" s="1">
        <v>129</v>
      </c>
      <c r="J25" s="6"/>
      <c r="K25" s="6"/>
      <c r="L25" s="6"/>
      <c r="M25" s="6"/>
      <c r="O25" s="110"/>
      <c r="P25" s="110"/>
      <c r="Q25" s="110"/>
      <c r="R25" s="110"/>
      <c r="S25" s="110"/>
      <c r="T25" s="110"/>
      <c r="U25" s="110"/>
      <c r="V25" s="110"/>
    </row>
    <row r="26" spans="1:22">
      <c r="A26" s="211" t="s">
        <v>41</v>
      </c>
      <c r="B26" s="212"/>
      <c r="C26" s="212"/>
      <c r="D26" s="212"/>
      <c r="E26" s="212"/>
      <c r="F26" s="212"/>
      <c r="G26" s="212"/>
      <c r="H26" s="213"/>
      <c r="I26" s="1">
        <v>130</v>
      </c>
      <c r="J26" s="6">
        <v>128921807</v>
      </c>
      <c r="K26" s="6">
        <v>54981023</v>
      </c>
      <c r="L26" s="6">
        <v>112990160</v>
      </c>
      <c r="M26" s="6">
        <v>22643195</v>
      </c>
      <c r="O26" s="110"/>
      <c r="P26" s="110"/>
      <c r="Q26" s="110"/>
      <c r="R26" s="110"/>
      <c r="S26" s="110"/>
      <c r="T26" s="110"/>
      <c r="U26" s="110"/>
      <c r="V26" s="110"/>
    </row>
    <row r="27" spans="1:22">
      <c r="A27" s="211" t="s">
        <v>178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0">
        <f>SUM(J28:J32)</f>
        <v>27412055</v>
      </c>
      <c r="K27" s="50">
        <f>SUM(K28:K32)</f>
        <v>-3559144</v>
      </c>
      <c r="L27" s="50">
        <f>SUM(L28:L32)</f>
        <v>11822908</v>
      </c>
      <c r="M27" s="50">
        <f>SUM(M28:M32)</f>
        <v>-4043046</v>
      </c>
      <c r="O27" s="110"/>
      <c r="P27" s="110"/>
      <c r="Q27" s="110"/>
      <c r="R27" s="110"/>
      <c r="S27" s="110"/>
      <c r="T27" s="110"/>
      <c r="U27" s="110"/>
      <c r="V27" s="110"/>
    </row>
    <row r="28" spans="1:22">
      <c r="A28" s="211" t="s">
        <v>310</v>
      </c>
      <c r="B28" s="212"/>
      <c r="C28" s="212"/>
      <c r="D28" s="212"/>
      <c r="E28" s="212"/>
      <c r="F28" s="212"/>
      <c r="G28" s="212"/>
      <c r="H28" s="213"/>
      <c r="I28" s="1">
        <v>132</v>
      </c>
      <c r="J28" s="6"/>
      <c r="K28" s="6"/>
      <c r="L28" s="6"/>
      <c r="M28" s="6"/>
      <c r="O28" s="110"/>
      <c r="P28" s="110"/>
      <c r="Q28" s="110"/>
      <c r="R28" s="110"/>
      <c r="S28" s="110"/>
      <c r="T28" s="110"/>
      <c r="U28" s="110"/>
      <c r="V28" s="110"/>
    </row>
    <row r="29" spans="1:22">
      <c r="A29" s="211" t="s">
        <v>311</v>
      </c>
      <c r="B29" s="212"/>
      <c r="C29" s="212"/>
      <c r="D29" s="212"/>
      <c r="E29" s="212"/>
      <c r="F29" s="212"/>
      <c r="G29" s="212"/>
      <c r="H29" s="213"/>
      <c r="I29" s="1">
        <v>133</v>
      </c>
      <c r="J29" s="6">
        <v>27412055</v>
      </c>
      <c r="K29" s="6">
        <v>-3559144</v>
      </c>
      <c r="L29" s="6">
        <v>11822908</v>
      </c>
      <c r="M29" s="6">
        <v>-4043046</v>
      </c>
      <c r="O29" s="110"/>
      <c r="P29" s="110"/>
      <c r="Q29" s="110"/>
      <c r="R29" s="110"/>
      <c r="S29" s="110"/>
      <c r="T29" s="110"/>
      <c r="U29" s="110"/>
      <c r="V29" s="110"/>
    </row>
    <row r="30" spans="1:22">
      <c r="A30" s="211" t="s">
        <v>115</v>
      </c>
      <c r="B30" s="212"/>
      <c r="C30" s="212"/>
      <c r="D30" s="212"/>
      <c r="E30" s="212"/>
      <c r="F30" s="212"/>
      <c r="G30" s="212"/>
      <c r="H30" s="213"/>
      <c r="I30" s="1">
        <v>134</v>
      </c>
      <c r="J30" s="6"/>
      <c r="K30" s="6"/>
      <c r="L30" s="6"/>
      <c r="M30" s="6"/>
      <c r="O30" s="110"/>
      <c r="P30" s="110"/>
      <c r="Q30" s="110"/>
      <c r="R30" s="110"/>
      <c r="S30" s="110"/>
      <c r="T30" s="110"/>
      <c r="U30" s="110"/>
      <c r="V30" s="110"/>
    </row>
    <row r="31" spans="1:22">
      <c r="A31" s="211" t="s">
        <v>188</v>
      </c>
      <c r="B31" s="212"/>
      <c r="C31" s="212"/>
      <c r="D31" s="212"/>
      <c r="E31" s="212"/>
      <c r="F31" s="212"/>
      <c r="G31" s="212"/>
      <c r="H31" s="213"/>
      <c r="I31" s="1">
        <v>135</v>
      </c>
      <c r="J31" s="6"/>
      <c r="K31" s="6"/>
      <c r="L31" s="6"/>
      <c r="M31" s="6"/>
      <c r="O31" s="110"/>
      <c r="P31" s="110"/>
      <c r="Q31" s="110"/>
      <c r="R31" s="110"/>
      <c r="S31" s="110"/>
      <c r="T31" s="110"/>
      <c r="U31" s="110"/>
      <c r="V31" s="110"/>
    </row>
    <row r="32" spans="1:22">
      <c r="A32" s="211" t="s">
        <v>116</v>
      </c>
      <c r="B32" s="212"/>
      <c r="C32" s="212"/>
      <c r="D32" s="212"/>
      <c r="E32" s="212"/>
      <c r="F32" s="212"/>
      <c r="G32" s="212"/>
      <c r="H32" s="213"/>
      <c r="I32" s="1">
        <v>136</v>
      </c>
      <c r="J32" s="6"/>
      <c r="K32" s="6"/>
      <c r="L32" s="6"/>
      <c r="M32" s="6"/>
      <c r="O32" s="110"/>
      <c r="P32" s="110"/>
      <c r="Q32" s="110"/>
      <c r="R32" s="110"/>
      <c r="S32" s="110"/>
      <c r="T32" s="110"/>
      <c r="U32" s="110"/>
      <c r="V32" s="110"/>
    </row>
    <row r="33" spans="1:22">
      <c r="A33" s="211" t="s">
        <v>179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0">
        <f>SUM(J34:J37)</f>
        <v>55549184</v>
      </c>
      <c r="K33" s="50">
        <f>SUM(K34:K37)</f>
        <v>15201501</v>
      </c>
      <c r="L33" s="50">
        <f>SUM(L34:L37)</f>
        <v>43283643</v>
      </c>
      <c r="M33" s="50">
        <f>SUM(M34:M37)</f>
        <v>10353331</v>
      </c>
      <c r="O33" s="110"/>
      <c r="P33" s="110"/>
      <c r="Q33" s="110"/>
      <c r="R33" s="110"/>
      <c r="S33" s="110"/>
      <c r="T33" s="110"/>
      <c r="U33" s="110"/>
      <c r="V33" s="110"/>
    </row>
    <row r="34" spans="1:22">
      <c r="A34" s="211" t="s">
        <v>57</v>
      </c>
      <c r="B34" s="212"/>
      <c r="C34" s="212"/>
      <c r="D34" s="212"/>
      <c r="E34" s="212"/>
      <c r="F34" s="212"/>
      <c r="G34" s="212"/>
      <c r="H34" s="213"/>
      <c r="I34" s="1">
        <v>138</v>
      </c>
      <c r="J34" s="6">
        <v>10175203</v>
      </c>
      <c r="K34" s="6">
        <v>3391674</v>
      </c>
      <c r="L34" s="6">
        <v>7219399</v>
      </c>
      <c r="M34" s="6">
        <v>0</v>
      </c>
      <c r="O34" s="110"/>
      <c r="P34" s="110"/>
      <c r="Q34" s="110"/>
      <c r="R34" s="110"/>
      <c r="S34" s="110"/>
      <c r="T34" s="110"/>
      <c r="U34" s="110"/>
      <c r="V34" s="110"/>
    </row>
    <row r="35" spans="1:22">
      <c r="A35" s="211" t="s">
        <v>56</v>
      </c>
      <c r="B35" s="212"/>
      <c r="C35" s="212"/>
      <c r="D35" s="212"/>
      <c r="E35" s="212"/>
      <c r="F35" s="212"/>
      <c r="G35" s="212"/>
      <c r="H35" s="213"/>
      <c r="I35" s="1">
        <v>139</v>
      </c>
      <c r="J35" s="6">
        <v>45373981</v>
      </c>
      <c r="K35" s="6">
        <v>11809827</v>
      </c>
      <c r="L35" s="6">
        <v>36064244</v>
      </c>
      <c r="M35" s="6">
        <v>10353331</v>
      </c>
      <c r="O35" s="110"/>
      <c r="P35" s="110"/>
      <c r="Q35" s="110"/>
      <c r="R35" s="110"/>
      <c r="S35" s="110"/>
      <c r="T35" s="110"/>
      <c r="U35" s="110"/>
      <c r="V35" s="110"/>
    </row>
    <row r="36" spans="1:22">
      <c r="A36" s="211" t="s">
        <v>189</v>
      </c>
      <c r="B36" s="212"/>
      <c r="C36" s="212"/>
      <c r="D36" s="212"/>
      <c r="E36" s="212"/>
      <c r="F36" s="212"/>
      <c r="G36" s="212"/>
      <c r="H36" s="213"/>
      <c r="I36" s="1">
        <v>140</v>
      </c>
      <c r="J36" s="6"/>
      <c r="K36" s="6"/>
      <c r="M36" s="6"/>
      <c r="O36" s="110"/>
      <c r="P36" s="110"/>
      <c r="Q36" s="110"/>
      <c r="R36" s="110"/>
      <c r="S36" s="110"/>
      <c r="T36" s="110"/>
      <c r="U36" s="110"/>
      <c r="V36" s="110"/>
    </row>
    <row r="37" spans="1:22">
      <c r="A37" s="211" t="s">
        <v>58</v>
      </c>
      <c r="B37" s="212"/>
      <c r="C37" s="212"/>
      <c r="D37" s="212"/>
      <c r="E37" s="212"/>
      <c r="F37" s="212"/>
      <c r="G37" s="212"/>
      <c r="H37" s="213"/>
      <c r="I37" s="1">
        <v>141</v>
      </c>
      <c r="J37" s="6"/>
      <c r="K37" s="6"/>
      <c r="L37" s="6"/>
      <c r="M37" s="6"/>
      <c r="O37" s="110"/>
      <c r="P37" s="110"/>
      <c r="Q37" s="110"/>
      <c r="R37" s="110"/>
      <c r="S37" s="110"/>
      <c r="T37" s="110"/>
      <c r="U37" s="110"/>
      <c r="V37" s="110"/>
    </row>
    <row r="38" spans="1:22">
      <c r="A38" s="211" t="s">
        <v>163</v>
      </c>
      <c r="B38" s="212"/>
      <c r="C38" s="212"/>
      <c r="D38" s="212"/>
      <c r="E38" s="212"/>
      <c r="F38" s="212"/>
      <c r="G38" s="212"/>
      <c r="H38" s="213"/>
      <c r="I38" s="1">
        <v>142</v>
      </c>
      <c r="J38" s="6"/>
      <c r="K38" s="6"/>
      <c r="L38" s="6"/>
      <c r="M38" s="6"/>
      <c r="O38" s="110"/>
      <c r="P38" s="110"/>
      <c r="Q38" s="110"/>
      <c r="R38" s="110"/>
      <c r="S38" s="110"/>
      <c r="T38" s="110"/>
      <c r="U38" s="110"/>
      <c r="V38" s="110"/>
    </row>
    <row r="39" spans="1:22">
      <c r="A39" s="211" t="s">
        <v>164</v>
      </c>
      <c r="B39" s="212"/>
      <c r="C39" s="212"/>
      <c r="D39" s="212"/>
      <c r="E39" s="212"/>
      <c r="F39" s="212"/>
      <c r="G39" s="212"/>
      <c r="H39" s="213"/>
      <c r="I39" s="1">
        <v>143</v>
      </c>
      <c r="J39" s="6"/>
      <c r="K39" s="6"/>
      <c r="L39" s="6"/>
      <c r="M39" s="6"/>
      <c r="O39" s="110"/>
      <c r="P39" s="110"/>
      <c r="Q39" s="110"/>
      <c r="R39" s="110"/>
      <c r="S39" s="110"/>
      <c r="T39" s="110"/>
      <c r="U39" s="110"/>
      <c r="V39" s="110"/>
    </row>
    <row r="40" spans="1:22">
      <c r="A40" s="211" t="s">
        <v>190</v>
      </c>
      <c r="B40" s="212"/>
      <c r="C40" s="212"/>
      <c r="D40" s="212"/>
      <c r="E40" s="212"/>
      <c r="F40" s="212"/>
      <c r="G40" s="212"/>
      <c r="H40" s="213"/>
      <c r="I40" s="1">
        <v>144</v>
      </c>
      <c r="J40" s="6"/>
      <c r="K40" s="6"/>
      <c r="L40" s="6"/>
      <c r="M40" s="6"/>
      <c r="O40" s="110"/>
      <c r="P40" s="110"/>
      <c r="Q40" s="110"/>
      <c r="R40" s="110"/>
      <c r="S40" s="110"/>
      <c r="T40" s="110"/>
      <c r="U40" s="110"/>
      <c r="V40" s="110"/>
    </row>
    <row r="41" spans="1:22">
      <c r="A41" s="211" t="s">
        <v>191</v>
      </c>
      <c r="B41" s="212"/>
      <c r="C41" s="212"/>
      <c r="D41" s="212"/>
      <c r="E41" s="212"/>
      <c r="F41" s="212"/>
      <c r="G41" s="212"/>
      <c r="H41" s="213"/>
      <c r="I41" s="1">
        <v>145</v>
      </c>
      <c r="J41" s="6"/>
      <c r="K41" s="6"/>
      <c r="L41" s="6"/>
      <c r="M41" s="6"/>
      <c r="O41" s="110"/>
      <c r="P41" s="110"/>
      <c r="Q41" s="110"/>
      <c r="R41" s="110"/>
      <c r="S41" s="110"/>
      <c r="T41" s="110"/>
      <c r="U41" s="110"/>
      <c r="V41" s="110"/>
    </row>
    <row r="42" spans="1:22">
      <c r="A42" s="211" t="s">
        <v>180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0">
        <f>J7+J27+J38+J40</f>
        <v>3964571434</v>
      </c>
      <c r="K42" s="50">
        <f>K7+K27+K38+K40</f>
        <v>1432647215</v>
      </c>
      <c r="L42" s="50">
        <f>L7+L27+L38+L40</f>
        <v>3950195583</v>
      </c>
      <c r="M42" s="50">
        <f>M7+M27+M38+M40</f>
        <v>1415366320</v>
      </c>
      <c r="O42" s="110"/>
      <c r="P42" s="110"/>
      <c r="Q42" s="110"/>
      <c r="R42" s="110"/>
      <c r="S42" s="110"/>
      <c r="T42" s="110"/>
      <c r="U42" s="110"/>
      <c r="V42" s="110"/>
    </row>
    <row r="43" spans="1:22">
      <c r="A43" s="211" t="s">
        <v>181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0">
        <f>J10+J33+J39+J41</f>
        <v>3668632612</v>
      </c>
      <c r="K43" s="50">
        <f>K10+K33+K39+K41</f>
        <v>1331443491</v>
      </c>
      <c r="L43" s="50">
        <f>L10+L33+L39+L41</f>
        <v>3567816612</v>
      </c>
      <c r="M43" s="50">
        <f>M10+M33+M39+M41</f>
        <v>1238862287</v>
      </c>
      <c r="O43" s="110"/>
      <c r="P43" s="110"/>
      <c r="Q43" s="110"/>
      <c r="R43" s="110"/>
      <c r="S43" s="110"/>
      <c r="T43" s="110"/>
      <c r="U43" s="110"/>
      <c r="V43" s="110"/>
    </row>
    <row r="44" spans="1:22">
      <c r="A44" s="211" t="s">
        <v>200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0">
        <f>J42-J43</f>
        <v>295938822</v>
      </c>
      <c r="K44" s="50">
        <f>K42-K43</f>
        <v>101203724</v>
      </c>
      <c r="L44" s="50">
        <f>L42-L43</f>
        <v>382378971</v>
      </c>
      <c r="M44" s="50">
        <f>M42-M43</f>
        <v>176504033</v>
      </c>
      <c r="O44" s="110"/>
      <c r="P44" s="110"/>
      <c r="Q44" s="110"/>
      <c r="R44" s="110"/>
      <c r="S44" s="110"/>
      <c r="T44" s="110"/>
      <c r="U44" s="110"/>
      <c r="V44" s="110"/>
    </row>
    <row r="45" spans="1:22">
      <c r="A45" s="219" t="s">
        <v>183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0">
        <f>IF(J42&gt;J43,J42-J43,0)</f>
        <v>295938822</v>
      </c>
      <c r="K45" s="50">
        <v>101203724</v>
      </c>
      <c r="L45" s="50">
        <f>IF(L42&gt;L43,L42-L43,0)</f>
        <v>382378971</v>
      </c>
      <c r="M45" s="50">
        <v>176504033</v>
      </c>
      <c r="O45" s="110"/>
      <c r="P45" s="110"/>
      <c r="Q45" s="110"/>
      <c r="R45" s="110"/>
      <c r="S45" s="110"/>
      <c r="T45" s="110"/>
      <c r="U45" s="110"/>
      <c r="V45" s="110"/>
    </row>
    <row r="46" spans="1:22">
      <c r="A46" s="219" t="s">
        <v>184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0">
        <f>IF(J43&gt;J42,J43-J42,0)</f>
        <v>0</v>
      </c>
      <c r="K46" s="50">
        <v>0</v>
      </c>
      <c r="L46" s="50">
        <f>IF(L43&gt;L42,L43-L42,0)</f>
        <v>0</v>
      </c>
      <c r="M46" s="50">
        <v>0</v>
      </c>
      <c r="O46" s="110"/>
      <c r="P46" s="110"/>
      <c r="Q46" s="110"/>
      <c r="R46" s="110"/>
      <c r="S46" s="110"/>
      <c r="T46" s="110"/>
      <c r="U46" s="110"/>
      <c r="V46" s="110"/>
    </row>
    <row r="47" spans="1:22">
      <c r="A47" s="211" t="s">
        <v>182</v>
      </c>
      <c r="B47" s="212"/>
      <c r="C47" s="212"/>
      <c r="D47" s="212"/>
      <c r="E47" s="212"/>
      <c r="F47" s="212"/>
      <c r="G47" s="212"/>
      <c r="H47" s="213"/>
      <c r="I47" s="1">
        <v>151</v>
      </c>
      <c r="J47" s="6">
        <v>57782241</v>
      </c>
      <c r="K47" s="6">
        <v>17439322</v>
      </c>
      <c r="L47" s="6">
        <v>62820210</v>
      </c>
      <c r="M47" s="6">
        <v>24715288</v>
      </c>
      <c r="O47" s="110"/>
      <c r="P47" s="110"/>
      <c r="Q47" s="110"/>
      <c r="R47" s="110"/>
      <c r="S47" s="110"/>
      <c r="T47" s="110"/>
      <c r="U47" s="110"/>
      <c r="V47" s="110"/>
    </row>
    <row r="48" spans="1:22">
      <c r="A48" s="211" t="s">
        <v>201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0">
        <f>J44-J47</f>
        <v>238156581</v>
      </c>
      <c r="K48" s="50">
        <f>K44-K47</f>
        <v>83764402</v>
      </c>
      <c r="L48" s="50">
        <f>L44-L47</f>
        <v>319558761</v>
      </c>
      <c r="M48" s="50">
        <f>M44-M47</f>
        <v>151788745</v>
      </c>
      <c r="O48" s="110"/>
      <c r="P48" s="110"/>
      <c r="Q48" s="110"/>
      <c r="R48" s="110"/>
      <c r="S48" s="110"/>
      <c r="T48" s="110"/>
      <c r="U48" s="110"/>
      <c r="V48" s="110"/>
    </row>
    <row r="49" spans="1:22">
      <c r="A49" s="219" t="s">
        <v>160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0">
        <f>IF(J48&gt;0,J48,0)</f>
        <v>238156581</v>
      </c>
      <c r="K49" s="50">
        <f>IF(K48&gt;0,K48,0)</f>
        <v>83764402</v>
      </c>
      <c r="L49" s="50">
        <f>IF(L48&gt;0,L48,0)</f>
        <v>319558761</v>
      </c>
      <c r="M49" s="50">
        <v>151788745</v>
      </c>
      <c r="O49" s="110"/>
      <c r="P49" s="110"/>
      <c r="Q49" s="110"/>
      <c r="R49" s="110"/>
      <c r="S49" s="110"/>
      <c r="T49" s="110"/>
      <c r="U49" s="110"/>
      <c r="V49" s="110"/>
    </row>
    <row r="50" spans="1:22">
      <c r="A50" s="249" t="s">
        <v>185</v>
      </c>
      <c r="B50" s="250"/>
      <c r="C50" s="250"/>
      <c r="D50" s="250"/>
      <c r="E50" s="250"/>
      <c r="F50" s="250"/>
      <c r="G50" s="250"/>
      <c r="H50" s="251"/>
      <c r="I50" s="2">
        <v>154</v>
      </c>
      <c r="J50" s="57">
        <f>IF(J48&lt;0,-J48,0)</f>
        <v>0</v>
      </c>
      <c r="K50" s="57">
        <v>0</v>
      </c>
      <c r="L50" s="57">
        <f>IF(L48&lt;0,-L48,0)</f>
        <v>0</v>
      </c>
      <c r="M50" s="57">
        <v>0</v>
      </c>
      <c r="O50" s="110"/>
      <c r="P50" s="110"/>
      <c r="Q50" s="110"/>
      <c r="R50" s="110"/>
      <c r="S50" s="110"/>
      <c r="T50" s="110"/>
      <c r="U50" s="110"/>
      <c r="V50" s="110"/>
    </row>
    <row r="51" spans="1:22" ht="12.75" customHeight="1">
      <c r="A51" s="203" t="s">
        <v>276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O51" s="110"/>
      <c r="P51" s="110"/>
      <c r="Q51" s="110"/>
      <c r="R51" s="110"/>
      <c r="S51" s="110"/>
      <c r="T51" s="110"/>
      <c r="U51" s="110"/>
      <c r="V51" s="110"/>
    </row>
    <row r="52" spans="1:22" ht="12.75" customHeight="1">
      <c r="A52" s="207" t="s">
        <v>155</v>
      </c>
      <c r="B52" s="208"/>
      <c r="C52" s="208"/>
      <c r="D52" s="208"/>
      <c r="E52" s="208"/>
      <c r="F52" s="208"/>
      <c r="G52" s="208"/>
      <c r="H52" s="208"/>
      <c r="I52" s="51"/>
      <c r="J52" s="121"/>
      <c r="K52" s="121"/>
      <c r="L52" s="121"/>
      <c r="M52" s="126"/>
      <c r="O52" s="110"/>
      <c r="P52" s="110"/>
      <c r="Q52" s="110"/>
      <c r="R52" s="110"/>
      <c r="S52" s="110"/>
      <c r="T52" s="110"/>
      <c r="U52" s="110"/>
      <c r="V52" s="110"/>
    </row>
    <row r="53" spans="1:22">
      <c r="A53" s="246" t="s">
        <v>198</v>
      </c>
      <c r="B53" s="247"/>
      <c r="C53" s="247"/>
      <c r="D53" s="247"/>
      <c r="E53" s="247"/>
      <c r="F53" s="247"/>
      <c r="G53" s="247"/>
      <c r="H53" s="248"/>
      <c r="I53" s="1">
        <v>155</v>
      </c>
      <c r="J53" s="6">
        <f>+J48-J54</f>
        <v>237531790</v>
      </c>
      <c r="K53" s="6">
        <f>+K48-K54</f>
        <v>83455772</v>
      </c>
      <c r="L53" s="6">
        <f>+L48-L54</f>
        <v>319284459</v>
      </c>
      <c r="M53" s="6">
        <f>+M48-M54</f>
        <v>151693520</v>
      </c>
      <c r="O53" s="110"/>
      <c r="P53" s="110"/>
      <c r="Q53" s="110"/>
      <c r="R53" s="110"/>
      <c r="S53" s="110"/>
      <c r="T53" s="110"/>
      <c r="U53" s="110"/>
      <c r="V53" s="110"/>
    </row>
    <row r="54" spans="1:22">
      <c r="A54" s="246" t="s">
        <v>199</v>
      </c>
      <c r="B54" s="247"/>
      <c r="C54" s="247"/>
      <c r="D54" s="247"/>
      <c r="E54" s="247"/>
      <c r="F54" s="247"/>
      <c r="G54" s="247"/>
      <c r="H54" s="248"/>
      <c r="I54" s="1">
        <v>156</v>
      </c>
      <c r="J54" s="7">
        <v>624791</v>
      </c>
      <c r="K54" s="7">
        <v>308630</v>
      </c>
      <c r="L54" s="7">
        <v>274302</v>
      </c>
      <c r="M54" s="7">
        <v>95225</v>
      </c>
      <c r="O54" s="110"/>
      <c r="P54" s="110"/>
      <c r="Q54" s="110"/>
      <c r="R54" s="110"/>
      <c r="S54" s="110"/>
      <c r="T54" s="110"/>
      <c r="U54" s="110"/>
      <c r="V54" s="110"/>
    </row>
    <row r="55" spans="1:22" ht="12.75" customHeight="1">
      <c r="A55" s="203" t="s">
        <v>157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O55" s="110"/>
      <c r="P55" s="110"/>
      <c r="Q55" s="110"/>
      <c r="R55" s="110"/>
      <c r="S55" s="110"/>
      <c r="T55" s="110"/>
      <c r="U55" s="110"/>
      <c r="V55" s="110"/>
    </row>
    <row r="56" spans="1:22">
      <c r="A56" s="207" t="s">
        <v>169</v>
      </c>
      <c r="B56" s="208"/>
      <c r="C56" s="208"/>
      <c r="D56" s="208"/>
      <c r="E56" s="208"/>
      <c r="F56" s="208"/>
      <c r="G56" s="208"/>
      <c r="H56" s="225"/>
      <c r="I56" s="8">
        <v>157</v>
      </c>
      <c r="J56" s="5">
        <f>J48</f>
        <v>238156581</v>
      </c>
      <c r="K56" s="5">
        <f>K48</f>
        <v>83764402</v>
      </c>
      <c r="L56" s="5">
        <f>L48</f>
        <v>319558761</v>
      </c>
      <c r="M56" s="5">
        <f>M48</f>
        <v>151788745</v>
      </c>
      <c r="O56" s="110"/>
      <c r="P56" s="110"/>
      <c r="Q56" s="110"/>
      <c r="R56" s="110"/>
      <c r="S56" s="110"/>
      <c r="T56" s="110"/>
      <c r="U56" s="110"/>
      <c r="V56" s="110"/>
    </row>
    <row r="57" spans="1:22">
      <c r="A57" s="211" t="s">
        <v>186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0">
        <f>SUM(J58:J64)</f>
        <v>-9161251</v>
      </c>
      <c r="K57" s="50">
        <v>38225107</v>
      </c>
      <c r="L57" s="50">
        <f>SUM(L58:L64)</f>
        <v>-20849006</v>
      </c>
      <c r="M57" s="50">
        <f>SUM(M58:M64)</f>
        <v>6538890</v>
      </c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>
      <c r="A58" s="211" t="s">
        <v>192</v>
      </c>
      <c r="B58" s="212"/>
      <c r="C58" s="212"/>
      <c r="D58" s="212"/>
      <c r="E58" s="212"/>
      <c r="F58" s="212"/>
      <c r="G58" s="212"/>
      <c r="H58" s="213"/>
      <c r="I58" s="1">
        <v>159</v>
      </c>
      <c r="J58" s="6">
        <v>10086706</v>
      </c>
      <c r="K58" s="6">
        <v>37006744</v>
      </c>
      <c r="L58" s="50">
        <v>-26583322</v>
      </c>
      <c r="M58" s="50">
        <v>9376316</v>
      </c>
      <c r="O58" s="110"/>
      <c r="P58" s="110"/>
      <c r="Q58" s="110"/>
      <c r="R58" s="110"/>
      <c r="S58" s="110"/>
      <c r="T58" s="110"/>
      <c r="U58" s="110"/>
      <c r="V58" s="110"/>
    </row>
    <row r="59" spans="1:22">
      <c r="A59" s="211" t="s">
        <v>193</v>
      </c>
      <c r="B59" s="212"/>
      <c r="C59" s="212"/>
      <c r="D59" s="212"/>
      <c r="E59" s="212"/>
      <c r="F59" s="212"/>
      <c r="G59" s="212"/>
      <c r="H59" s="213"/>
      <c r="I59" s="1">
        <v>160</v>
      </c>
      <c r="J59" s="6"/>
      <c r="K59" s="6"/>
      <c r="L59" s="6"/>
      <c r="M59" s="6"/>
      <c r="O59" s="110"/>
      <c r="P59" s="110"/>
      <c r="Q59" s="110"/>
      <c r="R59" s="110"/>
      <c r="S59" s="110"/>
      <c r="T59" s="110"/>
      <c r="U59" s="110"/>
      <c r="V59" s="110"/>
    </row>
    <row r="60" spans="1:22">
      <c r="A60" s="211" t="s">
        <v>39</v>
      </c>
      <c r="B60" s="212"/>
      <c r="C60" s="212"/>
      <c r="D60" s="212"/>
      <c r="E60" s="212"/>
      <c r="F60" s="212"/>
      <c r="G60" s="212"/>
      <c r="H60" s="213"/>
      <c r="I60" s="1">
        <v>161</v>
      </c>
      <c r="J60" s="6"/>
      <c r="K60" s="6"/>
      <c r="L60" s="6"/>
      <c r="M60" s="6"/>
      <c r="O60" s="110"/>
      <c r="P60" s="110"/>
      <c r="Q60" s="110"/>
      <c r="R60" s="110"/>
      <c r="S60" s="110"/>
      <c r="T60" s="110"/>
      <c r="U60" s="110"/>
      <c r="V60" s="110"/>
    </row>
    <row r="61" spans="1:22">
      <c r="A61" s="211" t="s">
        <v>194</v>
      </c>
      <c r="B61" s="212"/>
      <c r="C61" s="212"/>
      <c r="D61" s="212"/>
      <c r="E61" s="212"/>
      <c r="F61" s="212"/>
      <c r="G61" s="212"/>
      <c r="H61" s="213"/>
      <c r="I61" s="1">
        <v>162</v>
      </c>
      <c r="J61" s="6">
        <v>-19247957</v>
      </c>
      <c r="K61" s="6">
        <v>1218363</v>
      </c>
      <c r="L61" s="50">
        <v>5734316</v>
      </c>
      <c r="M61" s="50">
        <v>-2837426</v>
      </c>
      <c r="O61" s="110"/>
      <c r="P61" s="110"/>
      <c r="Q61" s="110"/>
      <c r="R61" s="110"/>
      <c r="S61" s="110"/>
      <c r="T61" s="110"/>
      <c r="U61" s="110"/>
      <c r="V61" s="110"/>
    </row>
    <row r="62" spans="1:22">
      <c r="A62" s="211" t="s">
        <v>195</v>
      </c>
      <c r="B62" s="212"/>
      <c r="C62" s="212"/>
      <c r="D62" s="212"/>
      <c r="E62" s="212"/>
      <c r="F62" s="212"/>
      <c r="G62" s="212"/>
      <c r="H62" s="213"/>
      <c r="I62" s="1">
        <v>163</v>
      </c>
      <c r="J62" s="6"/>
      <c r="K62" s="6"/>
      <c r="L62" s="6"/>
      <c r="M62" s="6"/>
      <c r="O62" s="110"/>
      <c r="P62" s="110"/>
      <c r="Q62" s="110"/>
      <c r="R62" s="110"/>
      <c r="S62" s="110"/>
      <c r="T62" s="110"/>
      <c r="U62" s="110"/>
      <c r="V62" s="110"/>
    </row>
    <row r="63" spans="1:22">
      <c r="A63" s="211" t="s">
        <v>196</v>
      </c>
      <c r="B63" s="212"/>
      <c r="C63" s="212"/>
      <c r="D63" s="212"/>
      <c r="E63" s="212"/>
      <c r="F63" s="212"/>
      <c r="G63" s="212"/>
      <c r="H63" s="213"/>
      <c r="I63" s="1">
        <v>164</v>
      </c>
      <c r="J63" s="6"/>
      <c r="K63" s="6"/>
      <c r="L63" s="6"/>
      <c r="M63" s="6"/>
      <c r="O63" s="110"/>
      <c r="P63" s="110"/>
      <c r="Q63" s="110"/>
      <c r="R63" s="110"/>
      <c r="S63" s="110"/>
      <c r="T63" s="110"/>
      <c r="U63" s="110"/>
      <c r="V63" s="110"/>
    </row>
    <row r="64" spans="1:22">
      <c r="A64" s="211" t="s">
        <v>197</v>
      </c>
      <c r="B64" s="212"/>
      <c r="C64" s="212"/>
      <c r="D64" s="212"/>
      <c r="E64" s="212"/>
      <c r="F64" s="212"/>
      <c r="G64" s="212"/>
      <c r="H64" s="213"/>
      <c r="I64" s="1">
        <v>165</v>
      </c>
      <c r="J64" s="6"/>
      <c r="K64" s="6"/>
      <c r="L64" s="6"/>
      <c r="M64" s="6"/>
      <c r="O64" s="110"/>
      <c r="P64" s="110"/>
      <c r="Q64" s="110"/>
      <c r="R64" s="110"/>
      <c r="S64" s="110"/>
      <c r="T64" s="110"/>
      <c r="U64" s="110"/>
      <c r="V64" s="110"/>
    </row>
    <row r="65" spans="1:22">
      <c r="A65" s="211" t="s">
        <v>187</v>
      </c>
      <c r="B65" s="212"/>
      <c r="C65" s="212"/>
      <c r="D65" s="212"/>
      <c r="E65" s="212"/>
      <c r="F65" s="212"/>
      <c r="G65" s="212"/>
      <c r="H65" s="213"/>
      <c r="I65" s="1">
        <v>166</v>
      </c>
      <c r="J65" s="6"/>
      <c r="K65" s="6"/>
      <c r="L65" s="6"/>
      <c r="M65" s="6"/>
      <c r="O65" s="110"/>
      <c r="P65" s="110"/>
      <c r="Q65" s="110"/>
      <c r="R65" s="110"/>
      <c r="S65" s="110"/>
      <c r="T65" s="110"/>
      <c r="U65" s="110"/>
      <c r="V65" s="110"/>
    </row>
    <row r="66" spans="1:22">
      <c r="A66" s="211" t="s">
        <v>161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0">
        <f>J57-J65</f>
        <v>-9161251</v>
      </c>
      <c r="K66" s="50">
        <v>38225107</v>
      </c>
      <c r="L66" s="50">
        <f>L57-L65</f>
        <v>-20849006</v>
      </c>
      <c r="M66" s="50">
        <f>M57-M65</f>
        <v>6538890</v>
      </c>
      <c r="O66" s="110"/>
      <c r="P66" s="110"/>
      <c r="Q66" s="110"/>
      <c r="R66" s="110"/>
      <c r="S66" s="110"/>
      <c r="T66" s="110"/>
      <c r="U66" s="110"/>
      <c r="V66" s="110"/>
    </row>
    <row r="67" spans="1:22">
      <c r="A67" s="211" t="s">
        <v>162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7">
        <f>J56+J66</f>
        <v>228995330</v>
      </c>
      <c r="K67" s="57">
        <f>K56+K66</f>
        <v>121989509</v>
      </c>
      <c r="L67" s="57">
        <f>L56+L66</f>
        <v>298709755</v>
      </c>
      <c r="M67" s="57">
        <f>M56+M66</f>
        <v>158327635</v>
      </c>
      <c r="O67" s="110"/>
      <c r="P67" s="110"/>
      <c r="Q67" s="110"/>
      <c r="R67" s="110"/>
      <c r="S67" s="110"/>
      <c r="T67" s="110"/>
      <c r="U67" s="110"/>
      <c r="V67" s="110"/>
    </row>
    <row r="68" spans="1:22" ht="12.75" customHeight="1">
      <c r="A68" s="242" t="s">
        <v>277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O68" s="110"/>
      <c r="P68" s="110"/>
      <c r="Q68" s="110"/>
      <c r="R68" s="110"/>
      <c r="S68" s="110"/>
      <c r="T68" s="110"/>
      <c r="U68" s="110"/>
      <c r="V68" s="110"/>
    </row>
    <row r="69" spans="1:22" ht="12.75" customHeight="1">
      <c r="A69" s="244" t="s">
        <v>156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O69" s="110"/>
      <c r="P69" s="110"/>
      <c r="Q69" s="110"/>
      <c r="R69" s="110"/>
      <c r="S69" s="110"/>
      <c r="T69" s="110"/>
      <c r="U69" s="110"/>
      <c r="V69" s="110"/>
    </row>
    <row r="70" spans="1:22">
      <c r="A70" s="246" t="s">
        <v>198</v>
      </c>
      <c r="B70" s="247"/>
      <c r="C70" s="247"/>
      <c r="D70" s="247"/>
      <c r="E70" s="247"/>
      <c r="F70" s="247"/>
      <c r="G70" s="247"/>
      <c r="H70" s="248"/>
      <c r="I70" s="1">
        <v>169</v>
      </c>
      <c r="J70" s="6">
        <f>J67-J71</f>
        <v>228387323</v>
      </c>
      <c r="K70" s="6">
        <f>K67-K71</f>
        <v>121626101</v>
      </c>
      <c r="L70" s="6">
        <f>L67-L71</f>
        <v>298478900</v>
      </c>
      <c r="M70" s="6">
        <f>M67-M71</f>
        <v>158210153</v>
      </c>
      <c r="O70" s="110"/>
      <c r="P70" s="110"/>
      <c r="Q70" s="110"/>
      <c r="R70" s="110"/>
      <c r="S70" s="110"/>
      <c r="T70" s="110"/>
      <c r="U70" s="110"/>
      <c r="V70" s="110"/>
    </row>
    <row r="71" spans="1:22">
      <c r="A71" s="239" t="s">
        <v>199</v>
      </c>
      <c r="B71" s="240"/>
      <c r="C71" s="240"/>
      <c r="D71" s="240"/>
      <c r="E71" s="240"/>
      <c r="F71" s="240"/>
      <c r="G71" s="240"/>
      <c r="H71" s="241"/>
      <c r="I71" s="4">
        <v>170</v>
      </c>
      <c r="J71" s="7">
        <v>608007</v>
      </c>
      <c r="K71" s="7">
        <v>363408</v>
      </c>
      <c r="L71" s="7">
        <v>230855</v>
      </c>
      <c r="M71" s="7">
        <v>117482</v>
      </c>
      <c r="O71" s="110"/>
      <c r="P71" s="110"/>
      <c r="Q71" s="110"/>
      <c r="R71" s="110"/>
      <c r="S71" s="110"/>
      <c r="T71" s="110"/>
      <c r="U71" s="110"/>
      <c r="V71" s="110"/>
    </row>
    <row r="72" spans="1:22">
      <c r="J72" s="124"/>
      <c r="K72" s="124"/>
      <c r="L72" s="124"/>
      <c r="M72" s="125"/>
    </row>
    <row r="73" spans="1:22">
      <c r="J73" s="124"/>
      <c r="K73" s="124"/>
      <c r="L73" s="124"/>
      <c r="M73" s="125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7" type="noConversion"/>
  <dataValidations count="1">
    <dataValidation allowBlank="1" sqref="L1:L35 A1:I1048576 L62:L67 L37:L57 L59:L60 J1:K67 J68:M1048576 M1:M67 N1:XFD1048576"/>
  </dataValidations>
  <pageMargins left="0.75" right="0.75" top="1" bottom="1" header="0.5" footer="0.5"/>
  <pageSetup paperSize="9"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57"/>
  <sheetViews>
    <sheetView view="pageBreakPreview" zoomScale="90" zoomScaleNormal="70" zoomScaleSheetLayoutView="90" zoomScalePageLayoutView="80" workbookViewId="0">
      <selection activeCell="M1" sqref="M1:Q1048576"/>
    </sheetView>
  </sheetViews>
  <sheetFormatPr defaultRowHeight="12.75"/>
  <cols>
    <col min="1" max="9" width="9.140625" style="49"/>
    <col min="10" max="10" width="11.140625" style="49" bestFit="1" customWidth="1"/>
    <col min="11" max="11" width="12.5703125" style="49" bestFit="1" customWidth="1"/>
    <col min="12" max="12" width="12" style="49" bestFit="1" customWidth="1"/>
    <col min="13" max="13" width="11.85546875" style="49" customWidth="1"/>
    <col min="14" max="14" width="12.42578125" style="49" customWidth="1"/>
    <col min="15" max="15" width="10.85546875" style="49" bestFit="1" customWidth="1"/>
    <col min="16" max="16384" width="9.140625" style="49"/>
  </cols>
  <sheetData>
    <row r="1" spans="1:18" ht="12.75" customHeight="1">
      <c r="A1" s="262" t="s">
        <v>135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8" ht="12.75" customHeight="1">
      <c r="A2" s="263" t="s">
        <v>317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8" ht="12.75" customHeight="1">
      <c r="A3" s="259" t="s">
        <v>309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8" ht="23.25" customHeight="1">
      <c r="A4" s="264" t="s">
        <v>50</v>
      </c>
      <c r="B4" s="264"/>
      <c r="C4" s="264"/>
      <c r="D4" s="264"/>
      <c r="E4" s="264"/>
      <c r="F4" s="264"/>
      <c r="G4" s="264"/>
      <c r="H4" s="264"/>
      <c r="I4" s="114" t="s">
        <v>243</v>
      </c>
      <c r="J4" s="115" t="s">
        <v>283</v>
      </c>
      <c r="K4" s="115" t="s">
        <v>284</v>
      </c>
    </row>
    <row r="5" spans="1:18">
      <c r="A5" s="257">
        <v>1</v>
      </c>
      <c r="B5" s="257"/>
      <c r="C5" s="257"/>
      <c r="D5" s="257"/>
      <c r="E5" s="257"/>
      <c r="F5" s="257"/>
      <c r="G5" s="257"/>
      <c r="H5" s="257"/>
      <c r="I5" s="59">
        <v>2</v>
      </c>
      <c r="J5" s="60" t="s">
        <v>247</v>
      </c>
      <c r="K5" s="60" t="s">
        <v>248</v>
      </c>
      <c r="M5" s="258"/>
      <c r="N5" s="258"/>
    </row>
    <row r="6" spans="1:18" ht="12.75" customHeight="1">
      <c r="A6" s="203" t="s">
        <v>129</v>
      </c>
      <c r="B6" s="204"/>
      <c r="C6" s="204"/>
      <c r="D6" s="204"/>
      <c r="E6" s="204"/>
      <c r="F6" s="204"/>
      <c r="G6" s="204"/>
      <c r="H6" s="204"/>
      <c r="I6" s="255"/>
      <c r="J6" s="255"/>
      <c r="K6" s="256"/>
    </row>
    <row r="7" spans="1:18" ht="12.75" customHeight="1">
      <c r="A7" s="195" t="s">
        <v>34</v>
      </c>
      <c r="B7" s="196"/>
      <c r="C7" s="196"/>
      <c r="D7" s="196"/>
      <c r="E7" s="196"/>
      <c r="F7" s="196"/>
      <c r="G7" s="196"/>
      <c r="H7" s="196"/>
      <c r="I7" s="1">
        <v>1</v>
      </c>
      <c r="J7" s="6">
        <v>295938822</v>
      </c>
      <c r="K7" s="6">
        <f>RDG!L45</f>
        <v>382378971</v>
      </c>
      <c r="L7" s="110"/>
      <c r="M7" s="110"/>
      <c r="N7" s="110"/>
      <c r="O7" s="110"/>
      <c r="P7" s="110"/>
      <c r="Q7" s="110"/>
      <c r="R7" s="110"/>
    </row>
    <row r="8" spans="1:18" ht="12.75" customHeight="1">
      <c r="A8" s="195" t="s">
        <v>35</v>
      </c>
      <c r="B8" s="196"/>
      <c r="C8" s="196"/>
      <c r="D8" s="196"/>
      <c r="E8" s="196"/>
      <c r="F8" s="196"/>
      <c r="G8" s="196"/>
      <c r="H8" s="196"/>
      <c r="I8" s="1">
        <v>2</v>
      </c>
      <c r="J8" s="6">
        <v>116591118</v>
      </c>
      <c r="K8" s="6">
        <f>RDG!L20</f>
        <v>110271042</v>
      </c>
      <c r="L8" s="110"/>
      <c r="M8" s="110"/>
      <c r="N8" s="110"/>
      <c r="O8" s="110"/>
      <c r="P8" s="110"/>
      <c r="Q8" s="110"/>
    </row>
    <row r="9" spans="1:18" ht="12.75" customHeight="1">
      <c r="A9" s="195" t="s">
        <v>36</v>
      </c>
      <c r="B9" s="196"/>
      <c r="C9" s="196"/>
      <c r="D9" s="196"/>
      <c r="E9" s="196"/>
      <c r="F9" s="196"/>
      <c r="G9" s="196"/>
      <c r="H9" s="196"/>
      <c r="I9" s="1">
        <v>3</v>
      </c>
      <c r="J9" s="6">
        <f>31793540+8+1500</f>
        <v>31795048</v>
      </c>
      <c r="K9" s="6">
        <v>98098507</v>
      </c>
      <c r="L9" s="110"/>
      <c r="M9" s="110"/>
      <c r="N9" s="110"/>
      <c r="O9" s="110"/>
      <c r="P9" s="110"/>
      <c r="Q9" s="110"/>
    </row>
    <row r="10" spans="1:18" ht="12.75" customHeight="1">
      <c r="A10" s="195" t="s">
        <v>37</v>
      </c>
      <c r="B10" s="196"/>
      <c r="C10" s="196"/>
      <c r="D10" s="196"/>
      <c r="E10" s="196"/>
      <c r="F10" s="196"/>
      <c r="G10" s="196"/>
      <c r="H10" s="196"/>
      <c r="I10" s="1">
        <v>4</v>
      </c>
      <c r="J10" s="6"/>
      <c r="K10" s="127"/>
      <c r="L10" s="110"/>
      <c r="M10" s="110"/>
      <c r="N10" s="110"/>
      <c r="O10" s="110"/>
      <c r="P10" s="110"/>
      <c r="Q10" s="110"/>
    </row>
    <row r="11" spans="1:18" ht="12.75" customHeight="1">
      <c r="A11" s="195" t="s">
        <v>38</v>
      </c>
      <c r="B11" s="196"/>
      <c r="C11" s="196"/>
      <c r="D11" s="196"/>
      <c r="E11" s="196"/>
      <c r="F11" s="196"/>
      <c r="G11" s="196"/>
      <c r="H11" s="196"/>
      <c r="I11" s="1">
        <v>5</v>
      </c>
      <c r="J11" s="6"/>
      <c r="K11" s="6"/>
      <c r="L11" s="110"/>
      <c r="M11" s="110"/>
      <c r="N11" s="110"/>
      <c r="O11" s="110"/>
      <c r="P11" s="110"/>
      <c r="Q11" s="110"/>
    </row>
    <row r="12" spans="1:18" ht="12.75" customHeight="1">
      <c r="A12" s="195" t="s">
        <v>42</v>
      </c>
      <c r="B12" s="196"/>
      <c r="C12" s="196"/>
      <c r="D12" s="196"/>
      <c r="E12" s="196"/>
      <c r="F12" s="196"/>
      <c r="G12" s="196"/>
      <c r="H12" s="196"/>
      <c r="I12" s="1">
        <v>6</v>
      </c>
      <c r="J12" s="6"/>
      <c r="K12" s="6"/>
      <c r="L12" s="110"/>
      <c r="M12" s="110"/>
      <c r="N12" s="110"/>
      <c r="O12" s="110"/>
      <c r="P12" s="110"/>
      <c r="Q12" s="110"/>
    </row>
    <row r="13" spans="1:18" ht="12.75" customHeight="1">
      <c r="A13" s="211" t="s">
        <v>130</v>
      </c>
      <c r="B13" s="212"/>
      <c r="C13" s="212"/>
      <c r="D13" s="212"/>
      <c r="E13" s="212"/>
      <c r="F13" s="212"/>
      <c r="G13" s="212"/>
      <c r="H13" s="212"/>
      <c r="I13" s="1">
        <v>7</v>
      </c>
      <c r="J13" s="117">
        <f>SUM(J7:J12)</f>
        <v>444324988</v>
      </c>
      <c r="K13" s="117">
        <f>SUM(K7:K12)</f>
        <v>590748520</v>
      </c>
      <c r="L13" s="110"/>
      <c r="M13" s="110"/>
      <c r="N13" s="110"/>
      <c r="O13" s="110"/>
      <c r="P13" s="110"/>
      <c r="Q13" s="110"/>
    </row>
    <row r="14" spans="1:18" ht="12.75" customHeight="1">
      <c r="A14" s="195" t="s">
        <v>43</v>
      </c>
      <c r="B14" s="196"/>
      <c r="C14" s="196"/>
      <c r="D14" s="196"/>
      <c r="E14" s="196"/>
      <c r="F14" s="196"/>
      <c r="G14" s="196"/>
      <c r="H14" s="196"/>
      <c r="I14" s="1">
        <v>8</v>
      </c>
      <c r="J14" s="6"/>
      <c r="K14" s="127"/>
      <c r="L14" s="110"/>
      <c r="M14" s="110"/>
      <c r="N14" s="110"/>
      <c r="O14" s="110"/>
      <c r="P14" s="110"/>
      <c r="Q14" s="110"/>
    </row>
    <row r="15" spans="1:18" ht="12.75" customHeight="1">
      <c r="A15" s="195" t="s">
        <v>44</v>
      </c>
      <c r="B15" s="196"/>
      <c r="C15" s="196"/>
      <c r="D15" s="196"/>
      <c r="E15" s="196"/>
      <c r="F15" s="196"/>
      <c r="G15" s="196"/>
      <c r="H15" s="196"/>
      <c r="I15" s="1">
        <v>9</v>
      </c>
      <c r="J15" s="6">
        <v>54220386</v>
      </c>
      <c r="K15" s="6">
        <v>75498500</v>
      </c>
      <c r="L15" s="110"/>
      <c r="M15" s="110"/>
      <c r="N15" s="110"/>
      <c r="O15" s="110"/>
      <c r="P15" s="110"/>
      <c r="Q15" s="110"/>
    </row>
    <row r="16" spans="1:18" ht="12.75" customHeight="1">
      <c r="A16" s="195" t="s">
        <v>45</v>
      </c>
      <c r="B16" s="196"/>
      <c r="C16" s="196"/>
      <c r="D16" s="196"/>
      <c r="E16" s="196"/>
      <c r="F16" s="196"/>
      <c r="G16" s="196"/>
      <c r="H16" s="196"/>
      <c r="I16" s="1">
        <v>10</v>
      </c>
      <c r="J16" s="6">
        <v>48783176</v>
      </c>
      <c r="K16" s="6">
        <v>46886127</v>
      </c>
      <c r="L16" s="110"/>
      <c r="M16" s="110"/>
      <c r="N16" s="110"/>
      <c r="O16" s="110"/>
      <c r="P16" s="110"/>
      <c r="Q16" s="110"/>
    </row>
    <row r="17" spans="1:17" ht="12.75" customHeight="1">
      <c r="A17" s="195" t="s">
        <v>46</v>
      </c>
      <c r="B17" s="196"/>
      <c r="C17" s="196"/>
      <c r="D17" s="196"/>
      <c r="E17" s="196"/>
      <c r="F17" s="196"/>
      <c r="G17" s="196"/>
      <c r="H17" s="196"/>
      <c r="I17" s="1">
        <v>11</v>
      </c>
      <c r="J17" s="6">
        <f>79751974+1113</f>
        <v>79753087</v>
      </c>
      <c r="K17" s="6">
        <v>108602880</v>
      </c>
      <c r="L17" s="110"/>
      <c r="M17" s="110"/>
      <c r="N17" s="110"/>
      <c r="O17" s="110"/>
      <c r="P17" s="110"/>
      <c r="Q17" s="110"/>
    </row>
    <row r="18" spans="1:17" ht="12.75" customHeight="1">
      <c r="A18" s="211" t="s">
        <v>131</v>
      </c>
      <c r="B18" s="212"/>
      <c r="C18" s="212"/>
      <c r="D18" s="212"/>
      <c r="E18" s="212"/>
      <c r="F18" s="212"/>
      <c r="G18" s="212"/>
      <c r="H18" s="212"/>
      <c r="I18" s="1">
        <v>12</v>
      </c>
      <c r="J18" s="117">
        <f>SUM(J14:J17)</f>
        <v>182756649</v>
      </c>
      <c r="K18" s="117">
        <f>SUM(K14:K17)</f>
        <v>230987507</v>
      </c>
      <c r="L18" s="110"/>
      <c r="M18" s="110"/>
      <c r="N18" s="110"/>
      <c r="O18" s="110"/>
      <c r="P18" s="110"/>
      <c r="Q18" s="110"/>
    </row>
    <row r="19" spans="1:17" ht="12.75" customHeight="1">
      <c r="A19" s="211" t="s">
        <v>30</v>
      </c>
      <c r="B19" s="212"/>
      <c r="C19" s="212"/>
      <c r="D19" s="212"/>
      <c r="E19" s="212"/>
      <c r="F19" s="212"/>
      <c r="G19" s="212"/>
      <c r="H19" s="212"/>
      <c r="I19" s="1">
        <v>13</v>
      </c>
      <c r="J19" s="117">
        <f>IF(J13&gt;J18,J13-J18,0)</f>
        <v>261568339</v>
      </c>
      <c r="K19" s="117">
        <f>IF(K13&gt;K18,K13-K18,0)</f>
        <v>359761013</v>
      </c>
      <c r="L19" s="110"/>
      <c r="M19" s="110"/>
      <c r="N19" s="110"/>
      <c r="O19" s="110"/>
      <c r="P19" s="110"/>
      <c r="Q19" s="110"/>
    </row>
    <row r="20" spans="1:17" ht="12.75" customHeight="1">
      <c r="A20" s="211" t="s">
        <v>31</v>
      </c>
      <c r="B20" s="212"/>
      <c r="C20" s="212"/>
      <c r="D20" s="212"/>
      <c r="E20" s="212"/>
      <c r="F20" s="212"/>
      <c r="G20" s="212"/>
      <c r="H20" s="212"/>
      <c r="I20" s="1">
        <v>14</v>
      </c>
      <c r="J20" s="117">
        <f>IF(J18&gt;J13,J18-J13,0)</f>
        <v>0</v>
      </c>
      <c r="K20" s="117">
        <f>IF(K18&gt;K13,K18-K13,0)</f>
        <v>0</v>
      </c>
      <c r="L20" s="110"/>
      <c r="M20" s="110"/>
      <c r="N20" s="110"/>
      <c r="O20" s="110"/>
      <c r="P20" s="110"/>
      <c r="Q20" s="110"/>
    </row>
    <row r="21" spans="1:17" ht="12.75" customHeight="1">
      <c r="A21" s="203" t="s">
        <v>132</v>
      </c>
      <c r="B21" s="204"/>
      <c r="C21" s="204"/>
      <c r="D21" s="204"/>
      <c r="E21" s="204"/>
      <c r="F21" s="204"/>
      <c r="G21" s="204"/>
      <c r="H21" s="204"/>
      <c r="I21" s="255"/>
      <c r="J21" s="255"/>
      <c r="K21" s="256"/>
      <c r="L21" s="110"/>
      <c r="M21" s="110"/>
      <c r="N21" s="110"/>
      <c r="O21" s="110"/>
      <c r="P21" s="110"/>
      <c r="Q21" s="110"/>
    </row>
    <row r="22" spans="1:17" ht="12.75" customHeight="1">
      <c r="A22" s="195" t="s">
        <v>146</v>
      </c>
      <c r="B22" s="196"/>
      <c r="C22" s="196"/>
      <c r="D22" s="196"/>
      <c r="E22" s="196"/>
      <c r="F22" s="196"/>
      <c r="G22" s="196"/>
      <c r="H22" s="196"/>
      <c r="I22" s="1">
        <v>15</v>
      </c>
      <c r="J22" s="6">
        <v>8500349</v>
      </c>
      <c r="K22" s="6">
        <v>1144953</v>
      </c>
      <c r="L22" s="110"/>
      <c r="M22" s="110"/>
      <c r="N22" s="110"/>
      <c r="O22" s="110"/>
      <c r="P22" s="110"/>
      <c r="Q22" s="110"/>
    </row>
    <row r="23" spans="1:17" ht="12.75" customHeight="1">
      <c r="A23" s="195" t="s">
        <v>147</v>
      </c>
      <c r="B23" s="196"/>
      <c r="C23" s="196"/>
      <c r="D23" s="196"/>
      <c r="E23" s="196"/>
      <c r="F23" s="196"/>
      <c r="G23" s="196"/>
      <c r="H23" s="196"/>
      <c r="I23" s="1">
        <v>16</v>
      </c>
      <c r="J23" s="6"/>
      <c r="K23" s="6"/>
      <c r="L23" s="110"/>
      <c r="M23" s="110"/>
      <c r="N23" s="110"/>
      <c r="O23" s="110"/>
      <c r="P23" s="110"/>
      <c r="Q23" s="110"/>
    </row>
    <row r="24" spans="1:17" ht="12.75" customHeight="1">
      <c r="A24" s="195" t="s">
        <v>148</v>
      </c>
      <c r="B24" s="196"/>
      <c r="C24" s="196"/>
      <c r="D24" s="196"/>
      <c r="E24" s="196"/>
      <c r="F24" s="196"/>
      <c r="G24" s="196"/>
      <c r="H24" s="196"/>
      <c r="I24" s="1">
        <v>17</v>
      </c>
      <c r="J24" s="6">
        <v>3168287</v>
      </c>
      <c r="K24" s="6">
        <v>1311420</v>
      </c>
      <c r="L24" s="110"/>
      <c r="M24" s="110"/>
      <c r="N24" s="110"/>
      <c r="O24" s="110"/>
      <c r="P24" s="110"/>
      <c r="Q24" s="110"/>
    </row>
    <row r="25" spans="1:17" ht="12.75" customHeight="1">
      <c r="A25" s="195" t="s">
        <v>149</v>
      </c>
      <c r="B25" s="196"/>
      <c r="C25" s="196"/>
      <c r="D25" s="196"/>
      <c r="E25" s="196"/>
      <c r="F25" s="196"/>
      <c r="G25" s="196"/>
      <c r="H25" s="196"/>
      <c r="I25" s="1">
        <v>18</v>
      </c>
      <c r="J25" s="6"/>
      <c r="K25" s="6"/>
      <c r="L25" s="110"/>
      <c r="M25" s="110"/>
      <c r="N25" s="110"/>
      <c r="O25" s="110"/>
      <c r="P25" s="110"/>
      <c r="Q25" s="110"/>
    </row>
    <row r="26" spans="1:17" ht="12.75" customHeight="1">
      <c r="A26" s="195" t="s">
        <v>150</v>
      </c>
      <c r="B26" s="196"/>
      <c r="C26" s="196"/>
      <c r="D26" s="196"/>
      <c r="E26" s="196"/>
      <c r="F26" s="196"/>
      <c r="G26" s="196"/>
      <c r="H26" s="196"/>
      <c r="I26" s="1">
        <v>19</v>
      </c>
      <c r="J26" s="6">
        <v>20047000</v>
      </c>
      <c r="K26" s="6">
        <f>12050000</f>
        <v>12050000</v>
      </c>
      <c r="L26" s="110"/>
      <c r="M26" s="110"/>
      <c r="N26" s="110"/>
      <c r="O26" s="110"/>
      <c r="P26" s="110"/>
      <c r="Q26" s="110"/>
    </row>
    <row r="27" spans="1:17" ht="12.75" customHeight="1">
      <c r="A27" s="211" t="s">
        <v>136</v>
      </c>
      <c r="B27" s="212"/>
      <c r="C27" s="212"/>
      <c r="D27" s="212"/>
      <c r="E27" s="212"/>
      <c r="F27" s="212"/>
      <c r="G27" s="212"/>
      <c r="H27" s="212"/>
      <c r="I27" s="1">
        <v>20</v>
      </c>
      <c r="J27" s="117">
        <f>SUM(J22:J26)</f>
        <v>31715636</v>
      </c>
      <c r="K27" s="117">
        <f>SUM(K22:K26)</f>
        <v>14506373</v>
      </c>
      <c r="L27" s="110"/>
      <c r="M27" s="110"/>
      <c r="N27" s="110"/>
      <c r="O27" s="110"/>
      <c r="P27" s="110"/>
      <c r="Q27" s="110"/>
    </row>
    <row r="28" spans="1:17" ht="12.75" customHeight="1">
      <c r="A28" s="195" t="s">
        <v>101</v>
      </c>
      <c r="B28" s="196"/>
      <c r="C28" s="196"/>
      <c r="D28" s="196"/>
      <c r="E28" s="196"/>
      <c r="F28" s="196"/>
      <c r="G28" s="196"/>
      <c r="H28" s="196"/>
      <c r="I28" s="1">
        <v>21</v>
      </c>
      <c r="J28" s="6">
        <f>108120757+1500</f>
        <v>108122257</v>
      </c>
      <c r="K28" s="6">
        <v>121512745</v>
      </c>
      <c r="L28" s="110"/>
      <c r="M28" s="110"/>
      <c r="N28" s="110"/>
      <c r="O28" s="110"/>
      <c r="P28" s="110"/>
      <c r="Q28" s="110"/>
    </row>
    <row r="29" spans="1:17" ht="12.75" customHeight="1">
      <c r="A29" s="195" t="s">
        <v>102</v>
      </c>
      <c r="B29" s="196"/>
      <c r="C29" s="196"/>
      <c r="D29" s="196"/>
      <c r="E29" s="196"/>
      <c r="F29" s="196"/>
      <c r="G29" s="196"/>
      <c r="H29" s="196"/>
      <c r="I29" s="1">
        <v>22</v>
      </c>
      <c r="J29" s="6">
        <v>2207000</v>
      </c>
      <c r="K29" s="6"/>
      <c r="L29" s="110"/>
      <c r="M29" s="110"/>
      <c r="N29" s="110"/>
      <c r="O29" s="110"/>
      <c r="P29" s="110"/>
      <c r="Q29" s="110"/>
    </row>
    <row r="30" spans="1:17" ht="12.75" customHeight="1">
      <c r="A30" s="195" t="s">
        <v>10</v>
      </c>
      <c r="B30" s="196"/>
      <c r="C30" s="196"/>
      <c r="D30" s="196"/>
      <c r="E30" s="196"/>
      <c r="F30" s="196"/>
      <c r="G30" s="196"/>
      <c r="H30" s="196"/>
      <c r="I30" s="1">
        <v>23</v>
      </c>
      <c r="J30" s="6">
        <v>20980000</v>
      </c>
      <c r="K30" s="6">
        <v>33292000</v>
      </c>
      <c r="L30" s="110"/>
      <c r="M30" s="110"/>
      <c r="N30" s="110"/>
      <c r="O30" s="110"/>
      <c r="P30" s="110"/>
      <c r="Q30" s="110"/>
    </row>
    <row r="31" spans="1:17" ht="12.75" customHeight="1">
      <c r="A31" s="211" t="s">
        <v>2</v>
      </c>
      <c r="B31" s="212"/>
      <c r="C31" s="212"/>
      <c r="D31" s="212"/>
      <c r="E31" s="212"/>
      <c r="F31" s="212"/>
      <c r="G31" s="212"/>
      <c r="H31" s="212"/>
      <c r="I31" s="1">
        <v>24</v>
      </c>
      <c r="J31" s="117">
        <f>SUM(J28:J30)</f>
        <v>131309257</v>
      </c>
      <c r="K31" s="117">
        <f>SUM(K28:K30)</f>
        <v>154804745</v>
      </c>
      <c r="L31" s="110"/>
      <c r="M31" s="110"/>
      <c r="N31" s="110"/>
      <c r="O31" s="110"/>
      <c r="P31" s="110"/>
      <c r="Q31" s="110"/>
    </row>
    <row r="32" spans="1:17" ht="12.75" customHeight="1">
      <c r="A32" s="211" t="s">
        <v>32</v>
      </c>
      <c r="B32" s="212"/>
      <c r="C32" s="212"/>
      <c r="D32" s="212"/>
      <c r="E32" s="212"/>
      <c r="F32" s="212"/>
      <c r="G32" s="212"/>
      <c r="H32" s="212"/>
      <c r="I32" s="1">
        <v>25</v>
      </c>
      <c r="J32" s="117">
        <f>IF(J27&gt;J31,J27-J31,0)</f>
        <v>0</v>
      </c>
      <c r="K32" s="117">
        <f>IF(K27&gt;K31,K27-K31,0)</f>
        <v>0</v>
      </c>
      <c r="L32" s="110"/>
      <c r="M32" s="110"/>
      <c r="N32" s="110"/>
      <c r="O32" s="110"/>
      <c r="P32" s="110"/>
      <c r="Q32" s="110"/>
    </row>
    <row r="33" spans="1:17" ht="12.75" customHeight="1">
      <c r="A33" s="211" t="s">
        <v>33</v>
      </c>
      <c r="B33" s="212"/>
      <c r="C33" s="212"/>
      <c r="D33" s="212"/>
      <c r="E33" s="212"/>
      <c r="F33" s="212"/>
      <c r="G33" s="212"/>
      <c r="H33" s="212"/>
      <c r="I33" s="1">
        <v>26</v>
      </c>
      <c r="J33" s="117">
        <f>IF(J31&gt;J27,J31-J27,0)</f>
        <v>99593621</v>
      </c>
      <c r="K33" s="117">
        <f>IF(K31&gt;K27,K31-K27,0)</f>
        <v>140298372</v>
      </c>
      <c r="L33" s="110"/>
      <c r="M33" s="110"/>
      <c r="N33" s="110"/>
      <c r="O33" s="110"/>
      <c r="P33" s="110"/>
      <c r="Q33" s="110"/>
    </row>
    <row r="34" spans="1:17" ht="12.75" customHeight="1">
      <c r="A34" s="203" t="s">
        <v>133</v>
      </c>
      <c r="B34" s="204"/>
      <c r="C34" s="204"/>
      <c r="D34" s="204"/>
      <c r="E34" s="204"/>
      <c r="F34" s="204"/>
      <c r="G34" s="204"/>
      <c r="H34" s="204"/>
      <c r="I34" s="255"/>
      <c r="J34" s="255"/>
      <c r="K34" s="256"/>
      <c r="L34" s="110"/>
      <c r="M34" s="110"/>
      <c r="N34" s="110"/>
      <c r="O34" s="110"/>
      <c r="P34" s="110"/>
      <c r="Q34" s="110"/>
    </row>
    <row r="35" spans="1:17" ht="12.75" customHeight="1">
      <c r="A35" s="195" t="s">
        <v>142</v>
      </c>
      <c r="B35" s="196"/>
      <c r="C35" s="196"/>
      <c r="D35" s="196"/>
      <c r="E35" s="196"/>
      <c r="F35" s="196"/>
      <c r="G35" s="196"/>
      <c r="H35" s="196"/>
      <c r="I35" s="1">
        <v>27</v>
      </c>
      <c r="J35" s="6">
        <v>0</v>
      </c>
      <c r="K35" s="6"/>
      <c r="L35" s="110"/>
      <c r="M35" s="110"/>
      <c r="N35" s="110"/>
      <c r="O35" s="110"/>
      <c r="P35" s="110"/>
      <c r="Q35" s="110"/>
    </row>
    <row r="36" spans="1:17" ht="12.75" customHeight="1">
      <c r="A36" s="195" t="s">
        <v>23</v>
      </c>
      <c r="B36" s="196"/>
      <c r="C36" s="196"/>
      <c r="D36" s="196"/>
      <c r="E36" s="196"/>
      <c r="F36" s="196"/>
      <c r="G36" s="196"/>
      <c r="H36" s="196"/>
      <c r="I36" s="1">
        <v>28</v>
      </c>
      <c r="J36" s="6">
        <v>120377000</v>
      </c>
      <c r="K36" s="6">
        <v>80065000</v>
      </c>
      <c r="L36" s="110"/>
      <c r="M36" s="110"/>
      <c r="N36" s="110"/>
      <c r="O36" s="110"/>
      <c r="P36" s="110"/>
      <c r="Q36" s="110"/>
    </row>
    <row r="37" spans="1:17" ht="12.75" customHeight="1">
      <c r="A37" s="195" t="s">
        <v>24</v>
      </c>
      <c r="B37" s="196"/>
      <c r="C37" s="196"/>
      <c r="D37" s="196"/>
      <c r="E37" s="196"/>
      <c r="F37" s="196"/>
      <c r="G37" s="196"/>
      <c r="H37" s="196"/>
      <c r="I37" s="1">
        <v>29</v>
      </c>
      <c r="J37" s="6"/>
      <c r="K37" s="6"/>
      <c r="L37" s="110"/>
      <c r="M37" s="110"/>
      <c r="N37" s="110"/>
      <c r="O37" s="110"/>
      <c r="P37" s="110"/>
      <c r="Q37" s="110"/>
    </row>
    <row r="38" spans="1:17" ht="12.75" customHeight="1">
      <c r="A38" s="211" t="s">
        <v>59</v>
      </c>
      <c r="B38" s="212"/>
      <c r="C38" s="212"/>
      <c r="D38" s="212"/>
      <c r="E38" s="212"/>
      <c r="F38" s="212"/>
      <c r="G38" s="212"/>
      <c r="H38" s="212"/>
      <c r="I38" s="1">
        <v>30</v>
      </c>
      <c r="J38" s="117">
        <f>SUM(J35:J37)</f>
        <v>120377000</v>
      </c>
      <c r="K38" s="117">
        <f>SUM(K35:K37)</f>
        <v>80065000</v>
      </c>
      <c r="L38" s="110"/>
      <c r="M38" s="110"/>
      <c r="N38" s="110"/>
      <c r="O38" s="110"/>
      <c r="P38" s="110"/>
      <c r="Q38" s="110"/>
    </row>
    <row r="39" spans="1:17" ht="12.75" customHeight="1">
      <c r="A39" s="195" t="s">
        <v>25</v>
      </c>
      <c r="B39" s="196"/>
      <c r="C39" s="196"/>
      <c r="D39" s="196"/>
      <c r="E39" s="196"/>
      <c r="F39" s="196"/>
      <c r="G39" s="196"/>
      <c r="H39" s="196"/>
      <c r="I39" s="1">
        <v>31</v>
      </c>
      <c r="J39" s="6">
        <v>265975981</v>
      </c>
      <c r="K39" s="6">
        <v>262215000</v>
      </c>
      <c r="L39" s="110"/>
      <c r="M39" s="110"/>
      <c r="N39" s="110"/>
      <c r="O39" s="110"/>
      <c r="P39" s="110"/>
      <c r="Q39" s="110"/>
    </row>
    <row r="40" spans="1:17" ht="12.75" customHeight="1">
      <c r="A40" s="195" t="s">
        <v>26</v>
      </c>
      <c r="B40" s="196"/>
      <c r="C40" s="196"/>
      <c r="D40" s="196"/>
      <c r="E40" s="196"/>
      <c r="F40" s="196"/>
      <c r="G40" s="196"/>
      <c r="H40" s="196"/>
      <c r="I40" s="1">
        <v>32</v>
      </c>
      <c r="J40" s="6">
        <v>44984000</v>
      </c>
      <c r="K40" s="6">
        <v>66674000</v>
      </c>
      <c r="L40" s="110"/>
      <c r="M40" s="110"/>
      <c r="N40" s="110"/>
      <c r="O40" s="110"/>
      <c r="P40" s="110"/>
      <c r="Q40" s="110"/>
    </row>
    <row r="41" spans="1:17" ht="12.75" customHeight="1">
      <c r="A41" s="195" t="s">
        <v>27</v>
      </c>
      <c r="B41" s="196"/>
      <c r="C41" s="196"/>
      <c r="D41" s="196"/>
      <c r="E41" s="196"/>
      <c r="F41" s="196"/>
      <c r="G41" s="196"/>
      <c r="H41" s="196"/>
      <c r="I41" s="1">
        <v>33</v>
      </c>
      <c r="J41" s="6"/>
      <c r="K41" s="6"/>
      <c r="L41" s="110"/>
      <c r="M41" s="110"/>
      <c r="N41" s="110"/>
      <c r="O41" s="110"/>
      <c r="P41" s="110"/>
      <c r="Q41" s="110"/>
    </row>
    <row r="42" spans="1:17" ht="12.75" customHeight="1">
      <c r="A42" s="195" t="s">
        <v>28</v>
      </c>
      <c r="B42" s="196"/>
      <c r="C42" s="196"/>
      <c r="D42" s="196"/>
      <c r="E42" s="196"/>
      <c r="F42" s="196"/>
      <c r="G42" s="196"/>
      <c r="H42" s="196"/>
      <c r="I42" s="1">
        <v>34</v>
      </c>
      <c r="J42" s="6">
        <v>7430934</v>
      </c>
      <c r="K42" s="6">
        <v>1935741</v>
      </c>
      <c r="L42" s="110"/>
      <c r="M42" s="110"/>
      <c r="N42" s="110"/>
      <c r="O42" s="110"/>
      <c r="P42" s="110"/>
      <c r="Q42" s="110"/>
    </row>
    <row r="43" spans="1:17" ht="12.75" customHeight="1">
      <c r="A43" s="195" t="s">
        <v>29</v>
      </c>
      <c r="B43" s="196"/>
      <c r="C43" s="196"/>
      <c r="D43" s="196"/>
      <c r="E43" s="196"/>
      <c r="F43" s="196"/>
      <c r="G43" s="196"/>
      <c r="H43" s="196"/>
      <c r="I43" s="1">
        <v>35</v>
      </c>
      <c r="J43" s="6">
        <v>1857000</v>
      </c>
      <c r="K43" s="6">
        <v>0</v>
      </c>
      <c r="L43" s="110"/>
      <c r="M43" s="110"/>
      <c r="N43" s="110"/>
      <c r="O43" s="110"/>
      <c r="P43" s="110"/>
      <c r="Q43" s="110"/>
    </row>
    <row r="44" spans="1:17" ht="12.75" customHeight="1">
      <c r="A44" s="211" t="s">
        <v>60</v>
      </c>
      <c r="B44" s="212"/>
      <c r="C44" s="212"/>
      <c r="D44" s="212"/>
      <c r="E44" s="212"/>
      <c r="F44" s="212"/>
      <c r="G44" s="212"/>
      <c r="H44" s="212"/>
      <c r="I44" s="1">
        <v>36</v>
      </c>
      <c r="J44" s="117">
        <f>SUM(J39:J43)</f>
        <v>320247915</v>
      </c>
      <c r="K44" s="117">
        <f>SUM(K39:K43)</f>
        <v>330824741</v>
      </c>
      <c r="L44" s="110"/>
      <c r="M44" s="110"/>
      <c r="N44" s="110"/>
      <c r="O44" s="110"/>
      <c r="P44" s="110"/>
      <c r="Q44" s="110"/>
    </row>
    <row r="45" spans="1:17" ht="12.75" customHeight="1">
      <c r="A45" s="211" t="s">
        <v>11</v>
      </c>
      <c r="B45" s="212"/>
      <c r="C45" s="212"/>
      <c r="D45" s="212"/>
      <c r="E45" s="212"/>
      <c r="F45" s="212"/>
      <c r="G45" s="212"/>
      <c r="H45" s="212"/>
      <c r="I45" s="1">
        <v>37</v>
      </c>
      <c r="J45" s="117">
        <f>IF(J38&gt;J44,J38-J44,0)</f>
        <v>0</v>
      </c>
      <c r="K45" s="117">
        <f>IF(K38&gt;K44,K38-K44,0)</f>
        <v>0</v>
      </c>
      <c r="L45" s="110"/>
      <c r="M45" s="110"/>
      <c r="N45" s="110"/>
      <c r="O45" s="110"/>
      <c r="P45" s="110"/>
      <c r="Q45" s="110"/>
    </row>
    <row r="46" spans="1:17" ht="12.75" customHeight="1">
      <c r="A46" s="211" t="s">
        <v>12</v>
      </c>
      <c r="B46" s="212"/>
      <c r="C46" s="212"/>
      <c r="D46" s="212"/>
      <c r="E46" s="212"/>
      <c r="F46" s="212"/>
      <c r="G46" s="212"/>
      <c r="H46" s="212"/>
      <c r="I46" s="1">
        <v>38</v>
      </c>
      <c r="J46" s="117">
        <f>IF(J44&gt;J38,J44-J38,0)</f>
        <v>199870915</v>
      </c>
      <c r="K46" s="117">
        <f>IF(K44&gt;K38,K44-K38,0)</f>
        <v>250759741</v>
      </c>
      <c r="L46" s="110"/>
      <c r="M46" s="110"/>
      <c r="N46" s="110"/>
      <c r="O46" s="110"/>
      <c r="P46" s="110"/>
      <c r="Q46" s="110"/>
    </row>
    <row r="47" spans="1:17" ht="12.75" customHeight="1">
      <c r="A47" s="195" t="s">
        <v>61</v>
      </c>
      <c r="B47" s="196"/>
      <c r="C47" s="196"/>
      <c r="D47" s="196"/>
      <c r="E47" s="196"/>
      <c r="F47" s="196"/>
      <c r="G47" s="196"/>
      <c r="H47" s="196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  <c r="L47" s="110"/>
      <c r="M47" s="110"/>
      <c r="N47" s="110"/>
      <c r="O47" s="110"/>
      <c r="P47" s="110"/>
      <c r="Q47" s="110"/>
    </row>
    <row r="48" spans="1:17" ht="12.75" customHeight="1">
      <c r="A48" s="195" t="s">
        <v>62</v>
      </c>
      <c r="B48" s="196"/>
      <c r="C48" s="196"/>
      <c r="D48" s="196"/>
      <c r="E48" s="196"/>
      <c r="F48" s="196"/>
      <c r="G48" s="196"/>
      <c r="H48" s="196"/>
      <c r="I48" s="1">
        <v>40</v>
      </c>
      <c r="J48" s="50">
        <f>IF(J20-J19+J33-J32+J46-J45&gt;0,J20-J19+J33-J32+J46-J45,0)</f>
        <v>37896197</v>
      </c>
      <c r="K48" s="50">
        <f>IF(K20-K19+K33-K32+K46-K45&gt;0,K20-K19+K33-K32+K46-K45,0)</f>
        <v>31297100</v>
      </c>
      <c r="L48" s="110"/>
      <c r="M48" s="110"/>
      <c r="N48" s="110"/>
      <c r="O48" s="110"/>
      <c r="P48" s="110"/>
      <c r="Q48" s="110"/>
    </row>
    <row r="49" spans="1:17" ht="12.75" customHeight="1">
      <c r="A49" s="195" t="s">
        <v>134</v>
      </c>
      <c r="B49" s="196"/>
      <c r="C49" s="196"/>
      <c r="D49" s="196"/>
      <c r="E49" s="196"/>
      <c r="F49" s="196"/>
      <c r="G49" s="196"/>
      <c r="H49" s="196"/>
      <c r="I49" s="1">
        <v>41</v>
      </c>
      <c r="J49" s="6">
        <v>490729635</v>
      </c>
      <c r="K49" s="6">
        <f>Bilanca!J64</f>
        <v>497079018</v>
      </c>
      <c r="L49" s="110"/>
      <c r="M49" s="110"/>
      <c r="N49" s="110"/>
      <c r="O49" s="110"/>
      <c r="P49" s="110"/>
      <c r="Q49" s="110"/>
    </row>
    <row r="50" spans="1:17" ht="12.75" customHeight="1">
      <c r="A50" s="195" t="s">
        <v>143</v>
      </c>
      <c r="B50" s="196"/>
      <c r="C50" s="196"/>
      <c r="D50" s="196"/>
      <c r="E50" s="196"/>
      <c r="F50" s="196"/>
      <c r="G50" s="196"/>
      <c r="H50" s="196"/>
      <c r="I50" s="1">
        <v>42</v>
      </c>
      <c r="J50" s="6">
        <f>J47</f>
        <v>0</v>
      </c>
      <c r="K50" s="6">
        <f>K47</f>
        <v>0</v>
      </c>
      <c r="L50" s="110"/>
      <c r="M50" s="110"/>
      <c r="N50" s="110"/>
      <c r="O50" s="110"/>
      <c r="P50" s="110"/>
      <c r="Q50" s="110"/>
    </row>
    <row r="51" spans="1:17" ht="12.75" customHeight="1">
      <c r="A51" s="195" t="s">
        <v>144</v>
      </c>
      <c r="B51" s="196"/>
      <c r="C51" s="196"/>
      <c r="D51" s="196"/>
      <c r="E51" s="196"/>
      <c r="F51" s="196"/>
      <c r="G51" s="196"/>
      <c r="H51" s="196"/>
      <c r="I51" s="1">
        <v>43</v>
      </c>
      <c r="J51" s="6">
        <f>J48</f>
        <v>37896197</v>
      </c>
      <c r="K51" s="6">
        <f>K48</f>
        <v>31297100</v>
      </c>
      <c r="L51" s="110"/>
      <c r="M51" s="110"/>
      <c r="N51" s="110"/>
      <c r="O51" s="110"/>
      <c r="P51" s="110"/>
      <c r="Q51" s="110"/>
    </row>
    <row r="52" spans="1:17" ht="12.75" customHeight="1">
      <c r="A52" s="214" t="s">
        <v>145</v>
      </c>
      <c r="B52" s="215"/>
      <c r="C52" s="215"/>
      <c r="D52" s="215"/>
      <c r="E52" s="215"/>
      <c r="F52" s="215"/>
      <c r="G52" s="215"/>
      <c r="H52" s="215"/>
      <c r="I52" s="4">
        <v>44</v>
      </c>
      <c r="J52" s="57">
        <f>+J49+J50-J51</f>
        <v>452833438</v>
      </c>
      <c r="K52" s="57">
        <f>+K49+K50-K51</f>
        <v>465781918</v>
      </c>
      <c r="L52" s="110"/>
      <c r="M52" s="110"/>
      <c r="N52" s="110"/>
      <c r="O52" s="110"/>
      <c r="P52" s="110"/>
      <c r="Q52" s="110"/>
    </row>
    <row r="53" spans="1:17">
      <c r="K53" s="110"/>
      <c r="L53" s="110"/>
    </row>
    <row r="54" spans="1:17">
      <c r="K54" s="110"/>
    </row>
    <row r="55" spans="1:17">
      <c r="J55" s="110"/>
      <c r="K55" s="110"/>
    </row>
    <row r="56" spans="1:17">
      <c r="K56" s="110"/>
    </row>
    <row r="57" spans="1:17">
      <c r="K57" s="110"/>
    </row>
  </sheetData>
  <protectedRanges>
    <protectedRange sqref="K7" name="Range1_10_2_1_2_1_2"/>
    <protectedRange sqref="K8" name="Range1_10_3_1_2_1_2"/>
    <protectedRange sqref="K14" name="Range1_11_1_1_2_1_1_1"/>
    <protectedRange sqref="K16" name="Range1_11_2_1_2_1_2"/>
    <protectedRange sqref="K22:K24" name="Range1_12_2_3_1_1"/>
    <protectedRange sqref="K26" name="Range1_12_1_1_3_1_1"/>
    <protectedRange sqref="K28" name="Range1_13_2_3_1_1"/>
    <protectedRange sqref="K30" name="Range1_13_1_1_3_1_1"/>
    <protectedRange sqref="K49" name="Range1_15_1_3_1_1"/>
    <protectedRange sqref="J7" name="Range1_10_2_1_2_1_2_5"/>
    <protectedRange sqref="J8" name="Range1_10_3_1_2_1_2_5"/>
    <protectedRange sqref="J14" name="Range1_11_1_1_2_1_1_1_5"/>
    <protectedRange sqref="J16" name="Range1_11_2_1_2_1_2_5"/>
    <protectedRange sqref="J22:J24" name="Range1_12_2_3_1_1_3"/>
    <protectedRange sqref="J26" name="Range1_12_1_1_3_1_1_3"/>
    <protectedRange sqref="J28" name="Range1_13_2_3_1_1_3"/>
    <protectedRange sqref="J30" name="Range1_13_1_1_3_1_1_3"/>
    <protectedRange sqref="J49" name="Range1_15_1_3_1_1_3"/>
  </protectedRanges>
  <mergeCells count="53">
    <mergeCell ref="M5:N5"/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7" type="noConversion"/>
  <dataValidations count="2">
    <dataValidation allowBlank="1" sqref="A1:I1048576 J51:K1048576 K20:K21 J41:K49 K23:K38 J1:K19 J20:J39 L1:L1048576 M5 M1:XFD4 O5:XFD5 M6:XFD1048576"/>
    <dataValidation type="whole" operator="notEqual" allowBlank="1" showInputMessage="1" showErrorMessage="1" errorTitle="Pogrešan unos" error="Mogu se unijeti samo cjelobrojne vrijednosti." sqref="J50:K50">
      <formula1>9999999998</formula1>
    </dataValidation>
  </dataValidations>
  <pageMargins left="0.75" right="0.75" top="1" bottom="1" header="0.5" footer="0.5"/>
  <pageSetup paperSize="9" scale="8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6"/>
  <sheetViews>
    <sheetView view="pageBreakPreview" zoomScale="90" zoomScaleNormal="100" zoomScaleSheetLayoutView="90" workbookViewId="0">
      <selection activeCell="M1" sqref="M1:Q1048576"/>
    </sheetView>
  </sheetViews>
  <sheetFormatPr defaultRowHeight="12.75"/>
  <cols>
    <col min="1" max="4" width="9.140625" style="62"/>
    <col min="5" max="5" width="10.140625" style="62" bestFit="1" customWidth="1"/>
    <col min="6" max="9" width="9.140625" style="62"/>
    <col min="10" max="10" width="13.85546875" style="62" customWidth="1"/>
    <col min="11" max="11" width="15.85546875" style="62" customWidth="1"/>
    <col min="12" max="12" width="11.42578125" style="62" bestFit="1" customWidth="1"/>
    <col min="13" max="13" width="20.42578125" style="62" bestFit="1" customWidth="1"/>
    <col min="14" max="14" width="13.5703125" style="62" customWidth="1"/>
    <col min="15" max="16384" width="9.140625" style="62"/>
  </cols>
  <sheetData>
    <row r="1" spans="1:17">
      <c r="A1" s="280" t="s">
        <v>245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7" ht="15.75">
      <c r="A2" s="41"/>
      <c r="B2" s="61"/>
      <c r="C2" s="269" t="s">
        <v>246</v>
      </c>
      <c r="D2" s="269"/>
      <c r="E2" s="63">
        <v>43101</v>
      </c>
      <c r="F2" s="42" t="s">
        <v>214</v>
      </c>
      <c r="G2" s="270">
        <v>43373</v>
      </c>
      <c r="H2" s="271"/>
      <c r="I2" s="61"/>
      <c r="J2" s="61"/>
      <c r="K2" s="61"/>
    </row>
    <row r="3" spans="1:17" ht="23.25">
      <c r="A3" s="272" t="s">
        <v>50</v>
      </c>
      <c r="B3" s="272"/>
      <c r="C3" s="272"/>
      <c r="D3" s="272"/>
      <c r="E3" s="272"/>
      <c r="F3" s="272"/>
      <c r="G3" s="272"/>
      <c r="H3" s="272"/>
      <c r="I3" s="64" t="s">
        <v>269</v>
      </c>
      <c r="J3" s="65" t="s">
        <v>124</v>
      </c>
      <c r="K3" s="65" t="s">
        <v>125</v>
      </c>
    </row>
    <row r="4" spans="1:17">
      <c r="A4" s="273">
        <v>1</v>
      </c>
      <c r="B4" s="273"/>
      <c r="C4" s="273"/>
      <c r="D4" s="273"/>
      <c r="E4" s="273"/>
      <c r="F4" s="273"/>
      <c r="G4" s="273"/>
      <c r="H4" s="273"/>
      <c r="I4" s="67">
        <v>2</v>
      </c>
      <c r="J4" s="66" t="s">
        <v>247</v>
      </c>
      <c r="K4" s="66" t="s">
        <v>248</v>
      </c>
    </row>
    <row r="5" spans="1:17">
      <c r="A5" s="265" t="s">
        <v>249</v>
      </c>
      <c r="B5" s="266"/>
      <c r="C5" s="266"/>
      <c r="D5" s="266"/>
      <c r="E5" s="266"/>
      <c r="F5" s="266"/>
      <c r="G5" s="266"/>
      <c r="H5" s="266"/>
      <c r="I5" s="43">
        <v>1</v>
      </c>
      <c r="J5" s="5">
        <v>133372000</v>
      </c>
      <c r="K5" s="5">
        <f>Bilanca!K70</f>
        <v>133372000</v>
      </c>
      <c r="L5" s="111"/>
      <c r="M5" s="131"/>
      <c r="N5" s="111"/>
      <c r="P5" s="111"/>
      <c r="Q5" s="111"/>
    </row>
    <row r="6" spans="1:17">
      <c r="A6" s="265" t="s">
        <v>250</v>
      </c>
      <c r="B6" s="266"/>
      <c r="C6" s="266"/>
      <c r="D6" s="266"/>
      <c r="E6" s="266"/>
      <c r="F6" s="266"/>
      <c r="G6" s="266"/>
      <c r="H6" s="266"/>
      <c r="I6" s="43">
        <v>2</v>
      </c>
      <c r="J6" s="6">
        <v>881052137</v>
      </c>
      <c r="K6" s="6">
        <f>Bilanca!K71</f>
        <v>881165635</v>
      </c>
      <c r="L6" s="111"/>
      <c r="M6" s="131"/>
      <c r="N6" s="111"/>
      <c r="P6" s="111"/>
      <c r="Q6" s="111"/>
    </row>
    <row r="7" spans="1:17">
      <c r="A7" s="265" t="s">
        <v>251</v>
      </c>
      <c r="B7" s="266"/>
      <c r="C7" s="266"/>
      <c r="D7" s="266"/>
      <c r="E7" s="266"/>
      <c r="F7" s="266"/>
      <c r="G7" s="266"/>
      <c r="H7" s="266"/>
      <c r="I7" s="43">
        <v>3</v>
      </c>
      <c r="J7" s="6">
        <v>-137953222</v>
      </c>
      <c r="K7" s="6">
        <f>Bilanca!K72</f>
        <v>-396813534</v>
      </c>
      <c r="L7" s="111"/>
      <c r="M7" s="131"/>
      <c r="N7" s="111"/>
      <c r="P7" s="111"/>
      <c r="Q7" s="111"/>
    </row>
    <row r="8" spans="1:17">
      <c r="A8" s="265" t="s">
        <v>252</v>
      </c>
      <c r="B8" s="266"/>
      <c r="C8" s="266"/>
      <c r="D8" s="266"/>
      <c r="E8" s="266"/>
      <c r="F8" s="266"/>
      <c r="G8" s="266"/>
      <c r="H8" s="266"/>
      <c r="I8" s="43">
        <v>4</v>
      </c>
      <c r="J8" s="6">
        <v>1083316773</v>
      </c>
      <c r="K8" s="6">
        <f>Bilanca!K80</f>
        <v>1538279010</v>
      </c>
      <c r="L8" s="111"/>
      <c r="M8" s="131"/>
      <c r="N8" s="111"/>
      <c r="P8" s="111"/>
      <c r="Q8" s="111"/>
    </row>
    <row r="9" spans="1:17">
      <c r="A9" s="265" t="s">
        <v>253</v>
      </c>
      <c r="B9" s="266"/>
      <c r="C9" s="266"/>
      <c r="D9" s="266"/>
      <c r="E9" s="266"/>
      <c r="F9" s="266"/>
      <c r="G9" s="266"/>
      <c r="H9" s="266"/>
      <c r="I9" s="43">
        <v>5</v>
      </c>
      <c r="J9" s="6">
        <f>RDG!J53</f>
        <v>237531790</v>
      </c>
      <c r="K9" s="6">
        <f>RDG!L53</f>
        <v>319284459</v>
      </c>
      <c r="L9" s="111"/>
      <c r="M9" s="131"/>
      <c r="N9" s="111"/>
      <c r="P9" s="111"/>
      <c r="Q9" s="111"/>
    </row>
    <row r="10" spans="1:17">
      <c r="A10" s="265" t="s">
        <v>254</v>
      </c>
      <c r="B10" s="266"/>
      <c r="C10" s="266"/>
      <c r="D10" s="266"/>
      <c r="E10" s="266"/>
      <c r="F10" s="266"/>
      <c r="G10" s="266"/>
      <c r="H10" s="266"/>
      <c r="I10" s="43">
        <v>6</v>
      </c>
      <c r="J10" s="6"/>
      <c r="K10" s="6"/>
      <c r="L10" s="111"/>
      <c r="M10" s="131"/>
      <c r="N10" s="111"/>
      <c r="P10" s="111"/>
      <c r="Q10" s="111"/>
    </row>
    <row r="11" spans="1:17">
      <c r="A11" s="265" t="s">
        <v>255</v>
      </c>
      <c r="B11" s="266"/>
      <c r="C11" s="266"/>
      <c r="D11" s="266"/>
      <c r="E11" s="266"/>
      <c r="F11" s="266"/>
      <c r="G11" s="266"/>
      <c r="H11" s="266"/>
      <c r="I11" s="43">
        <v>7</v>
      </c>
      <c r="J11" s="6"/>
      <c r="K11" s="6"/>
      <c r="L11" s="111"/>
      <c r="M11" s="131"/>
      <c r="N11" s="111"/>
      <c r="P11" s="111"/>
      <c r="Q11" s="111"/>
    </row>
    <row r="12" spans="1:17">
      <c r="A12" s="265" t="s">
        <v>256</v>
      </c>
      <c r="B12" s="266"/>
      <c r="C12" s="266"/>
      <c r="D12" s="266"/>
      <c r="E12" s="266"/>
      <c r="F12" s="266"/>
      <c r="G12" s="266"/>
      <c r="H12" s="266"/>
      <c r="I12" s="43">
        <v>8</v>
      </c>
      <c r="J12" s="6"/>
      <c r="K12" s="6"/>
      <c r="L12" s="111"/>
      <c r="M12" s="131"/>
      <c r="N12" s="111"/>
      <c r="P12" s="111"/>
      <c r="Q12" s="111"/>
    </row>
    <row r="13" spans="1:17">
      <c r="A13" s="265" t="s">
        <v>257</v>
      </c>
      <c r="B13" s="266"/>
      <c r="C13" s="266"/>
      <c r="D13" s="266"/>
      <c r="E13" s="266"/>
      <c r="F13" s="266"/>
      <c r="G13" s="266"/>
      <c r="H13" s="266"/>
      <c r="I13" s="43">
        <v>9</v>
      </c>
      <c r="J13" s="6">
        <v>-5622363</v>
      </c>
      <c r="K13" s="6">
        <f>Bilanca!K78</f>
        <v>3725124</v>
      </c>
      <c r="L13" s="111"/>
      <c r="M13" s="131"/>
      <c r="N13" s="111"/>
      <c r="P13" s="111"/>
      <c r="Q13" s="111"/>
    </row>
    <row r="14" spans="1:17">
      <c r="A14" s="267" t="s">
        <v>258</v>
      </c>
      <c r="B14" s="268"/>
      <c r="C14" s="268"/>
      <c r="D14" s="268"/>
      <c r="E14" s="268"/>
      <c r="F14" s="268"/>
      <c r="G14" s="268"/>
      <c r="H14" s="268"/>
      <c r="I14" s="43">
        <v>10</v>
      </c>
      <c r="J14" s="117">
        <f>SUM(J5:J13)</f>
        <v>2191697115</v>
      </c>
      <c r="K14" s="117">
        <f>SUM(K5:K13)</f>
        <v>2479012694</v>
      </c>
      <c r="L14" s="111"/>
      <c r="M14" s="111"/>
      <c r="N14" s="111"/>
      <c r="P14" s="111"/>
      <c r="Q14" s="111"/>
    </row>
    <row r="15" spans="1:17">
      <c r="A15" s="265" t="s">
        <v>259</v>
      </c>
      <c r="B15" s="266"/>
      <c r="C15" s="266"/>
      <c r="D15" s="266"/>
      <c r="E15" s="266"/>
      <c r="F15" s="266"/>
      <c r="G15" s="266"/>
      <c r="H15" s="266"/>
      <c r="I15" s="43">
        <v>11</v>
      </c>
      <c r="J15" s="6">
        <v>10086706</v>
      </c>
      <c r="K15" s="6">
        <f>RDG!L58</f>
        <v>-26583322</v>
      </c>
      <c r="L15" s="111"/>
      <c r="M15" s="111"/>
      <c r="N15" s="111"/>
      <c r="P15" s="111"/>
      <c r="Q15" s="111"/>
    </row>
    <row r="16" spans="1:17">
      <c r="A16" s="265" t="s">
        <v>260</v>
      </c>
      <c r="B16" s="266"/>
      <c r="C16" s="266"/>
      <c r="D16" s="266"/>
      <c r="E16" s="266"/>
      <c r="F16" s="266"/>
      <c r="G16" s="266"/>
      <c r="H16" s="266"/>
      <c r="I16" s="43">
        <v>12</v>
      </c>
      <c r="J16" s="6"/>
      <c r="K16" s="6"/>
      <c r="L16" s="111"/>
      <c r="M16" s="111"/>
      <c r="N16" s="111"/>
      <c r="P16" s="111"/>
      <c r="Q16" s="111"/>
    </row>
    <row r="17" spans="1:17">
      <c r="A17" s="265" t="s">
        <v>261</v>
      </c>
      <c r="B17" s="266"/>
      <c r="C17" s="266"/>
      <c r="D17" s="266"/>
      <c r="E17" s="266"/>
      <c r="F17" s="266"/>
      <c r="G17" s="266"/>
      <c r="H17" s="266"/>
      <c r="I17" s="43">
        <v>13</v>
      </c>
      <c r="J17" s="6">
        <v>-19247957</v>
      </c>
      <c r="K17" s="6">
        <f>RDG!L61</f>
        <v>5734316</v>
      </c>
      <c r="L17" s="111"/>
      <c r="M17" s="111"/>
      <c r="N17" s="111"/>
      <c r="P17" s="111"/>
      <c r="Q17" s="111"/>
    </row>
    <row r="18" spans="1:17">
      <c r="A18" s="265" t="s">
        <v>262</v>
      </c>
      <c r="B18" s="266"/>
      <c r="C18" s="266"/>
      <c r="D18" s="266"/>
      <c r="E18" s="266"/>
      <c r="F18" s="266"/>
      <c r="G18" s="266"/>
      <c r="H18" s="266"/>
      <c r="I18" s="43">
        <v>14</v>
      </c>
      <c r="J18" s="6"/>
      <c r="K18" s="6"/>
      <c r="L18" s="111"/>
      <c r="M18" s="111"/>
      <c r="N18" s="111"/>
      <c r="P18" s="111"/>
      <c r="Q18" s="111"/>
    </row>
    <row r="19" spans="1:17">
      <c r="A19" s="265" t="s">
        <v>263</v>
      </c>
      <c r="B19" s="266"/>
      <c r="C19" s="266"/>
      <c r="D19" s="266"/>
      <c r="E19" s="266"/>
      <c r="F19" s="266"/>
      <c r="G19" s="266"/>
      <c r="H19" s="266"/>
      <c r="I19" s="43">
        <v>15</v>
      </c>
      <c r="J19" s="6"/>
      <c r="K19" s="6"/>
      <c r="L19" s="111"/>
      <c r="M19" s="111"/>
      <c r="N19" s="111"/>
      <c r="P19" s="111"/>
      <c r="Q19" s="111"/>
    </row>
    <row r="20" spans="1:17">
      <c r="A20" s="265" t="s">
        <v>264</v>
      </c>
      <c r="B20" s="266"/>
      <c r="C20" s="266"/>
      <c r="D20" s="266"/>
      <c r="E20" s="266"/>
      <c r="F20" s="266"/>
      <c r="G20" s="266"/>
      <c r="H20" s="266"/>
      <c r="I20" s="43">
        <v>16</v>
      </c>
      <c r="J20" s="6">
        <v>187959517</v>
      </c>
      <c r="K20" s="6">
        <v>253905626</v>
      </c>
      <c r="L20" s="111"/>
      <c r="M20" s="111"/>
      <c r="N20" s="111"/>
      <c r="P20" s="111"/>
      <c r="Q20" s="111"/>
    </row>
    <row r="21" spans="1:17">
      <c r="A21" s="267" t="s">
        <v>265</v>
      </c>
      <c r="B21" s="268"/>
      <c r="C21" s="268"/>
      <c r="D21" s="268"/>
      <c r="E21" s="268"/>
      <c r="F21" s="268"/>
      <c r="G21" s="268"/>
      <c r="H21" s="268"/>
      <c r="I21" s="43">
        <v>17</v>
      </c>
      <c r="J21" s="116">
        <f>SUM(J15:J20)</f>
        <v>178798266</v>
      </c>
      <c r="K21" s="116">
        <f>SUM(K15:K20)</f>
        <v>233056620</v>
      </c>
      <c r="L21" s="111"/>
      <c r="M21" s="111"/>
      <c r="N21" s="111"/>
      <c r="P21" s="111"/>
      <c r="Q21" s="111"/>
    </row>
    <row r="22" spans="1:17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  <c r="L22" s="111"/>
      <c r="M22" s="111"/>
      <c r="N22" s="111"/>
      <c r="P22" s="111"/>
      <c r="Q22" s="111"/>
    </row>
    <row r="23" spans="1:17">
      <c r="A23" s="274" t="s">
        <v>266</v>
      </c>
      <c r="B23" s="275"/>
      <c r="C23" s="275"/>
      <c r="D23" s="275"/>
      <c r="E23" s="275"/>
      <c r="F23" s="275"/>
      <c r="G23" s="275"/>
      <c r="H23" s="275"/>
      <c r="I23" s="44">
        <v>18</v>
      </c>
      <c r="J23" s="5">
        <f>J21-J24</f>
        <v>178190259</v>
      </c>
      <c r="K23" s="5">
        <f>K21-K24</f>
        <v>232825765</v>
      </c>
      <c r="L23" s="111"/>
      <c r="M23" s="111"/>
      <c r="N23" s="111"/>
      <c r="P23" s="111"/>
      <c r="Q23" s="111"/>
    </row>
    <row r="24" spans="1:17">
      <c r="A24" s="276" t="s">
        <v>267</v>
      </c>
      <c r="B24" s="277"/>
      <c r="C24" s="277"/>
      <c r="D24" s="277"/>
      <c r="E24" s="277"/>
      <c r="F24" s="277"/>
      <c r="G24" s="277"/>
      <c r="H24" s="277"/>
      <c r="I24" s="45">
        <v>19</v>
      </c>
      <c r="J24" s="57">
        <v>608007</v>
      </c>
      <c r="K24" s="57">
        <f>+RDG!L71</f>
        <v>230855</v>
      </c>
      <c r="L24" s="111"/>
      <c r="M24" s="111"/>
      <c r="N24" s="111"/>
      <c r="P24" s="111"/>
      <c r="Q24" s="111"/>
    </row>
    <row r="25" spans="1:17" ht="30" customHeight="1">
      <c r="A25" s="278" t="s">
        <v>268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P25" s="111"/>
      <c r="Q25" s="111"/>
    </row>
    <row r="26" spans="1:17">
      <c r="P26" s="111"/>
      <c r="Q26" s="111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2">
    <dataValidation allowBlank="1" sqref="A1:I1048576 J1:K4 J29 J9:K28 J30:K1048576 L1:XFD1048576"/>
    <dataValidation type="whole" operator="notEqual" allowBlank="1" showInputMessage="1" showErrorMessage="1" errorTitle="Pogrešan unos" error="Mogu se unijeti samo cjelobrojne vrijednosti." sqref="J5:K8">
      <formula1>999999999999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A4" sqref="A4:J10"/>
    </sheetView>
  </sheetViews>
  <sheetFormatPr defaultRowHeight="12.75"/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6" t="s">
        <v>244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7" t="s">
        <v>280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7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2015-04-24T11:46:34Z</cp:lastPrinted>
  <dcterms:created xsi:type="dcterms:W3CDTF">2008-10-17T11:51:54Z</dcterms:created>
  <dcterms:modified xsi:type="dcterms:W3CDTF">2018-10-29T15:27:24Z</dcterms:modified>
</cp:coreProperties>
</file>