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8\Objave rezultata\Q2 2018\"/>
    </mc:Choice>
  </mc:AlternateContent>
  <bookViews>
    <workbookView xWindow="0" yWindow="255" windowWidth="15480" windowHeight="11640" tabRatio="760" activeTab="2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GENERAL!$A$1:$I$61</definedName>
    <definedName name="_xlnm.Print_Area" localSheetId="2">PL!$A$1:$F$71</definedName>
  </definedNames>
  <calcPr calcId="162913"/>
</workbook>
</file>

<file path=xl/calcChain.xml><?xml version="1.0" encoding="utf-8"?>
<calcChain xmlns="http://schemas.openxmlformats.org/spreadsheetml/2006/main">
  <c r="K17" i="17" l="1"/>
  <c r="D44" i="20" l="1"/>
  <c r="D49" i="20"/>
  <c r="C44" i="20"/>
  <c r="C46" i="20" s="1"/>
  <c r="D38" i="20"/>
  <c r="C38" i="20"/>
  <c r="D33" i="20"/>
  <c r="D31" i="20"/>
  <c r="C31" i="20"/>
  <c r="C33" i="20" s="1"/>
  <c r="C8" i="20"/>
  <c r="D8" i="20"/>
  <c r="C18" i="20"/>
  <c r="D18" i="20"/>
  <c r="K15" i="17"/>
  <c r="K21" i="17" s="1"/>
  <c r="K13" i="17"/>
  <c r="K9" i="17"/>
  <c r="K8" i="17"/>
  <c r="K6" i="17"/>
  <c r="K5" i="17"/>
  <c r="D57" i="18"/>
  <c r="D66" i="18" s="1"/>
  <c r="E57" i="18"/>
  <c r="E66" i="18" s="1"/>
  <c r="F57" i="18"/>
  <c r="F66" i="18" s="1"/>
  <c r="C57" i="18"/>
  <c r="C66" i="18" s="1"/>
  <c r="D46" i="20" l="1"/>
  <c r="J21" i="17" l="1"/>
  <c r="J14" i="17"/>
  <c r="D7" i="18"/>
  <c r="E7" i="18"/>
  <c r="F7" i="18"/>
  <c r="C7" i="18"/>
  <c r="D12" i="18"/>
  <c r="D10" i="18" s="1"/>
  <c r="D43" i="18" s="1"/>
  <c r="E12" i="18"/>
  <c r="F12" i="18"/>
  <c r="C12" i="18"/>
  <c r="D16" i="18"/>
  <c r="E16" i="18"/>
  <c r="F16" i="18"/>
  <c r="C16" i="18"/>
  <c r="D27" i="18"/>
  <c r="E27" i="18"/>
  <c r="F27" i="18"/>
  <c r="C27" i="18"/>
  <c r="D33" i="18"/>
  <c r="E33" i="18"/>
  <c r="F33" i="18"/>
  <c r="C33" i="18"/>
  <c r="D72" i="19"/>
  <c r="K7" i="17" s="1"/>
  <c r="K14" i="17" s="1"/>
  <c r="C10" i="18" l="1"/>
  <c r="C43" i="18" s="1"/>
  <c r="C42" i="18"/>
  <c r="D42" i="18"/>
  <c r="D44" i="18" s="1"/>
  <c r="D48" i="18" s="1"/>
  <c r="F10" i="18"/>
  <c r="F43" i="18" s="1"/>
  <c r="F42" i="18"/>
  <c r="F44" i="18" s="1"/>
  <c r="F48" i="18" s="1"/>
  <c r="E10" i="18"/>
  <c r="E43" i="18" s="1"/>
  <c r="E42" i="18"/>
  <c r="D119" i="19"/>
  <c r="D100" i="19"/>
  <c r="D90" i="19"/>
  <c r="D86" i="19"/>
  <c r="D82" i="19"/>
  <c r="D79" i="19"/>
  <c r="D56" i="19"/>
  <c r="D49" i="19"/>
  <c r="D41" i="19"/>
  <c r="D35" i="19"/>
  <c r="D26" i="19"/>
  <c r="D16" i="19"/>
  <c r="D9" i="19"/>
  <c r="D8" i="19"/>
  <c r="F56" i="18" l="1"/>
  <c r="F67" i="18" s="1"/>
  <c r="F49" i="18"/>
  <c r="E44" i="18"/>
  <c r="D49" i="18"/>
  <c r="D56" i="18"/>
  <c r="D67" i="18" s="1"/>
  <c r="D70" i="18" s="1"/>
  <c r="D69" i="19"/>
  <c r="D118" i="19" s="1"/>
  <c r="C44" i="18"/>
  <c r="D114" i="19"/>
  <c r="D40" i="19"/>
  <c r="D66" i="19" s="1"/>
  <c r="C7" i="20" l="1"/>
  <c r="C13" i="20" s="1"/>
  <c r="C19" i="20" s="1"/>
  <c r="C48" i="18"/>
  <c r="D7" i="20"/>
  <c r="D13" i="20" s="1"/>
  <c r="D19" i="20" s="1"/>
  <c r="E48" i="18"/>
  <c r="K24" i="17"/>
  <c r="C49" i="18" l="1"/>
  <c r="C56" i="18"/>
  <c r="C67" i="18" s="1"/>
  <c r="C70" i="18" s="1"/>
  <c r="E49" i="18"/>
  <c r="E56" i="18"/>
  <c r="E67" i="18" s="1"/>
  <c r="E70" i="18" s="1"/>
  <c r="D47" i="20"/>
  <c r="D50" i="20" s="1"/>
  <c r="D48" i="20"/>
  <c r="D51" i="20" s="1"/>
  <c r="C48" i="20"/>
  <c r="C51" i="20" s="1"/>
  <c r="C47" i="20"/>
  <c r="C50" i="20" s="1"/>
  <c r="C119" i="19"/>
  <c r="C72" i="19"/>
  <c r="C69" i="19" s="1"/>
  <c r="C79" i="19"/>
  <c r="C82" i="19"/>
  <c r="C86" i="19"/>
  <c r="C90" i="19"/>
  <c r="C100" i="19"/>
  <c r="J23" i="17"/>
  <c r="C56" i="19"/>
  <c r="C49" i="19"/>
  <c r="C40" i="19" s="1"/>
  <c r="C41" i="19"/>
  <c r="C35" i="19"/>
  <c r="C26" i="19"/>
  <c r="C16" i="19"/>
  <c r="C9" i="19"/>
  <c r="K23" i="17"/>
  <c r="C52" i="20" l="1"/>
  <c r="D52" i="20"/>
  <c r="C118" i="19"/>
  <c r="C114" i="19"/>
  <c r="C8" i="19"/>
  <c r="C66" i="19" s="1"/>
</calcChain>
</file>

<file path=xl/sharedStrings.xml><?xml version="1.0" encoding="utf-8"?>
<sst xmlns="http://schemas.openxmlformats.org/spreadsheetml/2006/main" count="347" uniqueCount="308">
  <si>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</si>
  <si>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</si>
  <si>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</si>
  <si>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</si>
  <si>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</si>
  <si>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</si>
  <si>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</si>
  <si>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</si>
  <si>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</si>
  <si>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</si>
  <si>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</si>
  <si>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</si>
  <si>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</si>
  <si>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</si>
  <si>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</si>
  <si>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</si>
  <si>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</si>
  <si>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</si>
  <si>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</si>
  <si>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</si>
  <si>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</si>
  <si>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</si>
  <si>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</si>
  <si>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</si>
  <si>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</si>
  <si>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</si>
  <si>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</si>
  <si>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</si>
  <si>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</si>
  <si>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</si>
  <si>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</si>
  <si>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</si>
  <si>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</si>
  <si>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</si>
  <si>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</si>
  <si>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</si>
  <si>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</si>
  <si>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</si>
  <si>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</si>
  <si>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</si>
  <si>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</si>
  <si>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</si>
  <si>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</si>
  <si>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</si>
  <si>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</si>
  <si>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</si>
  <si>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</si>
  <si>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</si>
  <si>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</si>
  <si>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</si>
  <si>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</si>
  <si>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</si>
  <si>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</si>
  <si>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</si>
  <si>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</si>
  <si>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</si>
  <si>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</si>
  <si>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</si>
  <si>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</si>
  <si>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</si>
  <si>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</si>
  <si>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</si>
  <si>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</si>
  <si>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</si>
  <si>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</si>
  <si>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</si>
  <si>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</si>
  <si>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</si>
  <si>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</si>
  <si>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</si>
  <si>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</si>
  <si>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</si>
  <si>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</si>
  <si>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</si>
  <si>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</si>
  <si>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</si>
  <si>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</si>
  <si>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</si>
  <si>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</si>
  <si>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</si>
  <si>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</si>
  <si>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</si>
  <si>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</si>
  <si>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</si>
  <si>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</si>
  <si>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</si>
  <si>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</si>
  <si>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</si>
  <si>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</si>
  <si>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</si>
  <si>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</si>
  <si>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</si>
  <si>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</si>
  <si>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</si>
  <si>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</si>
  <si>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</si>
  <si>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</si>
  <si>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</si>
  <si>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</si>
  <si>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</si>
  <si>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</si>
  <si>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</si>
  <si>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</si>
  <si>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</si>
  <si>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</si>
  <si>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</si>
  <si>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</si>
  <si>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</si>
  <si>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</si>
  <si>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</si>
  <si>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</si>
  <si>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</si>
  <si>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</si>
  <si>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</si>
  <si>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</si>
  <si>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</si>
  <si>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</si>
  <si>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</si>
  <si>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</si>
  <si>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</si>
  <si>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</si>
  <si>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</si>
  <si>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</si>
  <si>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</si>
  <si>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</si>
  <si>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</si>
  <si>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</si>
  <si>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</si>
  <si>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</si>
  <si>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</si>
  <si>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</si>
  <si>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</si>
  <si>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</si>
  <si>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</si>
  <si>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</si>
  <si>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</si>
  <si>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</si>
  <si>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</si>
  <si>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</si>
  <si>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</si>
  <si>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</si>
  <si>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</si>
  <si>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</si>
  <si>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</si>
  <si>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</si>
  <si>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</si>
  <si>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</si>
  <si>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</si>
  <si>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</si>
  <si>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</si>
  <si>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</si>
  <si>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</si>
  <si>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</si>
  <si>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</si>
  <si>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</si>
  <si>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</si>
  <si>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</si>
  <si>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</si>
  <si>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</si>
  <si>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</si>
  <si>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</si>
  <si>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</si>
  <si>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</si>
  <si>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</si>
  <si>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</si>
  <si>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</si>
  <si>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</si>
  <si>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</si>
  <si>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</si>
  <si>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</si>
  <si>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</si>
  <si>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</si>
  <si>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</si>
  <si>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</si>
  <si>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</si>
  <si>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</si>
  <si>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</si>
  <si>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</si>
  <si>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</si>
  <si>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</si>
  <si>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</si>
  <si>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</si>
  <si>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</si>
  <si>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</si>
  <si>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</si>
  <si>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</si>
  <si>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</si>
  <si>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</si>
  <si>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</si>
  <si>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</si>
  <si>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</si>
  <si>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</si>
  <si>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</si>
  <si>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</si>
  <si>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</si>
  <si>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</si>
  <si>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</si>
  <si>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</si>
  <si>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</si>
  <si>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</si>
  <si>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</si>
  <si>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</si>
  <si>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</si>
  <si>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</si>
  <si>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</si>
  <si>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</si>
  <si>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</si>
  <si>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</si>
  <si>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</si>
  <si>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</si>
  <si>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</si>
  <si>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</si>
  <si>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</si>
  <si>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</si>
  <si>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</si>
  <si>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</si>
  <si>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</si>
  <si>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</si>
  <si>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</si>
  <si>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</si>
  <si>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</si>
  <si>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</si>
  <si>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</si>
  <si>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</si>
  <si>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</si>
  <si>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</si>
  <si>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</si>
  <si>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</si>
  <si>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</si>
  <si>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</si>
  <si>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</si>
  <si>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</si>
  <si>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</si>
  <si>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</si>
  <si>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</si>
  <si>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</si>
  <si>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</si>
  <si>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</si>
  <si>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</si>
  <si>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</si>
  <si>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</si>
  <si>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</si>
  <si>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</si>
  <si>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</si>
  <si>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</si>
  <si>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</si>
  <si>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</si>
  <si>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</si>
  <si>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</si>
  <si>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</si>
  <si>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</si>
  <si>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</si>
  <si>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</si>
  <si>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</si>
  <si>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</si>
  <si>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</si>
  <si>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</si>
  <si>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</si>
  <si>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</si>
  <si>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</si>
  <si>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</si>
  <si>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</si>
  <si>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</si>
  <si>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</si>
  <si>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</si>
  <si>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</si>
  <si>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</si>
  <si>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</si>
  <si>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</si>
  <si>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</si>
  <si>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</si>
  <si>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</si>
  <si>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</si>
  <si>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</si>
  <si>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</si>
  <si>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</si>
  <si>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</si>
  <si>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</si>
  <si>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</si>
  <si>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</si>
  <si>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</si>
  <si>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</si>
  <si>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</si>
  <si>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</si>
  <si>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</si>
  <si>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</si>
  <si>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</si>
  <si>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</si>
  <si>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</si>
  <si>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</si>
  <si>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</si>
  <si>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</si>
  <si>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</si>
  <si>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</si>
  <si>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</si>
  <si>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</si>
  <si>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</si>
  <si>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</si>
  <si>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</si>
  <si>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</si>
  <si>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</si>
  <si>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</si>
  <si>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</si>
  <si>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</si>
  <si>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</si>
  <si>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7010</t>
  </si>
  <si>
    <t>as of 30.06.2018.</t>
  </si>
  <si>
    <t>period 01.01.2018. to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</si>
</sst>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  <numFmt numFmtId="169" formatCode="#,##0_ ;\-#,##0\ 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169" fontId="6" fillId="0" borderId="0" xfId="1" applyNumberFormat="1" applyFont="1" applyAlignment="1">
      <alignment vertical="top"/>
    </xf>
    <xf numFmtId="169" fontId="6" fillId="0" borderId="1" xfId="1" applyNumberFormat="1" applyFont="1" applyBorder="1" applyAlignment="1">
      <alignment vertical="top"/>
    </xf>
    <xf numFmtId="3" fontId="32" fillId="0" borderId="1" xfId="0" applyNumberFormat="1" applyFont="1" applyFill="1" applyBorder="1" applyAlignment="1" applyProtection="1">
      <alignment vertical="center"/>
      <protection locked="0"/>
    </xf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7" xfId="3" applyFont="1" applyBorder="1" applyAlignment="1" applyProtection="1">
      <alignment horizontal="center"/>
      <protection hidden="1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90" zoomScaleNormal="100" zoomScaleSheetLayoutView="90" workbookViewId="0">
      <selection sqref="A1:C1"/>
    </sheetView>
  </sheetViews>
  <sheetFormatPr defaultRowHeight="12.75"/>
  <cols>
    <col min="1" max="1" width="9.140625" style="144"/>
    <col min="2" max="2" width="13" style="144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73" t="s">
        <v>23</v>
      </c>
      <c r="B1" s="174"/>
      <c r="C1" s="174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236" t="s">
        <v>24</v>
      </c>
      <c r="B2" s="237"/>
      <c r="C2" s="237"/>
      <c r="D2" s="238"/>
      <c r="E2" s="84">
        <v>43101</v>
      </c>
      <c r="F2" s="11"/>
      <c r="G2" s="12" t="s">
        <v>34</v>
      </c>
      <c r="H2" s="84">
        <v>43281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239" t="s">
        <v>297</v>
      </c>
      <c r="B4" s="240"/>
      <c r="C4" s="240"/>
      <c r="D4" s="240"/>
      <c r="E4" s="240"/>
      <c r="F4" s="240"/>
      <c r="G4" s="240"/>
      <c r="H4" s="240"/>
      <c r="I4" s="241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99" t="s">
        <v>8</v>
      </c>
      <c r="B6" s="200"/>
      <c r="C6" s="224" t="s">
        <v>273</v>
      </c>
      <c r="D6" s="225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242" t="s">
        <v>9</v>
      </c>
      <c r="B8" s="243"/>
      <c r="C8" s="224" t="s">
        <v>274</v>
      </c>
      <c r="D8" s="225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221" t="s">
        <v>10</v>
      </c>
      <c r="B10" s="222"/>
      <c r="C10" s="224" t="s">
        <v>275</v>
      </c>
      <c r="D10" s="225"/>
      <c r="E10" s="15"/>
      <c r="F10" s="15"/>
      <c r="G10" s="15"/>
      <c r="H10" s="15"/>
      <c r="I10" s="70"/>
      <c r="J10" s="9"/>
      <c r="K10" s="9"/>
      <c r="L10" s="9"/>
    </row>
    <row r="11" spans="1:12">
      <c r="A11" s="223"/>
      <c r="B11" s="223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99" t="s">
        <v>11</v>
      </c>
      <c r="B12" s="200"/>
      <c r="C12" s="213" t="s">
        <v>276</v>
      </c>
      <c r="D12" s="228"/>
      <c r="E12" s="228"/>
      <c r="F12" s="228"/>
      <c r="G12" s="228"/>
      <c r="H12" s="228"/>
      <c r="I12" s="229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99" t="s">
        <v>12</v>
      </c>
      <c r="B14" s="230"/>
      <c r="C14" s="231">
        <v>10000</v>
      </c>
      <c r="D14" s="232"/>
      <c r="E14" s="87"/>
      <c r="F14" s="213" t="s">
        <v>6</v>
      </c>
      <c r="G14" s="228"/>
      <c r="H14" s="228"/>
      <c r="I14" s="229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99" t="s">
        <v>13</v>
      </c>
      <c r="B16" s="200"/>
      <c r="C16" s="213" t="s">
        <v>277</v>
      </c>
      <c r="D16" s="228"/>
      <c r="E16" s="228"/>
      <c r="F16" s="228"/>
      <c r="G16" s="228"/>
      <c r="H16" s="228"/>
      <c r="I16" s="229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99" t="s">
        <v>14</v>
      </c>
      <c r="B18" s="200"/>
      <c r="C18" s="233" t="s">
        <v>278</v>
      </c>
      <c r="D18" s="234"/>
      <c r="E18" s="234"/>
      <c r="F18" s="234"/>
      <c r="G18" s="234"/>
      <c r="H18" s="234"/>
      <c r="I18" s="235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99" t="s">
        <v>15</v>
      </c>
      <c r="B20" s="200"/>
      <c r="C20" s="233" t="s">
        <v>279</v>
      </c>
      <c r="D20" s="234"/>
      <c r="E20" s="234"/>
      <c r="F20" s="234"/>
      <c r="G20" s="234"/>
      <c r="H20" s="234"/>
      <c r="I20" s="235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99" t="s">
        <v>16</v>
      </c>
      <c r="B22" s="200"/>
      <c r="C22" s="90">
        <v>133</v>
      </c>
      <c r="D22" s="213" t="s">
        <v>6</v>
      </c>
      <c r="E22" s="214"/>
      <c r="F22" s="215"/>
      <c r="G22" s="226"/>
      <c r="H22" s="227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99" t="s">
        <v>17</v>
      </c>
      <c r="B24" s="200"/>
      <c r="C24" s="90">
        <v>21</v>
      </c>
      <c r="D24" s="213" t="s">
        <v>7</v>
      </c>
      <c r="E24" s="214"/>
      <c r="F24" s="214"/>
      <c r="G24" s="215"/>
      <c r="H24" s="137" t="s">
        <v>27</v>
      </c>
      <c r="I24" s="169">
        <v>5615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99" t="s">
        <v>18</v>
      </c>
      <c r="B26" s="200"/>
      <c r="C26" s="94" t="s">
        <v>280</v>
      </c>
      <c r="D26" s="95"/>
      <c r="E26" s="96"/>
      <c r="F26" s="92"/>
      <c r="G26" s="199" t="s">
        <v>29</v>
      </c>
      <c r="H26" s="200"/>
      <c r="I26" s="151" t="s">
        <v>305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16" t="s">
        <v>25</v>
      </c>
      <c r="B28" s="217"/>
      <c r="C28" s="218"/>
      <c r="D28" s="218"/>
      <c r="E28" s="217" t="s">
        <v>26</v>
      </c>
      <c r="F28" s="219"/>
      <c r="G28" s="219"/>
      <c r="H28" s="220" t="s">
        <v>1</v>
      </c>
      <c r="I28" s="220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78" t="s">
        <v>281</v>
      </c>
      <c r="B30" s="184"/>
      <c r="C30" s="184"/>
      <c r="D30" s="185"/>
      <c r="E30" s="178" t="s">
        <v>282</v>
      </c>
      <c r="F30" s="184"/>
      <c r="G30" s="185"/>
      <c r="H30" s="191" t="s">
        <v>283</v>
      </c>
      <c r="I30" s="192"/>
      <c r="J30" s="9"/>
      <c r="K30" s="9"/>
      <c r="L30" s="9"/>
    </row>
    <row r="31" spans="1:12">
      <c r="A31" s="136"/>
      <c r="B31" s="136"/>
      <c r="C31" s="20"/>
      <c r="D31" s="211"/>
      <c r="E31" s="211"/>
      <c r="F31" s="211"/>
      <c r="G31" s="212"/>
      <c r="H31" s="15"/>
      <c r="I31" s="73"/>
      <c r="J31" s="9"/>
      <c r="K31" s="9"/>
      <c r="L31" s="9"/>
    </row>
    <row r="32" spans="1:12">
      <c r="A32" s="178" t="s">
        <v>284</v>
      </c>
      <c r="B32" s="184"/>
      <c r="C32" s="184"/>
      <c r="D32" s="185"/>
      <c r="E32" s="178" t="s">
        <v>285</v>
      </c>
      <c r="F32" s="184"/>
      <c r="G32" s="185"/>
      <c r="H32" s="191" t="s">
        <v>286</v>
      </c>
      <c r="I32" s="192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78" t="s">
        <v>303</v>
      </c>
      <c r="B34" s="184"/>
      <c r="C34" s="184"/>
      <c r="D34" s="185"/>
      <c r="E34" s="178" t="s">
        <v>287</v>
      </c>
      <c r="F34" s="184"/>
      <c r="G34" s="185"/>
      <c r="H34" s="191" t="s">
        <v>288</v>
      </c>
      <c r="I34" s="192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78" t="s">
        <v>302</v>
      </c>
      <c r="B36" s="184"/>
      <c r="C36" s="184"/>
      <c r="D36" s="185"/>
      <c r="E36" s="178" t="s">
        <v>287</v>
      </c>
      <c r="F36" s="184"/>
      <c r="G36" s="185"/>
      <c r="H36" s="191" t="s">
        <v>289</v>
      </c>
      <c r="I36" s="192"/>
      <c r="J36" s="9"/>
      <c r="K36" s="9"/>
      <c r="L36" s="9"/>
    </row>
    <row r="37" spans="1:12">
      <c r="A37" s="27"/>
      <c r="B37" s="27"/>
      <c r="C37" s="188"/>
      <c r="D37" s="189"/>
      <c r="E37" s="15"/>
      <c r="F37" s="188"/>
      <c r="G37" s="189"/>
      <c r="H37" s="15"/>
      <c r="I37" s="70"/>
      <c r="J37" s="9"/>
      <c r="K37" s="9"/>
      <c r="L37" s="9"/>
    </row>
    <row r="38" spans="1:12">
      <c r="A38" s="178" t="s">
        <v>290</v>
      </c>
      <c r="B38" s="184"/>
      <c r="C38" s="184"/>
      <c r="D38" s="185"/>
      <c r="E38" s="178" t="s">
        <v>285</v>
      </c>
      <c r="F38" s="184"/>
      <c r="G38" s="185"/>
      <c r="H38" s="191" t="s">
        <v>291</v>
      </c>
      <c r="I38" s="192"/>
      <c r="J38" s="9"/>
      <c r="K38" s="9"/>
      <c r="L38" s="9"/>
    </row>
    <row r="39" spans="1:12">
      <c r="A39" s="30"/>
      <c r="B39" s="30"/>
      <c r="C39" s="30"/>
      <c r="D39" s="30"/>
      <c r="E39" s="22"/>
      <c r="F39" s="85"/>
      <c r="G39" s="85"/>
      <c r="H39" s="86"/>
      <c r="I39" s="75"/>
      <c r="J39" s="9"/>
      <c r="K39" s="9"/>
      <c r="L39" s="9"/>
    </row>
    <row r="40" spans="1:12">
      <c r="A40" s="27"/>
      <c r="B40" s="27"/>
      <c r="C40" s="28"/>
      <c r="D40" s="29"/>
      <c r="E40" s="15"/>
      <c r="F40" s="28"/>
      <c r="G40" s="29"/>
      <c r="H40" s="15"/>
      <c r="I40" s="70"/>
      <c r="J40" s="9"/>
      <c r="K40" s="9"/>
      <c r="L40" s="9"/>
    </row>
    <row r="41" spans="1:12">
      <c r="A41" s="31"/>
      <c r="B41" s="31"/>
      <c r="C41" s="31"/>
      <c r="D41" s="19"/>
      <c r="E41" s="19"/>
      <c r="F41" s="31"/>
      <c r="G41" s="19"/>
      <c r="H41" s="19"/>
      <c r="I41" s="76"/>
      <c r="J41" s="9"/>
      <c r="K41" s="9"/>
      <c r="L41" s="9"/>
    </row>
    <row r="42" spans="1:12">
      <c r="A42" s="176" t="s">
        <v>19</v>
      </c>
      <c r="B42" s="177"/>
      <c r="C42" s="191"/>
      <c r="D42" s="192"/>
      <c r="E42" s="23"/>
      <c r="F42" s="178"/>
      <c r="G42" s="186"/>
      <c r="H42" s="186"/>
      <c r="I42" s="187"/>
      <c r="J42" s="9"/>
      <c r="K42" s="9"/>
      <c r="L42" s="9"/>
    </row>
    <row r="43" spans="1:12">
      <c r="A43" s="27"/>
      <c r="B43" s="27"/>
      <c r="C43" s="188"/>
      <c r="D43" s="189"/>
      <c r="E43" s="15"/>
      <c r="F43" s="188"/>
      <c r="G43" s="190"/>
      <c r="H43" s="32"/>
      <c r="I43" s="77"/>
      <c r="J43" s="9"/>
      <c r="K43" s="9"/>
      <c r="L43" s="9"/>
    </row>
    <row r="44" spans="1:12" ht="12.75" customHeight="1">
      <c r="A44" s="176" t="s">
        <v>20</v>
      </c>
      <c r="B44" s="177"/>
      <c r="C44" s="178" t="s">
        <v>292</v>
      </c>
      <c r="D44" s="179"/>
      <c r="E44" s="179"/>
      <c r="F44" s="179"/>
      <c r="G44" s="179"/>
      <c r="H44" s="179"/>
      <c r="I44" s="180"/>
      <c r="J44" s="9"/>
      <c r="K44" s="9"/>
      <c r="L44" s="9"/>
    </row>
    <row r="45" spans="1:12">
      <c r="A45" s="138"/>
      <c r="B45" s="138"/>
      <c r="C45" s="145" t="s">
        <v>30</v>
      </c>
      <c r="D45" s="15"/>
      <c r="E45" s="15"/>
      <c r="F45" s="15"/>
      <c r="G45" s="15"/>
      <c r="H45" s="15"/>
      <c r="I45" s="70"/>
      <c r="J45" s="9"/>
      <c r="K45" s="9"/>
      <c r="L45" s="9"/>
    </row>
    <row r="46" spans="1:12" ht="12.75" customHeight="1">
      <c r="A46" s="176" t="s">
        <v>21</v>
      </c>
      <c r="B46" s="177"/>
      <c r="C46" s="181" t="s">
        <v>293</v>
      </c>
      <c r="D46" s="182"/>
      <c r="E46" s="183"/>
      <c r="F46" s="15"/>
      <c r="G46" s="41" t="s">
        <v>2</v>
      </c>
      <c r="H46" s="181" t="s">
        <v>294</v>
      </c>
      <c r="I46" s="183"/>
      <c r="J46" s="9"/>
      <c r="K46" s="9"/>
      <c r="L46" s="9"/>
    </row>
    <row r="47" spans="1:12">
      <c r="A47" s="138"/>
      <c r="B47" s="138"/>
      <c r="C47" s="20"/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176" t="s">
        <v>14</v>
      </c>
      <c r="B48" s="177"/>
      <c r="C48" s="198" t="s">
        <v>295</v>
      </c>
      <c r="D48" s="182"/>
      <c r="E48" s="182"/>
      <c r="F48" s="182"/>
      <c r="G48" s="182"/>
      <c r="H48" s="182"/>
      <c r="I48" s="183"/>
      <c r="J48" s="9"/>
      <c r="K48" s="9"/>
      <c r="L48" s="9"/>
    </row>
    <row r="49" spans="1:12">
      <c r="A49" s="138"/>
      <c r="B49" s="138"/>
      <c r="C49" s="15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199" t="s">
        <v>22</v>
      </c>
      <c r="B50" s="200"/>
      <c r="C50" s="181" t="s">
        <v>296</v>
      </c>
      <c r="D50" s="182"/>
      <c r="E50" s="182"/>
      <c r="F50" s="182"/>
      <c r="G50" s="182"/>
      <c r="H50" s="182"/>
      <c r="I50" s="201"/>
      <c r="J50" s="9"/>
      <c r="K50" s="9"/>
      <c r="L50" s="9"/>
    </row>
    <row r="51" spans="1:12">
      <c r="A51" s="140"/>
      <c r="B51" s="140"/>
      <c r="C51" s="175" t="s">
        <v>31</v>
      </c>
      <c r="D51" s="175"/>
      <c r="E51" s="175"/>
      <c r="F51" s="175"/>
      <c r="G51" s="175"/>
      <c r="H51" s="175"/>
      <c r="I51" s="78"/>
      <c r="J51" s="9"/>
      <c r="K51" s="9"/>
      <c r="L51" s="9"/>
    </row>
    <row r="52" spans="1:12">
      <c r="A52" s="140"/>
      <c r="B52" s="140"/>
      <c r="C52" s="33"/>
      <c r="D52" s="33"/>
      <c r="E52" s="33"/>
      <c r="F52" s="33"/>
      <c r="G52" s="33"/>
      <c r="H52" s="33"/>
      <c r="I52" s="78"/>
      <c r="J52" s="9"/>
      <c r="K52" s="9"/>
      <c r="L52" s="9"/>
    </row>
    <row r="53" spans="1:12">
      <c r="A53" s="140"/>
      <c r="B53" s="202"/>
      <c r="C53" s="203"/>
      <c r="D53" s="203"/>
      <c r="E53" s="203"/>
      <c r="F53" s="146"/>
      <c r="G53" s="146"/>
      <c r="H53" s="146"/>
      <c r="I53" s="147"/>
      <c r="J53" s="9"/>
      <c r="K53" s="9"/>
      <c r="L53" s="9"/>
    </row>
    <row r="54" spans="1:12">
      <c r="A54" s="140"/>
      <c r="B54" s="204"/>
      <c r="C54" s="205"/>
      <c r="D54" s="205"/>
      <c r="E54" s="205"/>
      <c r="F54" s="205"/>
      <c r="G54" s="205"/>
      <c r="H54" s="205"/>
      <c r="I54" s="205"/>
      <c r="J54" s="9"/>
      <c r="K54" s="9"/>
      <c r="L54" s="9"/>
    </row>
    <row r="55" spans="1:12">
      <c r="A55" s="140"/>
      <c r="B55" s="206"/>
      <c r="C55" s="207"/>
      <c r="D55" s="207"/>
      <c r="E55" s="207"/>
      <c r="F55" s="207"/>
      <c r="G55" s="207"/>
      <c r="H55" s="207"/>
      <c r="I55" s="207"/>
      <c r="J55" s="9"/>
      <c r="K55" s="9"/>
      <c r="L55" s="9"/>
    </row>
    <row r="56" spans="1:12">
      <c r="A56" s="140"/>
      <c r="B56" s="206"/>
      <c r="C56" s="207"/>
      <c r="D56" s="207"/>
      <c r="E56" s="207"/>
      <c r="F56" s="207"/>
      <c r="G56" s="207"/>
      <c r="H56" s="207"/>
      <c r="I56" s="207"/>
      <c r="J56" s="9"/>
      <c r="K56" s="9"/>
      <c r="L56" s="9"/>
    </row>
    <row r="57" spans="1:12">
      <c r="A57" s="140"/>
      <c r="B57" s="208"/>
      <c r="C57" s="209"/>
      <c r="D57" s="209"/>
      <c r="E57" s="209"/>
      <c r="F57" s="209"/>
      <c r="G57" s="209"/>
      <c r="H57" s="209"/>
      <c r="I57" s="210"/>
      <c r="J57" s="9"/>
      <c r="K57" s="9"/>
      <c r="L57" s="9"/>
    </row>
    <row r="58" spans="1:12">
      <c r="A58" s="141" t="s">
        <v>3</v>
      </c>
      <c r="B58" s="142"/>
      <c r="C58" s="79"/>
      <c r="D58" s="79"/>
      <c r="E58" s="79"/>
      <c r="F58" s="79"/>
      <c r="G58" s="79"/>
      <c r="H58" s="79"/>
      <c r="I58" s="80"/>
      <c r="J58" s="9"/>
      <c r="K58" s="9"/>
      <c r="L58" s="9"/>
    </row>
    <row r="59" spans="1:12" ht="13.5" thickBot="1">
      <c r="A59" s="142"/>
      <c r="B59" s="142"/>
      <c r="C59" s="15"/>
      <c r="D59" s="15"/>
      <c r="E59" s="15"/>
      <c r="F59" s="15"/>
      <c r="G59" s="34"/>
      <c r="H59" s="35"/>
      <c r="I59" s="81"/>
      <c r="J59" s="9"/>
      <c r="K59" s="9"/>
      <c r="L59" s="9"/>
    </row>
    <row r="60" spans="1:12">
      <c r="A60" s="143"/>
      <c r="B60" s="143"/>
      <c r="C60" s="15"/>
      <c r="D60" s="15"/>
      <c r="E60" s="148" t="s">
        <v>32</v>
      </c>
      <c r="F60" s="9"/>
      <c r="G60" s="193" t="s">
        <v>33</v>
      </c>
      <c r="H60" s="194"/>
      <c r="I60" s="195"/>
      <c r="J60" s="9"/>
      <c r="K60" s="9"/>
      <c r="L60" s="9"/>
    </row>
    <row r="61" spans="1:12">
      <c r="C61" s="82"/>
      <c r="D61" s="82"/>
      <c r="E61" s="82"/>
      <c r="F61" s="82"/>
      <c r="G61" s="196"/>
      <c r="H61" s="197"/>
      <c r="I61" s="83"/>
      <c r="J61" s="9"/>
      <c r="K61" s="9"/>
      <c r="L61" s="9"/>
    </row>
    <row r="62" spans="1:12">
      <c r="J62" s="9"/>
      <c r="K62" s="9"/>
      <c r="L62" s="9"/>
    </row>
    <row r="63" spans="1:12"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0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E34:G34"/>
    <mergeCell ref="C37:D37"/>
    <mergeCell ref="F37:G37"/>
    <mergeCell ref="H34:I34"/>
    <mergeCell ref="A36:D36"/>
    <mergeCell ref="E36:G36"/>
    <mergeCell ref="H36:I36"/>
    <mergeCell ref="G60:I60"/>
    <mergeCell ref="G61:H61"/>
    <mergeCell ref="A48:B48"/>
    <mergeCell ref="C48:I48"/>
    <mergeCell ref="A50:B50"/>
    <mergeCell ref="C50:I50"/>
    <mergeCell ref="B53:E53"/>
    <mergeCell ref="B54:I54"/>
    <mergeCell ref="B56:I56"/>
    <mergeCell ref="B57:I57"/>
    <mergeCell ref="B55:I55"/>
    <mergeCell ref="A1:C1"/>
    <mergeCell ref="C51:H51"/>
    <mergeCell ref="A44:B44"/>
    <mergeCell ref="C44:I44"/>
    <mergeCell ref="A46:B46"/>
    <mergeCell ref="C46:E46"/>
    <mergeCell ref="H46:I46"/>
    <mergeCell ref="A38:D38"/>
    <mergeCell ref="E38:G38"/>
    <mergeCell ref="F42:I42"/>
    <mergeCell ref="C43:D43"/>
    <mergeCell ref="F43:G43"/>
    <mergeCell ref="H38:I38"/>
    <mergeCell ref="A42:B42"/>
    <mergeCell ref="C42:D42"/>
    <mergeCell ref="A34:D34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3"/>
  <sheetViews>
    <sheetView view="pageBreakPreview" topLeftCell="A68" zoomScale="80" zoomScaleNormal="100" zoomScaleSheetLayoutView="80" workbookViewId="0">
      <selection activeCell="C69" sqref="C69:D119"/>
    </sheetView>
  </sheetViews>
  <sheetFormatPr defaultRowHeight="12.75"/>
  <cols>
    <col min="1" max="1" width="72.85546875" style="149" bestFit="1" customWidth="1"/>
    <col min="2" max="2" width="9.140625" style="42"/>
    <col min="3" max="4" width="12.7109375" style="42" customWidth="1"/>
    <col min="5" max="16384" width="9.140625" style="42"/>
  </cols>
  <sheetData>
    <row r="1" spans="1:7" ht="12.75" customHeight="1">
      <c r="A1" s="114" t="s">
        <v>271</v>
      </c>
      <c r="B1" s="114"/>
      <c r="C1" s="114"/>
      <c r="D1" s="114"/>
    </row>
    <row r="2" spans="1:7" ht="12.75" customHeight="1">
      <c r="A2" s="115" t="s">
        <v>306</v>
      </c>
      <c r="B2" s="115"/>
      <c r="C2" s="115"/>
      <c r="D2" s="115"/>
    </row>
    <row r="3" spans="1:7" ht="12.75" customHeight="1">
      <c r="A3" s="116" t="s">
        <v>298</v>
      </c>
      <c r="B3" s="117"/>
      <c r="C3" s="118"/>
      <c r="D3" s="118"/>
    </row>
    <row r="4" spans="1:7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7" ht="12.75" customHeight="1">
      <c r="A5" s="45">
        <v>1</v>
      </c>
      <c r="B5" s="46">
        <v>2</v>
      </c>
      <c r="C5" s="45">
        <v>3</v>
      </c>
      <c r="D5" s="45">
        <v>4</v>
      </c>
    </row>
    <row r="6" spans="1:7" ht="12.75" customHeight="1">
      <c r="A6" s="120" t="s">
        <v>39</v>
      </c>
      <c r="B6" s="121"/>
      <c r="C6" s="122"/>
      <c r="D6" s="122"/>
    </row>
    <row r="7" spans="1:7" ht="12.75" customHeight="1">
      <c r="A7" s="110" t="s">
        <v>40</v>
      </c>
      <c r="B7" s="3">
        <v>1</v>
      </c>
      <c r="C7" s="5"/>
      <c r="D7" s="5"/>
    </row>
    <row r="8" spans="1:7" ht="12.75" customHeight="1">
      <c r="A8" s="100" t="s">
        <v>41</v>
      </c>
      <c r="B8" s="1">
        <v>2</v>
      </c>
      <c r="C8" s="165">
        <f>C9+C16+C26+C35+C39</f>
        <v>2879643764</v>
      </c>
      <c r="D8" s="165">
        <f>D9+D16+D26+D35+D39</f>
        <v>2814007953</v>
      </c>
      <c r="F8" s="98"/>
      <c r="G8" s="98"/>
    </row>
    <row r="9" spans="1:7" ht="12.75" customHeight="1">
      <c r="A9" s="111" t="s">
        <v>42</v>
      </c>
      <c r="B9" s="1">
        <v>3</v>
      </c>
      <c r="C9" s="165">
        <f>SUM(C10:C15)</f>
        <v>1750216423</v>
      </c>
      <c r="D9" s="165">
        <f>SUM(D10:D15)</f>
        <v>1719566841</v>
      </c>
      <c r="F9" s="98"/>
      <c r="G9" s="98"/>
    </row>
    <row r="10" spans="1:7">
      <c r="A10" s="111" t="s">
        <v>43</v>
      </c>
      <c r="B10" s="1">
        <v>4</v>
      </c>
      <c r="C10" s="6"/>
      <c r="D10" s="6"/>
      <c r="F10" s="98"/>
      <c r="G10" s="98"/>
    </row>
    <row r="11" spans="1:7" ht="24">
      <c r="A11" s="111" t="s">
        <v>44</v>
      </c>
      <c r="B11" s="1">
        <v>5</v>
      </c>
      <c r="C11" s="6">
        <v>903779072</v>
      </c>
      <c r="D11" s="6">
        <v>884473288</v>
      </c>
      <c r="F11" s="98"/>
      <c r="G11" s="98"/>
    </row>
    <row r="12" spans="1:7">
      <c r="A12" s="111" t="s">
        <v>0</v>
      </c>
      <c r="B12" s="1">
        <v>6</v>
      </c>
      <c r="C12" s="6">
        <v>834751095</v>
      </c>
      <c r="D12" s="6">
        <v>825174643</v>
      </c>
      <c r="F12" s="98"/>
      <c r="G12" s="98"/>
    </row>
    <row r="13" spans="1:7">
      <c r="A13" s="111" t="s">
        <v>45</v>
      </c>
      <c r="B13" s="1">
        <v>7</v>
      </c>
      <c r="C13" s="6">
        <v>0</v>
      </c>
      <c r="D13" s="6">
        <v>32551.000000000004</v>
      </c>
      <c r="F13" s="98"/>
      <c r="G13" s="98"/>
    </row>
    <row r="14" spans="1:7">
      <c r="A14" s="111" t="s">
        <v>46</v>
      </c>
      <c r="B14" s="1">
        <v>8</v>
      </c>
      <c r="C14" s="6">
        <v>10006798</v>
      </c>
      <c r="D14" s="6">
        <v>8359021.0000000009</v>
      </c>
      <c r="F14" s="98"/>
      <c r="G14" s="98"/>
    </row>
    <row r="15" spans="1:7">
      <c r="A15" s="111" t="s">
        <v>47</v>
      </c>
      <c r="B15" s="1">
        <v>9</v>
      </c>
      <c r="C15" s="6">
        <v>1679458</v>
      </c>
      <c r="D15" s="6">
        <v>1527338</v>
      </c>
      <c r="F15" s="98"/>
      <c r="G15" s="98"/>
    </row>
    <row r="16" spans="1:7">
      <c r="A16" s="111" t="s">
        <v>48</v>
      </c>
      <c r="B16" s="1">
        <v>10</v>
      </c>
      <c r="C16" s="165">
        <f>SUM(C17:C25)</f>
        <v>1001075216</v>
      </c>
      <c r="D16" s="165">
        <f>SUM(D17:D25)</f>
        <v>976035771</v>
      </c>
      <c r="F16" s="98"/>
      <c r="G16" s="98"/>
    </row>
    <row r="17" spans="1:7">
      <c r="A17" s="111" t="s">
        <v>49</v>
      </c>
      <c r="B17" s="1">
        <v>11</v>
      </c>
      <c r="C17" s="6">
        <v>102742982</v>
      </c>
      <c r="D17" s="6">
        <v>101321890</v>
      </c>
      <c r="F17" s="98"/>
      <c r="G17" s="98"/>
    </row>
    <row r="18" spans="1:7">
      <c r="A18" s="111" t="s">
        <v>50</v>
      </c>
      <c r="B18" s="1">
        <v>12</v>
      </c>
      <c r="C18" s="6">
        <v>419110381</v>
      </c>
      <c r="D18" s="6">
        <v>409251106</v>
      </c>
      <c r="F18" s="98"/>
      <c r="G18" s="98"/>
    </row>
    <row r="19" spans="1:7">
      <c r="A19" s="111" t="s">
        <v>51</v>
      </c>
      <c r="B19" s="1">
        <v>13</v>
      </c>
      <c r="C19" s="6">
        <v>402943433</v>
      </c>
      <c r="D19" s="6">
        <v>391206158</v>
      </c>
      <c r="F19" s="98"/>
      <c r="G19" s="98"/>
    </row>
    <row r="20" spans="1:7">
      <c r="A20" s="111" t="s">
        <v>52</v>
      </c>
      <c r="B20" s="1">
        <v>14</v>
      </c>
      <c r="C20" s="6"/>
      <c r="D20" s="6"/>
      <c r="F20" s="98"/>
      <c r="G20" s="98"/>
    </row>
    <row r="21" spans="1:7">
      <c r="A21" s="111" t="s">
        <v>53</v>
      </c>
      <c r="B21" s="1">
        <v>15</v>
      </c>
      <c r="C21" s="6"/>
      <c r="D21" s="6"/>
      <c r="F21" s="98"/>
      <c r="G21" s="98"/>
    </row>
    <row r="22" spans="1:7">
      <c r="A22" s="111" t="s">
        <v>54</v>
      </c>
      <c r="B22" s="1">
        <v>16</v>
      </c>
      <c r="C22" s="6">
        <v>5824988</v>
      </c>
      <c r="D22" s="6">
        <v>12221305</v>
      </c>
      <c r="F22" s="98"/>
      <c r="G22" s="98"/>
    </row>
    <row r="23" spans="1:7">
      <c r="A23" s="111" t="s">
        <v>55</v>
      </c>
      <c r="B23" s="1">
        <v>17</v>
      </c>
      <c r="C23" s="6">
        <v>69244380</v>
      </c>
      <c r="D23" s="6">
        <v>60868535</v>
      </c>
      <c r="F23" s="98"/>
      <c r="G23" s="98"/>
    </row>
    <row r="24" spans="1:7">
      <c r="A24" s="111" t="s">
        <v>56</v>
      </c>
      <c r="B24" s="1">
        <v>18</v>
      </c>
      <c r="C24" s="6"/>
      <c r="D24" s="6"/>
      <c r="F24" s="98"/>
      <c r="G24" s="98"/>
    </row>
    <row r="25" spans="1:7">
      <c r="A25" s="111" t="s">
        <v>57</v>
      </c>
      <c r="B25" s="1">
        <v>19</v>
      </c>
      <c r="C25" s="6">
        <v>1209052</v>
      </c>
      <c r="D25" s="6">
        <v>1166777</v>
      </c>
      <c r="F25" s="98"/>
      <c r="G25" s="98"/>
    </row>
    <row r="26" spans="1:7">
      <c r="A26" s="111" t="s">
        <v>58</v>
      </c>
      <c r="B26" s="1">
        <v>20</v>
      </c>
      <c r="C26" s="165">
        <f>SUM(C27:C34)</f>
        <v>58588631</v>
      </c>
      <c r="D26" s="165">
        <f>SUM(D27:D34)</f>
        <v>48579101</v>
      </c>
      <c r="F26" s="98"/>
      <c r="G26" s="98"/>
    </row>
    <row r="27" spans="1:7">
      <c r="A27" s="111" t="s">
        <v>59</v>
      </c>
      <c r="B27" s="1">
        <v>21</v>
      </c>
      <c r="C27" s="6"/>
      <c r="D27" s="6"/>
      <c r="F27" s="98"/>
      <c r="G27" s="98"/>
    </row>
    <row r="28" spans="1:7">
      <c r="A28" s="111" t="s">
        <v>60</v>
      </c>
      <c r="B28" s="1">
        <v>22</v>
      </c>
      <c r="C28" s="6"/>
      <c r="D28" s="6"/>
      <c r="F28" s="98"/>
      <c r="G28" s="98"/>
    </row>
    <row r="29" spans="1:7">
      <c r="A29" s="111" t="s">
        <v>61</v>
      </c>
      <c r="B29" s="1">
        <v>23</v>
      </c>
      <c r="C29" s="6"/>
      <c r="D29" s="6"/>
      <c r="F29" s="98"/>
      <c r="G29" s="98"/>
    </row>
    <row r="30" spans="1:7">
      <c r="A30" s="111" t="s">
        <v>62</v>
      </c>
      <c r="B30" s="1">
        <v>24</v>
      </c>
      <c r="C30" s="6"/>
      <c r="D30" s="6"/>
      <c r="F30" s="98"/>
      <c r="G30" s="98"/>
    </row>
    <row r="31" spans="1:7">
      <c r="A31" s="111" t="s">
        <v>63</v>
      </c>
      <c r="B31" s="1">
        <v>25</v>
      </c>
      <c r="C31" s="6"/>
      <c r="D31" s="6"/>
      <c r="F31" s="98"/>
      <c r="G31" s="98"/>
    </row>
    <row r="32" spans="1:7">
      <c r="A32" s="111" t="s">
        <v>64</v>
      </c>
      <c r="B32" s="1">
        <v>26</v>
      </c>
      <c r="C32" s="6">
        <v>57640506</v>
      </c>
      <c r="D32" s="6">
        <v>47625397</v>
      </c>
      <c r="F32" s="98"/>
      <c r="G32" s="98"/>
    </row>
    <row r="33" spans="1:7">
      <c r="A33" s="111" t="s">
        <v>65</v>
      </c>
      <c r="B33" s="1">
        <v>27</v>
      </c>
      <c r="C33" s="6">
        <v>948125</v>
      </c>
      <c r="D33" s="6">
        <v>953704</v>
      </c>
      <c r="F33" s="98"/>
      <c r="G33" s="98"/>
    </row>
    <row r="34" spans="1:7">
      <c r="A34" s="111" t="s">
        <v>66</v>
      </c>
      <c r="B34" s="1">
        <v>28</v>
      </c>
      <c r="C34" s="6"/>
      <c r="D34" s="6"/>
      <c r="F34" s="98"/>
      <c r="G34" s="98"/>
    </row>
    <row r="35" spans="1:7">
      <c r="A35" s="111" t="s">
        <v>67</v>
      </c>
      <c r="B35" s="1">
        <v>29</v>
      </c>
      <c r="C35" s="165">
        <f>SUM(C36:C38)</f>
        <v>37598726</v>
      </c>
      <c r="D35" s="165">
        <f>SUM(D36:D38)</f>
        <v>37214132</v>
      </c>
      <c r="F35" s="98"/>
      <c r="G35" s="98"/>
    </row>
    <row r="36" spans="1:7">
      <c r="A36" s="111" t="s">
        <v>68</v>
      </c>
      <c r="B36" s="1">
        <v>30</v>
      </c>
      <c r="C36" s="6"/>
      <c r="D36" s="6"/>
      <c r="F36" s="98"/>
      <c r="G36" s="98"/>
    </row>
    <row r="37" spans="1:7">
      <c r="A37" s="111" t="s">
        <v>69</v>
      </c>
      <c r="B37" s="1">
        <v>31</v>
      </c>
      <c r="C37" s="6"/>
      <c r="D37" s="6"/>
      <c r="F37" s="98"/>
      <c r="G37" s="98"/>
    </row>
    <row r="38" spans="1:7">
      <c r="A38" s="111" t="s">
        <v>70</v>
      </c>
      <c r="B38" s="1">
        <v>32</v>
      </c>
      <c r="C38" s="6">
        <v>37598726</v>
      </c>
      <c r="D38" s="6">
        <v>37214132</v>
      </c>
      <c r="F38" s="98"/>
      <c r="G38" s="98"/>
    </row>
    <row r="39" spans="1:7">
      <c r="A39" s="111" t="s">
        <v>71</v>
      </c>
      <c r="B39" s="1">
        <v>33</v>
      </c>
      <c r="C39" s="6">
        <v>32164768</v>
      </c>
      <c r="D39" s="6">
        <v>32612108</v>
      </c>
      <c r="F39" s="98"/>
      <c r="G39" s="98"/>
    </row>
    <row r="40" spans="1:7">
      <c r="A40" s="100" t="s">
        <v>72</v>
      </c>
      <c r="B40" s="1">
        <v>34</v>
      </c>
      <c r="C40" s="165">
        <f>C41+C49+C56+C64</f>
        <v>2213460677</v>
      </c>
      <c r="D40" s="165">
        <f>D41+D49+D56+D64</f>
        <v>2201225126</v>
      </c>
      <c r="F40" s="98"/>
      <c r="G40" s="98"/>
    </row>
    <row r="41" spans="1:7">
      <c r="A41" s="111" t="s">
        <v>73</v>
      </c>
      <c r="B41" s="1">
        <v>35</v>
      </c>
      <c r="C41" s="165">
        <f>SUM(C42:C48)</f>
        <v>553613908</v>
      </c>
      <c r="D41" s="165">
        <f>SUM(D42:D48)</f>
        <v>607756506</v>
      </c>
      <c r="F41" s="98"/>
      <c r="G41" s="98"/>
    </row>
    <row r="42" spans="1:7">
      <c r="A42" s="111" t="s">
        <v>74</v>
      </c>
      <c r="B42" s="1">
        <v>36</v>
      </c>
      <c r="C42" s="6">
        <v>132477841</v>
      </c>
      <c r="D42" s="6">
        <v>114724378</v>
      </c>
      <c r="F42" s="98"/>
      <c r="G42" s="98"/>
    </row>
    <row r="43" spans="1:7">
      <c r="A43" s="111" t="s">
        <v>75</v>
      </c>
      <c r="B43" s="1">
        <v>37</v>
      </c>
      <c r="C43" s="6">
        <v>18665829</v>
      </c>
      <c r="D43" s="6">
        <v>16687671.000000002</v>
      </c>
      <c r="F43" s="98"/>
      <c r="G43" s="98"/>
    </row>
    <row r="44" spans="1:7">
      <c r="A44" s="111" t="s">
        <v>76</v>
      </c>
      <c r="B44" s="1">
        <v>38</v>
      </c>
      <c r="C44" s="6">
        <v>205286628</v>
      </c>
      <c r="D44" s="6">
        <v>206876299</v>
      </c>
      <c r="F44" s="98"/>
      <c r="G44" s="98"/>
    </row>
    <row r="45" spans="1:7">
      <c r="A45" s="111" t="s">
        <v>77</v>
      </c>
      <c r="B45" s="1">
        <v>39</v>
      </c>
      <c r="C45" s="6">
        <v>190450048</v>
      </c>
      <c r="D45" s="6">
        <v>262303683.00000003</v>
      </c>
      <c r="F45" s="98"/>
      <c r="G45" s="98"/>
    </row>
    <row r="46" spans="1:7">
      <c r="A46" s="111" t="s">
        <v>78</v>
      </c>
      <c r="B46" s="1">
        <v>40</v>
      </c>
      <c r="C46" s="6">
        <v>397855</v>
      </c>
      <c r="D46" s="6">
        <v>843267</v>
      </c>
      <c r="F46" s="98"/>
      <c r="G46" s="98"/>
    </row>
    <row r="47" spans="1:7">
      <c r="A47" s="111" t="s">
        <v>79</v>
      </c>
      <c r="B47" s="1">
        <v>41</v>
      </c>
      <c r="C47" s="6">
        <v>6335707</v>
      </c>
      <c r="D47" s="6">
        <v>6321208</v>
      </c>
      <c r="F47" s="98"/>
      <c r="G47" s="98"/>
    </row>
    <row r="48" spans="1:7">
      <c r="A48" s="111" t="s">
        <v>80</v>
      </c>
      <c r="B48" s="1">
        <v>42</v>
      </c>
      <c r="C48" s="6"/>
      <c r="D48" s="6"/>
      <c r="F48" s="98"/>
      <c r="G48" s="98"/>
    </row>
    <row r="49" spans="1:7">
      <c r="A49" s="111" t="s">
        <v>81</v>
      </c>
      <c r="B49" s="1">
        <v>43</v>
      </c>
      <c r="C49" s="165">
        <f>SUM(C50:C55)</f>
        <v>1157770312</v>
      </c>
      <c r="D49" s="165">
        <f>SUM(D50:D55)</f>
        <v>1174525291</v>
      </c>
      <c r="F49" s="98"/>
      <c r="G49" s="98"/>
    </row>
    <row r="50" spans="1:7">
      <c r="A50" s="111" t="s">
        <v>82</v>
      </c>
      <c r="B50" s="1">
        <v>44</v>
      </c>
      <c r="C50" s="6">
        <v>103325242</v>
      </c>
      <c r="D50" s="6">
        <v>123626450</v>
      </c>
      <c r="F50" s="98"/>
      <c r="G50" s="98"/>
    </row>
    <row r="51" spans="1:7">
      <c r="A51" s="111" t="s">
        <v>83</v>
      </c>
      <c r="B51" s="1">
        <v>45</v>
      </c>
      <c r="C51" s="6">
        <v>967025928</v>
      </c>
      <c r="D51" s="6">
        <v>931089983</v>
      </c>
      <c r="F51" s="98"/>
      <c r="G51" s="98"/>
    </row>
    <row r="52" spans="1:7">
      <c r="A52" s="111" t="s">
        <v>84</v>
      </c>
      <c r="B52" s="1">
        <v>46</v>
      </c>
      <c r="C52" s="6"/>
      <c r="D52" s="6"/>
      <c r="F52" s="98"/>
      <c r="G52" s="98"/>
    </row>
    <row r="53" spans="1:7">
      <c r="A53" s="111" t="s">
        <v>85</v>
      </c>
      <c r="B53" s="1">
        <v>47</v>
      </c>
      <c r="C53" s="6"/>
      <c r="D53" s="6"/>
      <c r="F53" s="98"/>
      <c r="G53" s="98"/>
    </row>
    <row r="54" spans="1:7">
      <c r="A54" s="111" t="s">
        <v>86</v>
      </c>
      <c r="B54" s="1">
        <v>48</v>
      </c>
      <c r="C54" s="6">
        <v>41730258</v>
      </c>
      <c r="D54" s="6">
        <v>60622798</v>
      </c>
      <c r="F54" s="98"/>
      <c r="G54" s="98"/>
    </row>
    <row r="55" spans="1:7">
      <c r="A55" s="111" t="s">
        <v>87</v>
      </c>
      <c r="B55" s="1">
        <v>49</v>
      </c>
      <c r="C55" s="6">
        <v>45688884</v>
      </c>
      <c r="D55" s="6">
        <v>59186060</v>
      </c>
      <c r="F55" s="98"/>
      <c r="G55" s="98"/>
    </row>
    <row r="56" spans="1:7">
      <c r="A56" s="111" t="s">
        <v>88</v>
      </c>
      <c r="B56" s="1">
        <v>50</v>
      </c>
      <c r="C56" s="43">
        <f>SUM(C57:C63)</f>
        <v>4997439</v>
      </c>
      <c r="D56" s="165">
        <f>SUM(D57:D63)</f>
        <v>29693702</v>
      </c>
      <c r="F56" s="98"/>
      <c r="G56" s="98"/>
    </row>
    <row r="57" spans="1:7">
      <c r="A57" s="111" t="s">
        <v>59</v>
      </c>
      <c r="B57" s="1">
        <v>51</v>
      </c>
      <c r="C57" s="6"/>
      <c r="D57" s="6"/>
      <c r="F57" s="98"/>
      <c r="G57" s="98"/>
    </row>
    <row r="58" spans="1:7">
      <c r="A58" s="111" t="s">
        <v>60</v>
      </c>
      <c r="B58" s="1">
        <v>52</v>
      </c>
      <c r="C58" s="6">
        <v>1764050</v>
      </c>
      <c r="D58" s="6">
        <v>1577550</v>
      </c>
      <c r="F58" s="98"/>
      <c r="G58" s="98"/>
    </row>
    <row r="59" spans="1:7">
      <c r="A59" s="111" t="s">
        <v>61</v>
      </c>
      <c r="B59" s="1">
        <v>53</v>
      </c>
      <c r="C59" s="6"/>
      <c r="D59" s="6"/>
      <c r="F59" s="98"/>
      <c r="G59" s="98"/>
    </row>
    <row r="60" spans="1:7">
      <c r="A60" s="111" t="s">
        <v>62</v>
      </c>
      <c r="B60" s="1">
        <v>54</v>
      </c>
      <c r="C60" s="6"/>
      <c r="D60" s="6"/>
      <c r="F60" s="98"/>
      <c r="G60" s="98"/>
    </row>
    <row r="61" spans="1:7">
      <c r="A61" s="111" t="s">
        <v>63</v>
      </c>
      <c r="B61" s="1">
        <v>55</v>
      </c>
      <c r="C61" s="6"/>
      <c r="D61" s="6"/>
      <c r="F61" s="98"/>
      <c r="G61" s="98"/>
    </row>
    <row r="62" spans="1:7">
      <c r="A62" s="111" t="s">
        <v>64</v>
      </c>
      <c r="B62" s="1">
        <v>56</v>
      </c>
      <c r="C62" s="6">
        <v>3233389</v>
      </c>
      <c r="D62" s="6">
        <v>28116152</v>
      </c>
      <c r="F62" s="98"/>
      <c r="G62" s="98"/>
    </row>
    <row r="63" spans="1:7">
      <c r="A63" s="111" t="s">
        <v>89</v>
      </c>
      <c r="B63" s="1">
        <v>57</v>
      </c>
      <c r="C63" s="6">
        <v>0</v>
      </c>
      <c r="D63" s="6"/>
      <c r="F63" s="98"/>
      <c r="G63" s="98"/>
    </row>
    <row r="64" spans="1:7">
      <c r="A64" s="159" t="s">
        <v>90</v>
      </c>
      <c r="B64" s="1">
        <v>58</v>
      </c>
      <c r="C64" s="6">
        <v>497079018</v>
      </c>
      <c r="D64" s="6">
        <v>389249627</v>
      </c>
      <c r="F64" s="98"/>
      <c r="G64" s="98"/>
    </row>
    <row r="65" spans="1:7">
      <c r="A65" s="100" t="s">
        <v>91</v>
      </c>
      <c r="B65" s="1">
        <v>59</v>
      </c>
      <c r="C65" s="6">
        <v>33302769</v>
      </c>
      <c r="D65" s="6">
        <v>62316646</v>
      </c>
      <c r="F65" s="98"/>
      <c r="G65" s="98"/>
    </row>
    <row r="66" spans="1:7">
      <c r="A66" s="100" t="s">
        <v>92</v>
      </c>
      <c r="B66" s="1">
        <v>60</v>
      </c>
      <c r="C66" s="165">
        <f>C7+C8+C40+C65</f>
        <v>5126407210</v>
      </c>
      <c r="D66" s="165">
        <f>D7+D8+D40+D65</f>
        <v>5077549725</v>
      </c>
      <c r="F66" s="98"/>
      <c r="G66" s="98"/>
    </row>
    <row r="67" spans="1:7">
      <c r="A67" s="112" t="s">
        <v>93</v>
      </c>
      <c r="B67" s="4">
        <v>61</v>
      </c>
      <c r="C67" s="7"/>
      <c r="D67" s="7"/>
      <c r="F67" s="98"/>
      <c r="G67" s="98"/>
    </row>
    <row r="68" spans="1:7">
      <c r="A68" s="107" t="s">
        <v>134</v>
      </c>
      <c r="B68" s="113"/>
      <c r="C68" s="152"/>
      <c r="D68" s="152"/>
      <c r="F68" s="98"/>
      <c r="G68" s="98"/>
    </row>
    <row r="69" spans="1:7">
      <c r="A69" s="110" t="s">
        <v>94</v>
      </c>
      <c r="B69" s="3">
        <v>62</v>
      </c>
      <c r="C69" s="166">
        <f>C70+C71+C72+C78+C79+C82+C85</f>
        <v>2249849541</v>
      </c>
      <c r="D69" s="166">
        <f>D70+D71+D72+D78+D79+D82+D85</f>
        <v>2324579301</v>
      </c>
      <c r="F69" s="98"/>
      <c r="G69" s="98"/>
    </row>
    <row r="70" spans="1:7">
      <c r="A70" s="111" t="s">
        <v>95</v>
      </c>
      <c r="B70" s="1">
        <v>63</v>
      </c>
      <c r="C70" s="6">
        <v>133372000</v>
      </c>
      <c r="D70" s="6">
        <v>133372000</v>
      </c>
      <c r="F70" s="98"/>
      <c r="G70" s="98"/>
    </row>
    <row r="71" spans="1:7">
      <c r="A71" s="111" t="s">
        <v>96</v>
      </c>
      <c r="B71" s="1">
        <v>64</v>
      </c>
      <c r="C71" s="6">
        <v>881088869</v>
      </c>
      <c r="D71" s="6">
        <v>881166081</v>
      </c>
      <c r="F71" s="98"/>
      <c r="G71" s="98"/>
    </row>
    <row r="72" spans="1:7">
      <c r="A72" s="111" t="s">
        <v>97</v>
      </c>
      <c r="B72" s="1">
        <v>65</v>
      </c>
      <c r="C72" s="165">
        <f>C73+C74-C75+C76+C77</f>
        <v>-52002062</v>
      </c>
      <c r="D72" s="165">
        <f>D73+D74-D75+D76+D77</f>
        <v>-86905322</v>
      </c>
      <c r="F72" s="98"/>
      <c r="G72" s="98"/>
    </row>
    <row r="73" spans="1:7">
      <c r="A73" s="111" t="s">
        <v>98</v>
      </c>
      <c r="B73" s="1">
        <v>66</v>
      </c>
      <c r="C73" s="6"/>
      <c r="D73" s="6"/>
      <c r="F73" s="98"/>
      <c r="G73" s="98"/>
    </row>
    <row r="74" spans="1:7">
      <c r="A74" s="111" t="s">
        <v>99</v>
      </c>
      <c r="B74" s="1">
        <v>67</v>
      </c>
      <c r="C74" s="6"/>
      <c r="D74" s="6"/>
      <c r="F74" s="98"/>
      <c r="G74" s="98"/>
    </row>
    <row r="75" spans="1:7">
      <c r="A75" s="111" t="s">
        <v>100</v>
      </c>
      <c r="B75" s="1">
        <v>68</v>
      </c>
      <c r="C75" s="6">
        <v>1513588</v>
      </c>
      <c r="D75" s="6">
        <v>569522</v>
      </c>
      <c r="F75" s="98"/>
      <c r="G75" s="98"/>
    </row>
    <row r="76" spans="1:7">
      <c r="A76" s="111" t="s">
        <v>101</v>
      </c>
      <c r="B76" s="1">
        <v>69</v>
      </c>
      <c r="C76" s="6"/>
      <c r="D76" s="6"/>
      <c r="F76" s="98"/>
      <c r="G76" s="98"/>
    </row>
    <row r="77" spans="1:7">
      <c r="A77" s="111" t="s">
        <v>102</v>
      </c>
      <c r="B77" s="1">
        <v>70</v>
      </c>
      <c r="C77" s="6">
        <v>-50488474</v>
      </c>
      <c r="D77" s="6">
        <v>-86335800</v>
      </c>
      <c r="F77" s="98"/>
      <c r="G77" s="98"/>
    </row>
    <row r="78" spans="1:7">
      <c r="A78" s="111" t="s">
        <v>103</v>
      </c>
      <c r="B78" s="1">
        <v>71</v>
      </c>
      <c r="C78" s="6">
        <v>-1938913</v>
      </c>
      <c r="D78" s="6">
        <v>6586221</v>
      </c>
      <c r="F78" s="98"/>
      <c r="G78" s="98"/>
    </row>
    <row r="79" spans="1:7">
      <c r="A79" s="161" t="s">
        <v>104</v>
      </c>
      <c r="B79" s="1">
        <v>72</v>
      </c>
      <c r="C79" s="165">
        <f>C80-C81</f>
        <v>1010138055</v>
      </c>
      <c r="D79" s="165">
        <f>D80-D81</f>
        <v>1218993550</v>
      </c>
      <c r="F79" s="98"/>
      <c r="G79" s="98"/>
    </row>
    <row r="80" spans="1:7">
      <c r="A80" s="111" t="s">
        <v>105</v>
      </c>
      <c r="B80" s="1">
        <v>73</v>
      </c>
      <c r="C80" s="6">
        <v>1010138055</v>
      </c>
      <c r="D80" s="6">
        <v>1218993550</v>
      </c>
      <c r="F80" s="98"/>
      <c r="G80" s="98"/>
    </row>
    <row r="81" spans="1:7">
      <c r="A81" s="111" t="s">
        <v>106</v>
      </c>
      <c r="B81" s="1">
        <v>74</v>
      </c>
      <c r="C81" s="6"/>
      <c r="D81" s="6"/>
      <c r="F81" s="98"/>
      <c r="G81" s="98"/>
    </row>
    <row r="82" spans="1:7">
      <c r="A82" s="111" t="s">
        <v>107</v>
      </c>
      <c r="B82" s="1">
        <v>75</v>
      </c>
      <c r="C82" s="165">
        <f>C83-C84</f>
        <v>275528936</v>
      </c>
      <c r="D82" s="165">
        <f>D83-D84</f>
        <v>167590744</v>
      </c>
      <c r="F82" s="98"/>
      <c r="G82" s="98"/>
    </row>
    <row r="83" spans="1:7">
      <c r="A83" s="111" t="s">
        <v>108</v>
      </c>
      <c r="B83" s="1">
        <v>76</v>
      </c>
      <c r="C83" s="6">
        <v>275528936</v>
      </c>
      <c r="D83" s="6">
        <v>167590744</v>
      </c>
      <c r="F83" s="98"/>
      <c r="G83" s="98"/>
    </row>
    <row r="84" spans="1:7">
      <c r="A84" s="111" t="s">
        <v>109</v>
      </c>
      <c r="B84" s="1">
        <v>77</v>
      </c>
      <c r="C84" s="6"/>
      <c r="D84" s="6"/>
      <c r="F84" s="98"/>
      <c r="G84" s="98"/>
    </row>
    <row r="85" spans="1:7">
      <c r="A85" s="111" t="s">
        <v>110</v>
      </c>
      <c r="B85" s="1">
        <v>78</v>
      </c>
      <c r="C85" s="6">
        <v>3662656</v>
      </c>
      <c r="D85" s="6">
        <v>3776027</v>
      </c>
      <c r="F85" s="98"/>
      <c r="G85" s="98"/>
    </row>
    <row r="86" spans="1:7">
      <c r="A86" s="100" t="s">
        <v>111</v>
      </c>
      <c r="B86" s="1">
        <v>79</v>
      </c>
      <c r="C86" s="165">
        <f>SUM(C87:C89)</f>
        <v>103926231</v>
      </c>
      <c r="D86" s="165">
        <f>SUM(D87:D89)</f>
        <v>85941302</v>
      </c>
      <c r="F86" s="98"/>
      <c r="G86" s="98"/>
    </row>
    <row r="87" spans="1:7">
      <c r="A87" s="111" t="s">
        <v>112</v>
      </c>
      <c r="B87" s="1">
        <v>80</v>
      </c>
      <c r="C87" s="6">
        <v>37464274</v>
      </c>
      <c r="D87" s="6">
        <v>36258391</v>
      </c>
      <c r="F87" s="98"/>
      <c r="G87" s="98"/>
    </row>
    <row r="88" spans="1:7">
      <c r="A88" s="111" t="s">
        <v>113</v>
      </c>
      <c r="B88" s="1">
        <v>81</v>
      </c>
      <c r="C88" s="6"/>
      <c r="D88" s="6"/>
      <c r="F88" s="98"/>
      <c r="G88" s="98"/>
    </row>
    <row r="89" spans="1:7">
      <c r="A89" s="111" t="s">
        <v>114</v>
      </c>
      <c r="B89" s="1">
        <v>82</v>
      </c>
      <c r="C89" s="6">
        <v>66461957</v>
      </c>
      <c r="D89" s="6">
        <v>49682911</v>
      </c>
      <c r="F89" s="98"/>
      <c r="G89" s="98"/>
    </row>
    <row r="90" spans="1:7">
      <c r="A90" s="100" t="s">
        <v>115</v>
      </c>
      <c r="B90" s="1">
        <v>83</v>
      </c>
      <c r="C90" s="165">
        <f>SUM(C91:C99)</f>
        <v>1300860633</v>
      </c>
      <c r="D90" s="165">
        <f>SUM(D91:D99)</f>
        <v>1165675779</v>
      </c>
      <c r="F90" s="98"/>
      <c r="G90" s="98"/>
    </row>
    <row r="91" spans="1:7">
      <c r="A91" s="111" t="s">
        <v>116</v>
      </c>
      <c r="B91" s="1">
        <v>84</v>
      </c>
      <c r="C91" s="43"/>
      <c r="D91" s="43"/>
      <c r="F91" s="98"/>
      <c r="G91" s="98"/>
    </row>
    <row r="92" spans="1:7">
      <c r="A92" s="111" t="s">
        <v>117</v>
      </c>
      <c r="B92" s="1">
        <v>85</v>
      </c>
      <c r="C92" s="6"/>
      <c r="D92" s="6"/>
      <c r="F92" s="98"/>
      <c r="G92" s="98"/>
    </row>
    <row r="93" spans="1:7">
      <c r="A93" s="111" t="s">
        <v>118</v>
      </c>
      <c r="B93" s="1">
        <v>86</v>
      </c>
      <c r="C93" s="6">
        <v>935480878</v>
      </c>
      <c r="D93" s="6">
        <v>802302556</v>
      </c>
      <c r="F93" s="98"/>
      <c r="G93" s="98"/>
    </row>
    <row r="94" spans="1:7">
      <c r="A94" s="111" t="s">
        <v>119</v>
      </c>
      <c r="B94" s="1">
        <v>87</v>
      </c>
      <c r="C94" s="6"/>
      <c r="D94" s="6"/>
      <c r="F94" s="98"/>
      <c r="G94" s="98"/>
    </row>
    <row r="95" spans="1:7">
      <c r="A95" s="111" t="s">
        <v>120</v>
      </c>
      <c r="B95" s="1">
        <v>88</v>
      </c>
      <c r="C95" s="6"/>
      <c r="D95" s="6"/>
      <c r="F95" s="98"/>
      <c r="G95" s="98"/>
    </row>
    <row r="96" spans="1:7">
      <c r="A96" s="111" t="s">
        <v>121</v>
      </c>
      <c r="B96" s="1">
        <v>89</v>
      </c>
      <c r="C96" s="6">
        <v>199710248</v>
      </c>
      <c r="D96" s="6">
        <v>199778354</v>
      </c>
      <c r="F96" s="98"/>
      <c r="G96" s="98"/>
    </row>
    <row r="97" spans="1:7">
      <c r="A97" s="111" t="s">
        <v>122</v>
      </c>
      <c r="B97" s="1">
        <v>90</v>
      </c>
      <c r="C97" s="6"/>
      <c r="D97" s="6"/>
      <c r="F97" s="98"/>
      <c r="G97" s="98"/>
    </row>
    <row r="98" spans="1:7">
      <c r="A98" s="111" t="s">
        <v>123</v>
      </c>
      <c r="B98" s="1">
        <v>91</v>
      </c>
      <c r="C98" s="43">
        <v>3017149</v>
      </c>
      <c r="D98" s="43">
        <v>2833866</v>
      </c>
      <c r="F98" s="98"/>
      <c r="G98" s="98"/>
    </row>
    <row r="99" spans="1:7">
      <c r="A99" s="111" t="s">
        <v>124</v>
      </c>
      <c r="B99" s="1">
        <v>92</v>
      </c>
      <c r="C99" s="6">
        <v>162652358</v>
      </c>
      <c r="D99" s="6">
        <v>160761003</v>
      </c>
      <c r="F99" s="98"/>
      <c r="G99" s="98"/>
    </row>
    <row r="100" spans="1:7">
      <c r="A100" s="100" t="s">
        <v>125</v>
      </c>
      <c r="B100" s="1">
        <v>93</v>
      </c>
      <c r="C100" s="165">
        <f>SUM(C101:C112)</f>
        <v>1341381588</v>
      </c>
      <c r="D100" s="165">
        <f>SUM(D101:D112)</f>
        <v>1290717479</v>
      </c>
      <c r="F100" s="98"/>
      <c r="G100" s="98"/>
    </row>
    <row r="101" spans="1:7">
      <c r="A101" s="111" t="s">
        <v>116</v>
      </c>
      <c r="B101" s="1">
        <v>94</v>
      </c>
      <c r="C101" s="6">
        <v>16875543</v>
      </c>
      <c r="D101" s="6">
        <v>8286380</v>
      </c>
      <c r="F101" s="98"/>
      <c r="G101" s="98"/>
    </row>
    <row r="102" spans="1:7">
      <c r="A102" s="111" t="s">
        <v>117</v>
      </c>
      <c r="B102" s="1">
        <v>95</v>
      </c>
      <c r="C102" s="6"/>
      <c r="D102" s="6"/>
      <c r="F102" s="98"/>
      <c r="G102" s="98"/>
    </row>
    <row r="103" spans="1:7">
      <c r="A103" s="111" t="s">
        <v>118</v>
      </c>
      <c r="B103" s="1">
        <v>96</v>
      </c>
      <c r="C103" s="6">
        <v>545935639</v>
      </c>
      <c r="D103" s="6">
        <v>539119067</v>
      </c>
      <c r="F103" s="98"/>
      <c r="G103" s="98"/>
    </row>
    <row r="104" spans="1:7">
      <c r="A104" s="111" t="s">
        <v>119</v>
      </c>
      <c r="B104" s="1">
        <v>97</v>
      </c>
      <c r="C104" s="6"/>
      <c r="D104" s="6"/>
      <c r="F104" s="98"/>
      <c r="G104" s="98"/>
    </row>
    <row r="105" spans="1:7">
      <c r="A105" s="111" t="s">
        <v>120</v>
      </c>
      <c r="B105" s="1">
        <v>98</v>
      </c>
      <c r="C105" s="6">
        <v>688516894</v>
      </c>
      <c r="D105" s="6">
        <v>542246775</v>
      </c>
      <c r="F105" s="98"/>
      <c r="G105" s="98"/>
    </row>
    <row r="106" spans="1:7">
      <c r="A106" s="111" t="s">
        <v>121</v>
      </c>
      <c r="B106" s="1">
        <v>99</v>
      </c>
      <c r="C106" s="6">
        <v>123649</v>
      </c>
      <c r="D106" s="6">
        <v>183581</v>
      </c>
      <c r="F106" s="98"/>
      <c r="G106" s="98"/>
    </row>
    <row r="107" spans="1:7">
      <c r="A107" s="111" t="s">
        <v>122</v>
      </c>
      <c r="B107" s="1">
        <v>100</v>
      </c>
      <c r="C107" s="6"/>
      <c r="D107" s="6"/>
      <c r="F107" s="98"/>
      <c r="G107" s="98"/>
    </row>
    <row r="108" spans="1:7">
      <c r="A108" s="111" t="s">
        <v>126</v>
      </c>
      <c r="B108" s="1">
        <v>101</v>
      </c>
      <c r="C108" s="6">
        <v>30817300</v>
      </c>
      <c r="D108" s="6">
        <v>34137376</v>
      </c>
      <c r="F108" s="98"/>
      <c r="G108" s="98"/>
    </row>
    <row r="109" spans="1:7">
      <c r="A109" s="111" t="s">
        <v>127</v>
      </c>
      <c r="B109" s="1">
        <v>102</v>
      </c>
      <c r="C109" s="6">
        <v>37306074</v>
      </c>
      <c r="D109" s="6">
        <v>77924723</v>
      </c>
      <c r="F109" s="98"/>
      <c r="G109" s="98"/>
    </row>
    <row r="110" spans="1:7">
      <c r="A110" s="111" t="s">
        <v>128</v>
      </c>
      <c r="B110" s="1">
        <v>103</v>
      </c>
      <c r="C110" s="6">
        <v>227188</v>
      </c>
      <c r="D110" s="6">
        <v>66701695</v>
      </c>
      <c r="F110" s="98"/>
      <c r="G110" s="98"/>
    </row>
    <row r="111" spans="1:7">
      <c r="A111" s="111" t="s">
        <v>129</v>
      </c>
      <c r="B111" s="1">
        <v>104</v>
      </c>
      <c r="C111" s="6"/>
      <c r="D111" s="6"/>
      <c r="F111" s="98"/>
      <c r="G111" s="98"/>
    </row>
    <row r="112" spans="1:7">
      <c r="A112" s="111" t="s">
        <v>130</v>
      </c>
      <c r="B112" s="1">
        <v>105</v>
      </c>
      <c r="C112" s="6">
        <v>21579301</v>
      </c>
      <c r="D112" s="6">
        <v>22117882</v>
      </c>
      <c r="F112" s="98"/>
      <c r="G112" s="98"/>
    </row>
    <row r="113" spans="1:7">
      <c r="A113" s="100" t="s">
        <v>131</v>
      </c>
      <c r="B113" s="1">
        <v>106</v>
      </c>
      <c r="C113" s="6">
        <v>130389217</v>
      </c>
      <c r="D113" s="6">
        <v>210635864</v>
      </c>
      <c r="F113" s="98"/>
      <c r="G113" s="98"/>
    </row>
    <row r="114" spans="1:7">
      <c r="A114" s="100" t="s">
        <v>132</v>
      </c>
      <c r="B114" s="1">
        <v>107</v>
      </c>
      <c r="C114" s="165">
        <f>C69+C86+C90+C100+C113</f>
        <v>5126407210</v>
      </c>
      <c r="D114" s="165">
        <f>D69+D86+D90+D100+D113</f>
        <v>5077549725</v>
      </c>
      <c r="F114" s="98"/>
      <c r="G114" s="98"/>
    </row>
    <row r="115" spans="1:7">
      <c r="A115" s="106" t="s">
        <v>133</v>
      </c>
      <c r="B115" s="2">
        <v>108</v>
      </c>
      <c r="C115" s="155"/>
      <c r="D115" s="155"/>
      <c r="F115" s="98"/>
      <c r="G115" s="98"/>
    </row>
    <row r="116" spans="1:7">
      <c r="A116" s="107" t="s">
        <v>135</v>
      </c>
      <c r="B116" s="109"/>
      <c r="C116" s="153"/>
      <c r="D116" s="153"/>
      <c r="F116" s="98"/>
      <c r="G116" s="98"/>
    </row>
    <row r="117" spans="1:7">
      <c r="A117" s="110" t="s">
        <v>136</v>
      </c>
      <c r="B117" s="44"/>
      <c r="C117" s="154"/>
      <c r="D117" s="154"/>
      <c r="F117" s="98"/>
      <c r="G117" s="98"/>
    </row>
    <row r="118" spans="1:7">
      <c r="A118" s="111" t="s">
        <v>137</v>
      </c>
      <c r="B118" s="1">
        <v>109</v>
      </c>
      <c r="C118" s="6">
        <f>C69-C119</f>
        <v>2246186885</v>
      </c>
      <c r="D118" s="6">
        <f>D69-D119</f>
        <v>2320803274</v>
      </c>
      <c r="F118" s="98"/>
      <c r="G118" s="98"/>
    </row>
    <row r="119" spans="1:7">
      <c r="A119" s="101" t="s">
        <v>138</v>
      </c>
      <c r="B119" s="4">
        <v>110</v>
      </c>
      <c r="C119" s="7">
        <f>C85</f>
        <v>3662656</v>
      </c>
      <c r="D119" s="7">
        <f>D85</f>
        <v>3776027</v>
      </c>
      <c r="F119" s="98"/>
      <c r="G119" s="98"/>
    </row>
    <row r="120" spans="1:7">
      <c r="A120" s="102"/>
      <c r="B120" s="103"/>
      <c r="C120" s="157"/>
      <c r="D120" s="157"/>
      <c r="F120" s="98"/>
      <c r="G120" s="98"/>
    </row>
    <row r="121" spans="1:7">
      <c r="A121" s="104"/>
      <c r="B121" s="105"/>
      <c r="C121" s="105"/>
      <c r="D121" s="156"/>
    </row>
    <row r="122" spans="1:7">
      <c r="D122" s="98"/>
    </row>
    <row r="123" spans="1:7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67 C110:D110 C75 C115:D115 C96:D96 C7:D7 C72:D72">
      <formula1>0</formula1>
    </dataValidation>
    <dataValidation allowBlank="1" sqref="D29:D67 C111:D114 C29:C66 C97:D109 C76:D76 C73:D74 C78:D95 C8:D27 C71:D71"/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5"/>
  <sheetViews>
    <sheetView tabSelected="1" view="pageBreakPreview" zoomScale="80" zoomScaleNormal="100" zoomScaleSheetLayoutView="80" workbookViewId="0"/>
  </sheetViews>
  <sheetFormatPr defaultRowHeight="12.75"/>
  <cols>
    <col min="1" max="1" width="82.42578125" style="149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10" ht="15.75">
      <c r="A1" s="114" t="s">
        <v>202</v>
      </c>
      <c r="B1" s="114"/>
      <c r="C1" s="114"/>
      <c r="D1" s="114"/>
      <c r="E1" s="114"/>
      <c r="F1" s="114"/>
    </row>
    <row r="2" spans="1:10">
      <c r="A2" s="123" t="s">
        <v>307</v>
      </c>
      <c r="B2" s="123"/>
      <c r="C2" s="123"/>
      <c r="D2" s="123"/>
      <c r="E2" s="123"/>
      <c r="F2" s="123"/>
    </row>
    <row r="3" spans="1:10">
      <c r="A3" s="128" t="s">
        <v>298</v>
      </c>
      <c r="B3" s="128"/>
      <c r="C3" s="128"/>
      <c r="D3" s="128"/>
      <c r="E3" s="128"/>
      <c r="F3" s="128"/>
    </row>
    <row r="4" spans="1:10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0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0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0">
      <c r="A7" s="110" t="s">
        <v>139</v>
      </c>
      <c r="B7" s="3">
        <v>111</v>
      </c>
      <c r="C7" s="6">
        <f>+C8+C9</f>
        <v>2500953020</v>
      </c>
      <c r="D7" s="6">
        <f t="shared" ref="D7:F7" si="0">+D8+D9</f>
        <v>1384116496</v>
      </c>
      <c r="E7" s="6">
        <f t="shared" si="0"/>
        <v>2518963309</v>
      </c>
      <c r="F7" s="6">
        <f t="shared" si="0"/>
        <v>1364686012</v>
      </c>
      <c r="G7" s="98"/>
      <c r="H7" s="98"/>
      <c r="I7" s="98"/>
      <c r="J7" s="98"/>
    </row>
    <row r="8" spans="1:10">
      <c r="A8" s="100" t="s">
        <v>300</v>
      </c>
      <c r="B8" s="1">
        <v>112</v>
      </c>
      <c r="C8" s="6">
        <v>2481118576</v>
      </c>
      <c r="D8" s="6">
        <v>1371496943</v>
      </c>
      <c r="E8" s="6">
        <v>2487930428</v>
      </c>
      <c r="F8" s="6">
        <v>1345194315</v>
      </c>
      <c r="G8" s="98"/>
      <c r="H8" s="98"/>
      <c r="I8" s="98"/>
      <c r="J8" s="98"/>
    </row>
    <row r="9" spans="1:10">
      <c r="A9" s="100" t="s">
        <v>301</v>
      </c>
      <c r="B9" s="1">
        <v>113</v>
      </c>
      <c r="C9" s="170">
        <v>19834444</v>
      </c>
      <c r="D9" s="171">
        <v>12619553</v>
      </c>
      <c r="E9" s="43">
        <v>31032881</v>
      </c>
      <c r="F9" s="43">
        <v>19491697</v>
      </c>
      <c r="G9" s="98"/>
      <c r="H9" s="98"/>
      <c r="I9" s="98"/>
      <c r="J9" s="98"/>
    </row>
    <row r="10" spans="1:10">
      <c r="A10" s="100" t="s">
        <v>140</v>
      </c>
      <c r="B10" s="1">
        <v>114</v>
      </c>
      <c r="C10" s="43">
        <f t="shared" ref="C10:D10" si="1">C11+C12+C16+C20+C21+C22+C25+C26</f>
        <v>2296841438</v>
      </c>
      <c r="D10" s="43">
        <f t="shared" si="1"/>
        <v>1250261098</v>
      </c>
      <c r="E10" s="43">
        <f>E11+E12+E16+E20+E21+E22+E25+E26</f>
        <v>2296024013</v>
      </c>
      <c r="F10" s="43">
        <f t="shared" ref="F10" si="2">F11+F12+F16+F20+F21+F22+F25+F26</f>
        <v>1226317756</v>
      </c>
      <c r="G10" s="98"/>
      <c r="H10" s="98"/>
      <c r="I10" s="98"/>
      <c r="J10" s="98"/>
    </row>
    <row r="11" spans="1:10">
      <c r="A11" s="100" t="s">
        <v>141</v>
      </c>
      <c r="B11" s="1">
        <v>115</v>
      </c>
      <c r="C11" s="6">
        <v>-20284777</v>
      </c>
      <c r="D11" s="6">
        <v>-7916530</v>
      </c>
      <c r="E11" s="6">
        <v>-2481119</v>
      </c>
      <c r="F11" s="6">
        <v>1266915</v>
      </c>
      <c r="G11" s="98"/>
      <c r="H11" s="98"/>
      <c r="I11" s="98"/>
      <c r="J11" s="98"/>
    </row>
    <row r="12" spans="1:10">
      <c r="A12" s="100" t="s">
        <v>142</v>
      </c>
      <c r="B12" s="1">
        <v>116</v>
      </c>
      <c r="C12" s="43">
        <f>SUM(C13:C15)</f>
        <v>1441128478</v>
      </c>
      <c r="D12" s="43">
        <f t="shared" ref="D12:F12" si="3">SUM(D13:D15)</f>
        <v>790613250</v>
      </c>
      <c r="E12" s="43">
        <f t="shared" si="3"/>
        <v>1370160680</v>
      </c>
      <c r="F12" s="43">
        <f t="shared" si="3"/>
        <v>732338867</v>
      </c>
      <c r="G12" s="98"/>
      <c r="H12" s="98"/>
      <c r="I12" s="98"/>
      <c r="J12" s="98"/>
    </row>
    <row r="13" spans="1:10">
      <c r="A13" s="111" t="s">
        <v>143</v>
      </c>
      <c r="B13" s="1">
        <v>117</v>
      </c>
      <c r="C13" s="6">
        <v>853385494</v>
      </c>
      <c r="D13" s="6">
        <v>462009483</v>
      </c>
      <c r="E13" s="6">
        <v>716985943</v>
      </c>
      <c r="F13" s="6">
        <v>386883852</v>
      </c>
      <c r="G13" s="98"/>
      <c r="H13" s="98"/>
      <c r="I13" s="98"/>
      <c r="J13" s="98"/>
    </row>
    <row r="14" spans="1:10">
      <c r="A14" s="111" t="s">
        <v>144</v>
      </c>
      <c r="B14" s="1">
        <v>118</v>
      </c>
      <c r="C14" s="6">
        <v>587742984</v>
      </c>
      <c r="D14" s="6">
        <v>328603767</v>
      </c>
      <c r="E14" s="6">
        <v>653174737</v>
      </c>
      <c r="F14" s="6">
        <v>345455015</v>
      </c>
      <c r="G14" s="98"/>
      <c r="H14" s="98"/>
      <c r="I14" s="98"/>
      <c r="J14" s="98"/>
    </row>
    <row r="15" spans="1:10">
      <c r="A15" s="111" t="s">
        <v>145</v>
      </c>
      <c r="B15" s="1">
        <v>119</v>
      </c>
      <c r="C15" s="6"/>
      <c r="D15" s="6">
        <v>0</v>
      </c>
      <c r="E15" s="6"/>
      <c r="F15" s="6"/>
      <c r="G15" s="98"/>
      <c r="H15" s="98"/>
      <c r="I15" s="98"/>
      <c r="J15" s="98"/>
    </row>
    <row r="16" spans="1:10">
      <c r="A16" s="100" t="s">
        <v>146</v>
      </c>
      <c r="B16" s="1">
        <v>120</v>
      </c>
      <c r="C16" s="43">
        <f>SUM(C17:C19)</f>
        <v>356155471</v>
      </c>
      <c r="D16" s="43">
        <f t="shared" ref="D16:F16" si="4">SUM(D17:D19)</f>
        <v>183055360</v>
      </c>
      <c r="E16" s="43">
        <f t="shared" si="4"/>
        <v>354206080</v>
      </c>
      <c r="F16" s="43">
        <f t="shared" si="4"/>
        <v>179045809</v>
      </c>
      <c r="G16" s="98"/>
      <c r="H16" s="98"/>
      <c r="I16" s="98"/>
      <c r="J16" s="98"/>
    </row>
    <row r="17" spans="1:10">
      <c r="A17" s="111" t="s">
        <v>147</v>
      </c>
      <c r="B17" s="1">
        <v>121</v>
      </c>
      <c r="C17" s="6">
        <v>224990585</v>
      </c>
      <c r="D17" s="6">
        <v>117668514</v>
      </c>
      <c r="E17" s="6">
        <v>219607774.06082472</v>
      </c>
      <c r="F17" s="6">
        <v>111008404.06082472</v>
      </c>
      <c r="G17" s="98"/>
      <c r="H17" s="98"/>
      <c r="I17" s="98"/>
      <c r="J17" s="98"/>
    </row>
    <row r="18" spans="1:10">
      <c r="A18" s="111" t="s">
        <v>148</v>
      </c>
      <c r="B18" s="1">
        <v>122</v>
      </c>
      <c r="C18" s="6">
        <v>93991821</v>
      </c>
      <c r="D18" s="6">
        <v>48985792</v>
      </c>
      <c r="E18" s="6">
        <v>92093581.086474985</v>
      </c>
      <c r="F18" s="6">
        <v>46551910.086474985</v>
      </c>
      <c r="G18" s="98"/>
      <c r="H18" s="98"/>
      <c r="I18" s="98"/>
      <c r="J18" s="98"/>
    </row>
    <row r="19" spans="1:10">
      <c r="A19" s="111" t="s">
        <v>149</v>
      </c>
      <c r="B19" s="1">
        <v>123</v>
      </c>
      <c r="C19" s="6">
        <v>37173065</v>
      </c>
      <c r="D19" s="6">
        <v>16401054</v>
      </c>
      <c r="E19" s="6">
        <v>42504724.852700301</v>
      </c>
      <c r="F19" s="6">
        <v>21485494.852700301</v>
      </c>
      <c r="G19" s="98"/>
      <c r="H19" s="98"/>
      <c r="I19" s="98"/>
      <c r="J19" s="98"/>
    </row>
    <row r="20" spans="1:10">
      <c r="A20" s="100" t="s">
        <v>150</v>
      </c>
      <c r="B20" s="1">
        <v>124</v>
      </c>
      <c r="C20" s="6">
        <v>77419041</v>
      </c>
      <c r="D20" s="6">
        <v>38747500</v>
      </c>
      <c r="E20" s="6">
        <v>73440660</v>
      </c>
      <c r="F20" s="6">
        <v>36741414</v>
      </c>
      <c r="G20" s="98"/>
      <c r="H20" s="98"/>
      <c r="I20" s="98"/>
      <c r="J20" s="98"/>
    </row>
    <row r="21" spans="1:10">
      <c r="A21" s="100" t="s">
        <v>151</v>
      </c>
      <c r="B21" s="1">
        <v>125</v>
      </c>
      <c r="C21" s="6">
        <v>368482441</v>
      </c>
      <c r="D21" s="6">
        <v>203890694</v>
      </c>
      <c r="E21" s="6">
        <v>410350747</v>
      </c>
      <c r="F21" s="6">
        <v>234323610</v>
      </c>
      <c r="G21" s="98"/>
      <c r="H21" s="98"/>
      <c r="I21" s="98"/>
      <c r="J21" s="98"/>
    </row>
    <row r="22" spans="1:10">
      <c r="A22" s="100" t="s">
        <v>152</v>
      </c>
      <c r="B22" s="1">
        <v>126</v>
      </c>
      <c r="C22" s="43">
        <v>0</v>
      </c>
      <c r="D22" s="43">
        <v>0</v>
      </c>
      <c r="E22" s="43">
        <v>0</v>
      </c>
      <c r="F22" s="43">
        <v>0</v>
      </c>
      <c r="G22" s="98"/>
      <c r="H22" s="98"/>
      <c r="I22" s="98"/>
      <c r="J22" s="98"/>
    </row>
    <row r="23" spans="1:10">
      <c r="A23" s="111" t="s">
        <v>153</v>
      </c>
      <c r="B23" s="1">
        <v>127</v>
      </c>
      <c r="C23" s="6"/>
      <c r="D23" s="6">
        <v>0</v>
      </c>
      <c r="E23" s="6"/>
      <c r="F23" s="6"/>
      <c r="G23" s="98"/>
      <c r="H23" s="98"/>
      <c r="I23" s="98"/>
      <c r="J23" s="98"/>
    </row>
    <row r="24" spans="1:10">
      <c r="A24" s="111" t="s">
        <v>154</v>
      </c>
      <c r="B24" s="1">
        <v>128</v>
      </c>
      <c r="C24" s="6"/>
      <c r="D24" s="6">
        <v>0</v>
      </c>
      <c r="E24" s="6"/>
      <c r="F24" s="6"/>
      <c r="G24" s="98"/>
      <c r="H24" s="98"/>
      <c r="I24" s="98"/>
      <c r="J24" s="98"/>
    </row>
    <row r="25" spans="1:10">
      <c r="A25" s="100" t="s">
        <v>155</v>
      </c>
      <c r="B25" s="1">
        <v>129</v>
      </c>
      <c r="C25" s="6"/>
      <c r="D25" s="6">
        <v>0</v>
      </c>
      <c r="E25" s="6"/>
      <c r="F25" s="6"/>
      <c r="G25" s="98"/>
      <c r="H25" s="98"/>
      <c r="I25" s="98"/>
      <c r="J25" s="98"/>
    </row>
    <row r="26" spans="1:10">
      <c r="A26" s="100" t="s">
        <v>156</v>
      </c>
      <c r="B26" s="1">
        <v>130</v>
      </c>
      <c r="C26" s="6">
        <v>73940784</v>
      </c>
      <c r="D26" s="6">
        <v>41870824</v>
      </c>
      <c r="E26" s="6">
        <v>90346965</v>
      </c>
      <c r="F26" s="6">
        <v>42601141</v>
      </c>
      <c r="G26" s="98"/>
      <c r="H26" s="98"/>
      <c r="I26" s="98"/>
      <c r="J26" s="98"/>
    </row>
    <row r="27" spans="1:10">
      <c r="A27" s="100" t="s">
        <v>157</v>
      </c>
      <c r="B27" s="1">
        <v>131</v>
      </c>
      <c r="C27" s="43">
        <f>SUM(C28:C32)</f>
        <v>30971199</v>
      </c>
      <c r="D27" s="43">
        <f t="shared" ref="D27:F27" si="5">SUM(D28:D32)</f>
        <v>12949032</v>
      </c>
      <c r="E27" s="43">
        <f t="shared" si="5"/>
        <v>15865954</v>
      </c>
      <c r="F27" s="43">
        <f t="shared" si="5"/>
        <v>5877231</v>
      </c>
      <c r="G27" s="98"/>
      <c r="H27" s="98"/>
      <c r="I27" s="98"/>
      <c r="J27" s="98"/>
    </row>
    <row r="28" spans="1:10">
      <c r="A28" s="100" t="s">
        <v>158</v>
      </c>
      <c r="B28" s="1">
        <v>132</v>
      </c>
      <c r="C28" s="6"/>
      <c r="D28" s="6">
        <v>0</v>
      </c>
      <c r="E28" s="6"/>
      <c r="F28" s="6"/>
      <c r="G28" s="98"/>
      <c r="H28" s="98"/>
      <c r="I28" s="98"/>
      <c r="J28" s="98"/>
    </row>
    <row r="29" spans="1:10">
      <c r="A29" s="100" t="s">
        <v>159</v>
      </c>
      <c r="B29" s="1">
        <v>133</v>
      </c>
      <c r="C29" s="6">
        <v>30971199</v>
      </c>
      <c r="D29" s="6">
        <v>12949032</v>
      </c>
      <c r="E29" s="6">
        <v>15865954</v>
      </c>
      <c r="F29" s="6">
        <v>5877231</v>
      </c>
      <c r="G29" s="98"/>
      <c r="H29" s="98"/>
      <c r="I29" s="98"/>
      <c r="J29" s="98"/>
    </row>
    <row r="30" spans="1:10">
      <c r="A30" s="100" t="s">
        <v>160</v>
      </c>
      <c r="B30" s="1">
        <v>134</v>
      </c>
      <c r="C30" s="6"/>
      <c r="D30" s="6">
        <v>0</v>
      </c>
      <c r="E30" s="6"/>
      <c r="F30" s="6"/>
      <c r="G30" s="98"/>
      <c r="H30" s="98"/>
      <c r="I30" s="98"/>
      <c r="J30" s="98"/>
    </row>
    <row r="31" spans="1:10">
      <c r="A31" s="100" t="s">
        <v>161</v>
      </c>
      <c r="B31" s="1">
        <v>135</v>
      </c>
      <c r="C31" s="6"/>
      <c r="D31" s="6">
        <v>0</v>
      </c>
      <c r="E31" s="6"/>
      <c r="F31" s="6"/>
      <c r="G31" s="98"/>
      <c r="H31" s="98"/>
      <c r="I31" s="98"/>
      <c r="J31" s="98"/>
    </row>
    <row r="32" spans="1:10">
      <c r="A32" s="100" t="s">
        <v>162</v>
      </c>
      <c r="B32" s="1">
        <v>136</v>
      </c>
      <c r="C32" s="6"/>
      <c r="D32" s="6">
        <v>0</v>
      </c>
      <c r="E32" s="6"/>
      <c r="F32" s="6"/>
      <c r="G32" s="98"/>
      <c r="H32" s="98"/>
      <c r="I32" s="98"/>
      <c r="J32" s="98"/>
    </row>
    <row r="33" spans="1:10">
      <c r="A33" s="100" t="s">
        <v>163</v>
      </c>
      <c r="B33" s="1">
        <v>137</v>
      </c>
      <c r="C33" s="43">
        <f>SUM(C34:C37)</f>
        <v>40347683</v>
      </c>
      <c r="D33" s="43">
        <f t="shared" ref="D33:F33" si="6">SUM(D34:D37)</f>
        <v>18434036</v>
      </c>
      <c r="E33" s="43">
        <f t="shared" si="6"/>
        <v>32930312</v>
      </c>
      <c r="F33" s="43">
        <f t="shared" si="6"/>
        <v>14768669</v>
      </c>
      <c r="G33" s="98"/>
      <c r="H33" s="98"/>
      <c r="I33" s="98"/>
      <c r="J33" s="98"/>
    </row>
    <row r="34" spans="1:10">
      <c r="A34" s="100" t="s">
        <v>164</v>
      </c>
      <c r="B34" s="1">
        <v>138</v>
      </c>
      <c r="C34" s="6">
        <v>6783529</v>
      </c>
      <c r="D34" s="6">
        <v>3059529</v>
      </c>
      <c r="E34" s="6">
        <v>7219399</v>
      </c>
      <c r="F34" s="6">
        <v>3601816</v>
      </c>
      <c r="G34" s="98"/>
      <c r="H34" s="98"/>
      <c r="I34" s="98"/>
      <c r="J34" s="98"/>
    </row>
    <row r="35" spans="1:10">
      <c r="A35" s="100" t="s">
        <v>165</v>
      </c>
      <c r="B35" s="1">
        <v>139</v>
      </c>
      <c r="C35" s="6">
        <v>33564154</v>
      </c>
      <c r="D35" s="6">
        <v>15374507</v>
      </c>
      <c r="E35" s="6">
        <v>25710913</v>
      </c>
      <c r="F35" s="6">
        <v>11166853</v>
      </c>
      <c r="G35" s="98"/>
      <c r="H35" s="98"/>
      <c r="I35" s="98"/>
      <c r="J35" s="98"/>
    </row>
    <row r="36" spans="1:10">
      <c r="A36" s="100" t="s">
        <v>166</v>
      </c>
      <c r="B36" s="1">
        <v>140</v>
      </c>
      <c r="C36" s="6"/>
      <c r="D36" s="6">
        <v>0</v>
      </c>
      <c r="E36" s="6"/>
      <c r="F36" s="6"/>
      <c r="G36" s="98"/>
      <c r="H36" s="98"/>
      <c r="I36" s="98"/>
      <c r="J36" s="98"/>
    </row>
    <row r="37" spans="1:10">
      <c r="A37" s="100" t="s">
        <v>167</v>
      </c>
      <c r="B37" s="1">
        <v>141</v>
      </c>
      <c r="C37" s="6"/>
      <c r="D37" s="6">
        <v>0</v>
      </c>
      <c r="E37" s="6"/>
      <c r="F37" s="6"/>
      <c r="G37" s="98"/>
      <c r="H37" s="98"/>
      <c r="I37" s="98"/>
      <c r="J37" s="98"/>
    </row>
    <row r="38" spans="1:10">
      <c r="A38" s="100" t="s">
        <v>168</v>
      </c>
      <c r="B38" s="1">
        <v>142</v>
      </c>
      <c r="C38" s="6"/>
      <c r="D38" s="6">
        <v>0</v>
      </c>
      <c r="E38" s="6"/>
      <c r="F38" s="6"/>
      <c r="G38" s="98"/>
      <c r="H38" s="98"/>
      <c r="I38" s="98"/>
      <c r="J38" s="98"/>
    </row>
    <row r="39" spans="1:10">
      <c r="A39" s="100" t="s">
        <v>169</v>
      </c>
      <c r="B39" s="1">
        <v>143</v>
      </c>
      <c r="C39" s="6"/>
      <c r="D39" s="6">
        <v>0</v>
      </c>
      <c r="E39" s="6"/>
      <c r="F39" s="6"/>
      <c r="G39" s="98"/>
      <c r="H39" s="98"/>
      <c r="I39" s="98"/>
      <c r="J39" s="98"/>
    </row>
    <row r="40" spans="1:10">
      <c r="A40" s="100" t="s">
        <v>170</v>
      </c>
      <c r="B40" s="1">
        <v>144</v>
      </c>
      <c r="C40" s="6"/>
      <c r="D40" s="6">
        <v>0</v>
      </c>
      <c r="E40" s="6"/>
      <c r="F40" s="6"/>
      <c r="G40" s="98"/>
      <c r="H40" s="98"/>
      <c r="I40" s="98"/>
      <c r="J40" s="98"/>
    </row>
    <row r="41" spans="1:10">
      <c r="A41" s="100" t="s">
        <v>171</v>
      </c>
      <c r="B41" s="1">
        <v>145</v>
      </c>
      <c r="C41" s="6"/>
      <c r="D41" s="6">
        <v>0</v>
      </c>
      <c r="E41" s="6"/>
      <c r="F41" s="6"/>
      <c r="G41" s="98"/>
      <c r="H41" s="98"/>
      <c r="I41" s="98"/>
      <c r="J41" s="98"/>
    </row>
    <row r="42" spans="1:10">
      <c r="A42" s="100" t="s">
        <v>172</v>
      </c>
      <c r="B42" s="1">
        <v>146</v>
      </c>
      <c r="C42" s="43">
        <f>C7+C27+C38+C40</f>
        <v>2531924219</v>
      </c>
      <c r="D42" s="43">
        <f t="shared" ref="D42:F42" si="7">D7+D27+D38+D40</f>
        <v>1397065528</v>
      </c>
      <c r="E42" s="43">
        <f t="shared" si="7"/>
        <v>2534829263</v>
      </c>
      <c r="F42" s="43">
        <f t="shared" si="7"/>
        <v>1370563243</v>
      </c>
      <c r="G42" s="98"/>
      <c r="H42" s="98"/>
      <c r="I42" s="98"/>
      <c r="J42" s="98"/>
    </row>
    <row r="43" spans="1:10">
      <c r="A43" s="100" t="s">
        <v>173</v>
      </c>
      <c r="B43" s="1">
        <v>147</v>
      </c>
      <c r="C43" s="43">
        <f>C10+C33+C39+C41</f>
        <v>2337189121</v>
      </c>
      <c r="D43" s="43">
        <f t="shared" ref="D43:F43" si="8">D10+D33+D39+D41</f>
        <v>1268695134</v>
      </c>
      <c r="E43" s="43">
        <f t="shared" si="8"/>
        <v>2328954325</v>
      </c>
      <c r="F43" s="43">
        <f t="shared" si="8"/>
        <v>1241086425</v>
      </c>
      <c r="G43" s="98"/>
      <c r="H43" s="98"/>
      <c r="I43" s="98"/>
      <c r="J43" s="98"/>
    </row>
    <row r="44" spans="1:10">
      <c r="A44" s="100" t="s">
        <v>174</v>
      </c>
      <c r="B44" s="1">
        <v>148</v>
      </c>
      <c r="C44" s="43">
        <f>C42-C43</f>
        <v>194735098</v>
      </c>
      <c r="D44" s="43">
        <f t="shared" ref="D44:F44" si="9">D42-D43</f>
        <v>128370394</v>
      </c>
      <c r="E44" s="43">
        <f t="shared" si="9"/>
        <v>205874938</v>
      </c>
      <c r="F44" s="43">
        <f t="shared" si="9"/>
        <v>129476818</v>
      </c>
      <c r="G44" s="98"/>
      <c r="H44" s="98"/>
      <c r="I44" s="98"/>
      <c r="J44" s="98"/>
    </row>
    <row r="45" spans="1:10">
      <c r="A45" s="111" t="s">
        <v>175</v>
      </c>
      <c r="B45" s="1">
        <v>149</v>
      </c>
      <c r="C45" s="43">
        <v>194735098</v>
      </c>
      <c r="D45" s="43">
        <v>128370394</v>
      </c>
      <c r="E45" s="43">
        <v>205874938</v>
      </c>
      <c r="F45" s="43">
        <v>129476818</v>
      </c>
      <c r="G45" s="98"/>
      <c r="H45" s="98"/>
      <c r="I45" s="98"/>
      <c r="J45" s="98"/>
    </row>
    <row r="46" spans="1:10">
      <c r="A46" s="111" t="s">
        <v>176</v>
      </c>
      <c r="B46" s="1">
        <v>150</v>
      </c>
      <c r="C46" s="43">
        <v>0</v>
      </c>
      <c r="D46" s="43">
        <v>0</v>
      </c>
      <c r="E46" s="43">
        <v>0</v>
      </c>
      <c r="F46" s="43">
        <v>0</v>
      </c>
      <c r="G46" s="98"/>
      <c r="H46" s="98"/>
      <c r="I46" s="98"/>
      <c r="J46" s="98"/>
    </row>
    <row r="47" spans="1:10">
      <c r="A47" s="100" t="s">
        <v>177</v>
      </c>
      <c r="B47" s="1">
        <v>151</v>
      </c>
      <c r="C47" s="6">
        <v>40342919</v>
      </c>
      <c r="D47" s="6">
        <v>26346546</v>
      </c>
      <c r="E47" s="6">
        <v>38104922</v>
      </c>
      <c r="F47" s="6">
        <v>23363168</v>
      </c>
      <c r="G47" s="98"/>
      <c r="H47" s="98"/>
      <c r="I47" s="98"/>
      <c r="J47" s="98"/>
    </row>
    <row r="48" spans="1:10">
      <c r="A48" s="100" t="s">
        <v>178</v>
      </c>
      <c r="B48" s="1">
        <v>152</v>
      </c>
      <c r="C48" s="43">
        <f>C44-C47</f>
        <v>154392179</v>
      </c>
      <c r="D48" s="43">
        <f t="shared" ref="D48:F48" si="10">D44-D47</f>
        <v>102023848</v>
      </c>
      <c r="E48" s="43">
        <f t="shared" si="10"/>
        <v>167770016</v>
      </c>
      <c r="F48" s="43">
        <f t="shared" si="10"/>
        <v>106113650</v>
      </c>
      <c r="G48" s="98"/>
      <c r="H48" s="98"/>
      <c r="I48" s="98"/>
      <c r="J48" s="98"/>
    </row>
    <row r="49" spans="1:10">
      <c r="A49" s="111" t="s">
        <v>179</v>
      </c>
      <c r="B49" s="1">
        <v>153</v>
      </c>
      <c r="C49" s="43">
        <f>IF(C48&gt;0,C48,0)</f>
        <v>154392179</v>
      </c>
      <c r="D49" s="43">
        <f t="shared" ref="D49:F49" si="11">IF(D48&gt;0,D48,0)</f>
        <v>102023848</v>
      </c>
      <c r="E49" s="43">
        <f t="shared" si="11"/>
        <v>167770016</v>
      </c>
      <c r="F49" s="43">
        <f t="shared" si="11"/>
        <v>106113650</v>
      </c>
      <c r="G49" s="98"/>
      <c r="H49" s="98"/>
      <c r="I49" s="98"/>
      <c r="J49" s="98"/>
    </row>
    <row r="50" spans="1:10">
      <c r="A50" s="150" t="s">
        <v>180</v>
      </c>
      <c r="B50" s="2">
        <v>154</v>
      </c>
      <c r="C50" s="49">
        <v>0</v>
      </c>
      <c r="D50" s="49">
        <v>0</v>
      </c>
      <c r="E50" s="49">
        <v>0</v>
      </c>
      <c r="F50" s="49">
        <v>0</v>
      </c>
      <c r="G50" s="98"/>
      <c r="H50" s="98"/>
      <c r="I50" s="98"/>
      <c r="J50" s="98"/>
    </row>
    <row r="51" spans="1:10">
      <c r="A51" s="107" t="s">
        <v>181</v>
      </c>
      <c r="B51" s="108"/>
      <c r="C51" s="158"/>
      <c r="D51" s="108"/>
      <c r="E51" s="158"/>
      <c r="F51" s="108"/>
      <c r="G51" s="98"/>
      <c r="H51" s="98"/>
      <c r="I51" s="98"/>
      <c r="J51" s="98"/>
    </row>
    <row r="52" spans="1:10">
      <c r="A52" s="110" t="s">
        <v>182</v>
      </c>
      <c r="B52" s="44"/>
      <c r="C52" s="44"/>
      <c r="D52" s="50"/>
      <c r="E52" s="44"/>
      <c r="F52" s="50"/>
      <c r="G52" s="98"/>
      <c r="H52" s="98"/>
      <c r="I52" s="98"/>
      <c r="J52" s="98"/>
    </row>
    <row r="53" spans="1:10">
      <c r="A53" s="100" t="s">
        <v>183</v>
      </c>
      <c r="B53" s="1">
        <v>155</v>
      </c>
      <c r="C53" s="6">
        <v>154076017</v>
      </c>
      <c r="D53" s="6">
        <v>101811389</v>
      </c>
      <c r="E53" s="6">
        <v>167590744</v>
      </c>
      <c r="F53" s="6">
        <v>106034106</v>
      </c>
      <c r="G53" s="98"/>
      <c r="H53" s="98"/>
      <c r="I53" s="98"/>
      <c r="J53" s="98"/>
    </row>
    <row r="54" spans="1:10">
      <c r="A54" s="100" t="s">
        <v>184</v>
      </c>
      <c r="B54" s="1">
        <v>156</v>
      </c>
      <c r="C54" s="7">
        <v>316161</v>
      </c>
      <c r="D54" s="7">
        <v>212458</v>
      </c>
      <c r="E54" s="7">
        <v>179077</v>
      </c>
      <c r="F54" s="7">
        <v>79349</v>
      </c>
      <c r="G54" s="98"/>
      <c r="H54" s="98"/>
      <c r="I54" s="98"/>
      <c r="J54" s="98"/>
    </row>
    <row r="55" spans="1:10">
      <c r="A55" s="107" t="s">
        <v>185</v>
      </c>
      <c r="B55" s="108"/>
      <c r="C55" s="108"/>
      <c r="D55" s="108"/>
      <c r="E55" s="108"/>
      <c r="F55" s="108"/>
      <c r="G55" s="98"/>
      <c r="H55" s="98"/>
      <c r="I55" s="98"/>
      <c r="J55" s="98"/>
    </row>
    <row r="56" spans="1:10">
      <c r="A56" s="110" t="s">
        <v>186</v>
      </c>
      <c r="B56" s="8">
        <v>157</v>
      </c>
      <c r="C56" s="5">
        <f>C48</f>
        <v>154392179</v>
      </c>
      <c r="D56" s="5">
        <f t="shared" ref="D56:F56" si="12">D48</f>
        <v>102023848</v>
      </c>
      <c r="E56" s="5">
        <f t="shared" si="12"/>
        <v>167770016</v>
      </c>
      <c r="F56" s="5">
        <f t="shared" si="12"/>
        <v>106113650</v>
      </c>
      <c r="G56" s="98"/>
      <c r="H56" s="98"/>
      <c r="I56" s="98"/>
      <c r="J56" s="98"/>
    </row>
    <row r="57" spans="1:10">
      <c r="A57" s="100" t="s">
        <v>187</v>
      </c>
      <c r="B57" s="1">
        <v>158</v>
      </c>
      <c r="C57" s="43">
        <f>SUM(C58:C64)</f>
        <v>-47386358</v>
      </c>
      <c r="D57" s="43">
        <f t="shared" ref="D57:F57" si="13">SUM(D58:D64)</f>
        <v>-1314688</v>
      </c>
      <c r="E57" s="43">
        <f t="shared" si="13"/>
        <v>-27387896</v>
      </c>
      <c r="F57" s="43">
        <f t="shared" si="13"/>
        <v>-4547953</v>
      </c>
      <c r="G57" s="98"/>
      <c r="H57" s="98"/>
      <c r="I57" s="98"/>
      <c r="J57" s="98"/>
    </row>
    <row r="58" spans="1:10">
      <c r="A58" s="100" t="s">
        <v>188</v>
      </c>
      <c r="B58" s="1">
        <v>159</v>
      </c>
      <c r="C58" s="6">
        <v>-26920038</v>
      </c>
      <c r="D58" s="6">
        <v>12411388</v>
      </c>
      <c r="E58" s="43">
        <v>-35959638</v>
      </c>
      <c r="F58" s="6">
        <v>-12831892</v>
      </c>
      <c r="G58" s="98"/>
      <c r="H58" s="98"/>
      <c r="I58" s="98"/>
      <c r="J58" s="98"/>
    </row>
    <row r="59" spans="1:10">
      <c r="A59" s="100" t="s">
        <v>189</v>
      </c>
      <c r="B59" s="1">
        <v>160</v>
      </c>
      <c r="C59" s="6"/>
      <c r="D59" s="6"/>
      <c r="E59" s="6"/>
      <c r="F59" s="6"/>
      <c r="G59" s="98"/>
      <c r="H59" s="98"/>
      <c r="I59" s="98"/>
      <c r="J59" s="98"/>
    </row>
    <row r="60" spans="1:10">
      <c r="A60" s="100" t="s">
        <v>190</v>
      </c>
      <c r="B60" s="1">
        <v>161</v>
      </c>
      <c r="C60" s="6"/>
      <c r="D60" s="6"/>
      <c r="E60" s="6"/>
      <c r="F60" s="6"/>
      <c r="G60" s="98"/>
      <c r="H60" s="98"/>
      <c r="I60" s="98"/>
      <c r="J60" s="98"/>
    </row>
    <row r="61" spans="1:10">
      <c r="A61" s="100" t="s">
        <v>191</v>
      </c>
      <c r="B61" s="1">
        <v>162</v>
      </c>
      <c r="C61" s="6">
        <v>-20466320</v>
      </c>
      <c r="D61" s="6">
        <v>-13726076</v>
      </c>
      <c r="E61" s="43">
        <v>8571742</v>
      </c>
      <c r="F61" s="6">
        <v>8283939</v>
      </c>
      <c r="G61" s="98"/>
      <c r="H61" s="98"/>
      <c r="I61" s="98"/>
      <c r="J61" s="98"/>
    </row>
    <row r="62" spans="1:10">
      <c r="A62" s="100" t="s">
        <v>192</v>
      </c>
      <c r="B62" s="1">
        <v>163</v>
      </c>
      <c r="C62" s="6"/>
      <c r="D62" s="6"/>
      <c r="E62" s="6"/>
      <c r="F62" s="6"/>
      <c r="G62" s="98"/>
      <c r="H62" s="98"/>
      <c r="I62" s="98"/>
      <c r="J62" s="98"/>
    </row>
    <row r="63" spans="1:10">
      <c r="A63" s="100" t="s">
        <v>193</v>
      </c>
      <c r="B63" s="1">
        <v>164</v>
      </c>
      <c r="C63" s="6"/>
      <c r="D63" s="6"/>
      <c r="E63" s="6"/>
      <c r="F63" s="6"/>
      <c r="G63" s="98"/>
      <c r="H63" s="98"/>
      <c r="I63" s="98"/>
      <c r="J63" s="98"/>
    </row>
    <row r="64" spans="1:10">
      <c r="A64" s="100" t="s">
        <v>194</v>
      </c>
      <c r="B64" s="1">
        <v>165</v>
      </c>
      <c r="C64" s="6"/>
      <c r="D64" s="6"/>
      <c r="E64" s="6"/>
      <c r="F64" s="6"/>
      <c r="G64" s="98"/>
      <c r="H64" s="98"/>
      <c r="I64" s="98"/>
      <c r="J64" s="98"/>
    </row>
    <row r="65" spans="1:10">
      <c r="A65" s="100" t="s">
        <v>195</v>
      </c>
      <c r="B65" s="1">
        <v>166</v>
      </c>
      <c r="C65" s="6"/>
      <c r="D65" s="6"/>
      <c r="E65" s="6"/>
      <c r="F65" s="6"/>
      <c r="G65" s="98"/>
      <c r="H65" s="98"/>
      <c r="I65" s="98"/>
      <c r="J65" s="98"/>
    </row>
    <row r="66" spans="1:10">
      <c r="A66" s="100" t="s">
        <v>196</v>
      </c>
      <c r="B66" s="1">
        <v>167</v>
      </c>
      <c r="C66" s="43">
        <f>C57-C65</f>
        <v>-47386358</v>
      </c>
      <c r="D66" s="43">
        <f t="shared" ref="D66:F66" si="14">D57-D65</f>
        <v>-1314688</v>
      </c>
      <c r="E66" s="43">
        <f t="shared" si="14"/>
        <v>-27387896</v>
      </c>
      <c r="F66" s="43">
        <f t="shared" si="14"/>
        <v>-4547953</v>
      </c>
      <c r="G66" s="98"/>
      <c r="H66" s="98"/>
      <c r="I66" s="98"/>
      <c r="J66" s="98"/>
    </row>
    <row r="67" spans="1:10">
      <c r="A67" s="100" t="s">
        <v>197</v>
      </c>
      <c r="B67" s="1">
        <v>168</v>
      </c>
      <c r="C67" s="49">
        <f>C56+C66</f>
        <v>107005821</v>
      </c>
      <c r="D67" s="49">
        <f t="shared" ref="D67:F67" si="15">D56+D66</f>
        <v>100709160</v>
      </c>
      <c r="E67" s="49">
        <f t="shared" si="15"/>
        <v>140382120</v>
      </c>
      <c r="F67" s="49">
        <f t="shared" si="15"/>
        <v>101565697</v>
      </c>
      <c r="G67" s="98"/>
      <c r="H67" s="98"/>
      <c r="I67" s="98"/>
      <c r="J67" s="98"/>
    </row>
    <row r="68" spans="1:10" ht="24">
      <c r="A68" s="124" t="s">
        <v>198</v>
      </c>
      <c r="B68" s="125"/>
      <c r="C68" s="125"/>
      <c r="D68" s="125"/>
      <c r="E68" s="125"/>
      <c r="F68" s="125"/>
      <c r="G68" s="98"/>
      <c r="H68" s="98"/>
      <c r="I68" s="98"/>
      <c r="J68" s="98"/>
    </row>
    <row r="69" spans="1:10">
      <c r="A69" s="126" t="s">
        <v>199</v>
      </c>
      <c r="B69" s="127"/>
      <c r="C69" s="127"/>
      <c r="D69" s="127"/>
      <c r="E69" s="127"/>
      <c r="F69" s="127"/>
      <c r="G69" s="98"/>
      <c r="H69" s="98"/>
      <c r="I69" s="98"/>
      <c r="J69" s="98"/>
    </row>
    <row r="70" spans="1:10">
      <c r="A70" s="100" t="s">
        <v>183</v>
      </c>
      <c r="B70" s="1">
        <v>169</v>
      </c>
      <c r="C70" s="6">
        <f>C67-C71</f>
        <v>106761222</v>
      </c>
      <c r="D70" s="6">
        <f t="shared" ref="D70:F70" si="16">D67-D71</f>
        <v>100510571</v>
      </c>
      <c r="E70" s="6">
        <f t="shared" si="16"/>
        <v>140268747</v>
      </c>
      <c r="F70" s="6">
        <v>101512086</v>
      </c>
      <c r="G70" s="98"/>
      <c r="H70" s="98"/>
      <c r="I70" s="98"/>
      <c r="J70" s="98"/>
    </row>
    <row r="71" spans="1:10">
      <c r="A71" s="112" t="s">
        <v>184</v>
      </c>
      <c r="B71" s="4">
        <v>170</v>
      </c>
      <c r="C71" s="7">
        <v>244599</v>
      </c>
      <c r="D71" s="7">
        <v>198589</v>
      </c>
      <c r="E71" s="7">
        <v>113373</v>
      </c>
      <c r="F71" s="7">
        <v>53611</v>
      </c>
      <c r="G71" s="98"/>
      <c r="H71" s="98"/>
      <c r="I71" s="98"/>
      <c r="J71" s="98"/>
    </row>
    <row r="72" spans="1:10">
      <c r="E72" s="98"/>
      <c r="F72" s="98"/>
    </row>
    <row r="75" spans="1:10">
      <c r="E75" s="98"/>
      <c r="F75" s="98"/>
    </row>
  </sheetData>
  <phoneticPr fontId="7" type="noConversion"/>
  <dataValidations count="1">
    <dataValidation allowBlank="1" sqref="C7:F7 E62:E67 C53:F54 E59:E60 D8:F50 C10:C50 E56:E57 F56:F67 C56:D67 C70:E71"/>
  </dataValidations>
  <pageMargins left="0.75" right="0.75" top="1" bottom="1" header="0.5" footer="0.5"/>
  <pageSetup paperSize="9" scale="6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2"/>
  <sheetViews>
    <sheetView view="pageBreakPreview" zoomScale="80" zoomScaleNormal="100" zoomScaleSheetLayoutView="80" workbookViewId="0">
      <selection activeCell="C7" sqref="C7:D52"/>
    </sheetView>
  </sheetViews>
  <sheetFormatPr defaultRowHeight="12.75"/>
  <cols>
    <col min="1" max="1" width="57.85546875" style="149" bestFit="1" customWidth="1"/>
    <col min="2" max="2" width="9.140625" style="42"/>
    <col min="3" max="3" width="13.85546875" style="42" customWidth="1"/>
    <col min="4" max="4" width="17" style="42" customWidth="1"/>
    <col min="5" max="16384" width="9.140625" style="42"/>
  </cols>
  <sheetData>
    <row r="1" spans="1:8" ht="15.75">
      <c r="A1" s="134" t="s">
        <v>272</v>
      </c>
      <c r="B1" s="134"/>
      <c r="C1" s="134"/>
      <c r="D1" s="134"/>
    </row>
    <row r="2" spans="1:8">
      <c r="A2" s="135" t="s">
        <v>307</v>
      </c>
      <c r="B2" s="135"/>
      <c r="C2" s="135"/>
      <c r="D2" s="135"/>
    </row>
    <row r="3" spans="1:8">
      <c r="A3" s="131" t="s">
        <v>298</v>
      </c>
      <c r="B3" s="132"/>
      <c r="C3" s="132"/>
      <c r="D3" s="133"/>
    </row>
    <row r="4" spans="1:8">
      <c r="A4" s="52" t="s">
        <v>35</v>
      </c>
      <c r="B4" s="52" t="s">
        <v>36</v>
      </c>
      <c r="C4" s="53" t="s">
        <v>37</v>
      </c>
      <c r="D4" s="53" t="s">
        <v>38</v>
      </c>
    </row>
    <row r="5" spans="1:8">
      <c r="A5" s="53">
        <v>1</v>
      </c>
      <c r="B5" s="54">
        <v>2</v>
      </c>
      <c r="C5" s="55" t="s">
        <v>4</v>
      </c>
      <c r="D5" s="55" t="s">
        <v>5</v>
      </c>
    </row>
    <row r="6" spans="1:8">
      <c r="A6" s="107" t="s">
        <v>203</v>
      </c>
      <c r="B6" s="129"/>
      <c r="C6" s="129"/>
      <c r="D6" s="130"/>
    </row>
    <row r="7" spans="1:8">
      <c r="A7" s="111" t="s">
        <v>204</v>
      </c>
      <c r="B7" s="1">
        <v>1</v>
      </c>
      <c r="C7" s="6">
        <f>+PL!C44</f>
        <v>194735098</v>
      </c>
      <c r="D7" s="6">
        <f>+PL!E44</f>
        <v>205874938</v>
      </c>
      <c r="G7" s="98"/>
      <c r="H7" s="98"/>
    </row>
    <row r="8" spans="1:8">
      <c r="A8" s="111" t="s">
        <v>205</v>
      </c>
      <c r="B8" s="1">
        <v>2</v>
      </c>
      <c r="C8" s="6">
        <f>+PL!C20</f>
        <v>77419041</v>
      </c>
      <c r="D8" s="6">
        <f>+PL!E20</f>
        <v>73440660</v>
      </c>
      <c r="G8" s="98"/>
      <c r="H8" s="98"/>
    </row>
    <row r="9" spans="1:8">
      <c r="A9" s="111" t="s">
        <v>206</v>
      </c>
      <c r="B9" s="1">
        <v>3</v>
      </c>
      <c r="C9" s="6">
        <v>16959846</v>
      </c>
      <c r="D9" s="6">
        <v>28369819</v>
      </c>
      <c r="G9" s="98"/>
      <c r="H9" s="98"/>
    </row>
    <row r="10" spans="1:8">
      <c r="A10" s="111" t="s">
        <v>207</v>
      </c>
      <c r="B10" s="1">
        <v>4</v>
      </c>
      <c r="C10" s="6">
        <v>2545075</v>
      </c>
      <c r="D10" s="172"/>
      <c r="G10" s="98"/>
      <c r="H10" s="98"/>
    </row>
    <row r="11" spans="1:8">
      <c r="A11" s="111" t="s">
        <v>208</v>
      </c>
      <c r="B11" s="1">
        <v>5</v>
      </c>
      <c r="C11" s="6"/>
      <c r="D11" s="6"/>
      <c r="G11" s="98"/>
      <c r="H11" s="98"/>
    </row>
    <row r="12" spans="1:8">
      <c r="A12" s="111" t="s">
        <v>209</v>
      </c>
      <c r="B12" s="1">
        <v>6</v>
      </c>
      <c r="C12" s="6"/>
      <c r="D12" s="6"/>
      <c r="G12" s="98"/>
      <c r="H12" s="98"/>
    </row>
    <row r="13" spans="1:8">
      <c r="A13" s="100" t="s">
        <v>210</v>
      </c>
      <c r="B13" s="1">
        <v>7</v>
      </c>
      <c r="C13" s="167">
        <f>SUM(C7:C12)</f>
        <v>291659060</v>
      </c>
      <c r="D13" s="167">
        <f>SUM(D7:D12)</f>
        <v>307685417</v>
      </c>
      <c r="G13" s="98"/>
      <c r="H13" s="98"/>
    </row>
    <row r="14" spans="1:8">
      <c r="A14" s="111" t="s">
        <v>211</v>
      </c>
      <c r="B14" s="1">
        <v>8</v>
      </c>
      <c r="C14" s="6"/>
      <c r="D14" s="172"/>
      <c r="G14" s="98"/>
      <c r="H14" s="98"/>
    </row>
    <row r="15" spans="1:8">
      <c r="A15" s="161" t="s">
        <v>212</v>
      </c>
      <c r="B15" s="1">
        <v>9</v>
      </c>
      <c r="C15" s="6"/>
      <c r="D15" s="6">
        <v>37185124</v>
      </c>
      <c r="G15" s="98"/>
      <c r="H15" s="98"/>
    </row>
    <row r="16" spans="1:8">
      <c r="A16" s="161" t="s">
        <v>213</v>
      </c>
      <c r="B16" s="1">
        <v>10</v>
      </c>
      <c r="C16" s="6">
        <v>74682741</v>
      </c>
      <c r="D16" s="6">
        <v>63185677</v>
      </c>
      <c r="G16" s="98"/>
      <c r="H16" s="98"/>
    </row>
    <row r="17" spans="1:8">
      <c r="A17" s="161" t="s">
        <v>214</v>
      </c>
      <c r="B17" s="1">
        <v>11</v>
      </c>
      <c r="C17" s="6">
        <v>124833090</v>
      </c>
      <c r="D17" s="6">
        <v>82742018</v>
      </c>
      <c r="G17" s="98"/>
      <c r="H17" s="98"/>
    </row>
    <row r="18" spans="1:8">
      <c r="A18" s="100" t="s">
        <v>215</v>
      </c>
      <c r="B18" s="1">
        <v>12</v>
      </c>
      <c r="C18" s="167">
        <f>SUM(C14:C17)</f>
        <v>199515831</v>
      </c>
      <c r="D18" s="167">
        <f>SUM(D14:D17)</f>
        <v>183112819</v>
      </c>
      <c r="G18" s="98"/>
      <c r="H18" s="98"/>
    </row>
    <row r="19" spans="1:8">
      <c r="A19" s="100" t="s">
        <v>216</v>
      </c>
      <c r="B19" s="1">
        <v>13</v>
      </c>
      <c r="C19" s="167">
        <f>IF(C13&gt;C18,C13-C18,0)</f>
        <v>92143229</v>
      </c>
      <c r="D19" s="167">
        <f>IF(D13&gt;D18,D13-D18,0)</f>
        <v>124572598</v>
      </c>
      <c r="G19" s="98"/>
      <c r="H19" s="98"/>
    </row>
    <row r="20" spans="1:8">
      <c r="A20" s="100" t="s">
        <v>217</v>
      </c>
      <c r="B20" s="1">
        <v>14</v>
      </c>
      <c r="C20" s="167">
        <v>0</v>
      </c>
      <c r="D20" s="167">
        <v>0</v>
      </c>
      <c r="G20" s="98"/>
      <c r="H20" s="98"/>
    </row>
    <row r="21" spans="1:8">
      <c r="A21" s="107" t="s">
        <v>218</v>
      </c>
      <c r="B21" s="129"/>
      <c r="C21" s="130"/>
      <c r="D21" s="130"/>
      <c r="G21" s="98"/>
      <c r="H21" s="98"/>
    </row>
    <row r="22" spans="1:8">
      <c r="A22" s="161" t="s">
        <v>219</v>
      </c>
      <c r="B22" s="1">
        <v>15</v>
      </c>
      <c r="C22" s="6">
        <v>2794901</v>
      </c>
      <c r="D22" s="6">
        <v>703665</v>
      </c>
      <c r="G22" s="98"/>
      <c r="H22" s="98"/>
    </row>
    <row r="23" spans="1:8">
      <c r="A23" s="161" t="s">
        <v>220</v>
      </c>
      <c r="B23" s="1">
        <v>16</v>
      </c>
      <c r="C23" s="6"/>
      <c r="D23" s="6"/>
      <c r="G23" s="98"/>
      <c r="H23" s="98"/>
    </row>
    <row r="24" spans="1:8">
      <c r="A24" s="161" t="s">
        <v>221</v>
      </c>
      <c r="B24" s="1">
        <v>17</v>
      </c>
      <c r="C24" s="6">
        <v>2003282</v>
      </c>
      <c r="D24" s="6">
        <v>990310</v>
      </c>
      <c r="G24" s="98"/>
      <c r="H24" s="98"/>
    </row>
    <row r="25" spans="1:8">
      <c r="A25" s="161" t="s">
        <v>222</v>
      </c>
      <c r="B25" s="1">
        <v>18</v>
      </c>
      <c r="C25" s="6"/>
      <c r="D25" s="6"/>
      <c r="G25" s="98"/>
      <c r="H25" s="98"/>
    </row>
    <row r="26" spans="1:8">
      <c r="A26" s="161" t="s">
        <v>223</v>
      </c>
      <c r="B26" s="1">
        <v>19</v>
      </c>
      <c r="C26" s="6">
        <v>19837000</v>
      </c>
      <c r="D26" s="6">
        <v>11555000</v>
      </c>
      <c r="G26" s="98"/>
      <c r="H26" s="98"/>
    </row>
    <row r="27" spans="1:8">
      <c r="A27" s="100" t="s">
        <v>224</v>
      </c>
      <c r="B27" s="1">
        <v>20</v>
      </c>
      <c r="C27" s="167">
        <v>24635183</v>
      </c>
      <c r="D27" s="167">
        <v>13248975</v>
      </c>
      <c r="G27" s="98"/>
      <c r="H27" s="98"/>
    </row>
    <row r="28" spans="1:8">
      <c r="A28" s="111" t="s">
        <v>225</v>
      </c>
      <c r="B28" s="1">
        <v>21</v>
      </c>
      <c r="C28" s="6">
        <v>71362823</v>
      </c>
      <c r="D28" s="6">
        <v>99744223</v>
      </c>
      <c r="G28" s="98"/>
      <c r="H28" s="98"/>
    </row>
    <row r="29" spans="1:8">
      <c r="A29" s="161" t="s">
        <v>226</v>
      </c>
      <c r="B29" s="1">
        <v>22</v>
      </c>
      <c r="C29" s="6"/>
      <c r="D29" s="6"/>
      <c r="G29" s="98"/>
      <c r="H29" s="98"/>
    </row>
    <row r="30" spans="1:8">
      <c r="A30" s="161" t="s">
        <v>227</v>
      </c>
      <c r="B30" s="1">
        <v>23</v>
      </c>
      <c r="C30" s="6">
        <v>18401000</v>
      </c>
      <c r="D30" s="6">
        <v>18352000</v>
      </c>
      <c r="G30" s="98"/>
      <c r="H30" s="98"/>
    </row>
    <row r="31" spans="1:8">
      <c r="A31" s="100" t="s">
        <v>228</v>
      </c>
      <c r="B31" s="1">
        <v>24</v>
      </c>
      <c r="C31" s="167">
        <f>SUM(C28:C30)</f>
        <v>89763823</v>
      </c>
      <c r="D31" s="167">
        <f>SUM(D28:D30)</f>
        <v>118096223</v>
      </c>
      <c r="G31" s="98"/>
      <c r="H31" s="98"/>
    </row>
    <row r="32" spans="1:8">
      <c r="A32" s="100" t="s">
        <v>229</v>
      </c>
      <c r="B32" s="1">
        <v>25</v>
      </c>
      <c r="C32" s="167">
        <v>0</v>
      </c>
      <c r="D32" s="167">
        <v>0</v>
      </c>
      <c r="G32" s="98"/>
      <c r="H32" s="98"/>
    </row>
    <row r="33" spans="1:8">
      <c r="A33" s="100" t="s">
        <v>230</v>
      </c>
      <c r="B33" s="1">
        <v>26</v>
      </c>
      <c r="C33" s="167">
        <f>IF(C31&gt;C27,C31-C27,0)</f>
        <v>65128640</v>
      </c>
      <c r="D33" s="167">
        <f>IF(D31&gt;D27,D31-D27,0)</f>
        <v>104847248</v>
      </c>
      <c r="G33" s="98"/>
      <c r="H33" s="98"/>
    </row>
    <row r="34" spans="1:8">
      <c r="A34" s="107" t="s">
        <v>231</v>
      </c>
      <c r="B34" s="129"/>
      <c r="C34" s="130"/>
      <c r="D34" s="130"/>
      <c r="G34" s="98"/>
      <c r="H34" s="98"/>
    </row>
    <row r="35" spans="1:8">
      <c r="A35" s="161" t="s">
        <v>232</v>
      </c>
      <c r="B35" s="1">
        <v>27</v>
      </c>
      <c r="C35" s="6"/>
      <c r="D35" s="6"/>
      <c r="G35" s="98"/>
      <c r="H35" s="98"/>
    </row>
    <row r="36" spans="1:8">
      <c r="A36" s="161" t="s">
        <v>233</v>
      </c>
      <c r="B36" s="1">
        <v>28</v>
      </c>
      <c r="C36" s="6">
        <v>90377000</v>
      </c>
      <c r="D36" s="6">
        <v>0</v>
      </c>
      <c r="G36" s="98"/>
      <c r="H36" s="98"/>
    </row>
    <row r="37" spans="1:8">
      <c r="A37" s="161" t="s">
        <v>234</v>
      </c>
      <c r="B37" s="1">
        <v>29</v>
      </c>
      <c r="C37" s="6"/>
      <c r="D37" s="6"/>
      <c r="G37" s="98"/>
      <c r="H37" s="98"/>
    </row>
    <row r="38" spans="1:8">
      <c r="A38" s="100" t="s">
        <v>235</v>
      </c>
      <c r="B38" s="1">
        <v>30</v>
      </c>
      <c r="C38" s="167">
        <f>SUM(C35:C37)</f>
        <v>90377000</v>
      </c>
      <c r="D38" s="167">
        <f>SUM(D35:D37)</f>
        <v>0</v>
      </c>
      <c r="G38" s="98"/>
      <c r="H38" s="98"/>
    </row>
    <row r="39" spans="1:8">
      <c r="A39" s="161" t="s">
        <v>236</v>
      </c>
      <c r="B39" s="1">
        <v>31</v>
      </c>
      <c r="C39" s="6">
        <v>132638000</v>
      </c>
      <c r="D39" s="6">
        <v>125619000</v>
      </c>
      <c r="G39" s="98"/>
      <c r="H39" s="98"/>
    </row>
    <row r="40" spans="1:8">
      <c r="A40" s="161" t="s">
        <v>237</v>
      </c>
      <c r="B40" s="1">
        <v>32</v>
      </c>
      <c r="C40" s="6"/>
      <c r="D40" s="6"/>
      <c r="G40" s="98"/>
      <c r="H40" s="98"/>
    </row>
    <row r="41" spans="1:8">
      <c r="A41" s="161" t="s">
        <v>238</v>
      </c>
      <c r="B41" s="1">
        <v>33</v>
      </c>
      <c r="C41" s="6"/>
      <c r="D41" s="6"/>
      <c r="G41" s="98"/>
      <c r="H41" s="98"/>
    </row>
    <row r="42" spans="1:8">
      <c r="A42" s="161" t="s">
        <v>239</v>
      </c>
      <c r="B42" s="1">
        <v>34</v>
      </c>
      <c r="C42" s="6">
        <v>7430934</v>
      </c>
      <c r="D42" s="6">
        <v>1935741</v>
      </c>
      <c r="G42" s="98"/>
      <c r="H42" s="98"/>
    </row>
    <row r="43" spans="1:8">
      <c r="A43" s="161" t="s">
        <v>240</v>
      </c>
      <c r="B43" s="1">
        <v>35</v>
      </c>
      <c r="C43" s="6">
        <v>1690000</v>
      </c>
      <c r="D43" s="6">
        <v>0</v>
      </c>
      <c r="G43" s="98"/>
      <c r="H43" s="98"/>
    </row>
    <row r="44" spans="1:8">
      <c r="A44" s="100" t="s">
        <v>241</v>
      </c>
      <c r="B44" s="1">
        <v>36</v>
      </c>
      <c r="C44" s="167">
        <f>SUM(C39:C43)</f>
        <v>141758934</v>
      </c>
      <c r="D44" s="167">
        <f>SUM(D39:D43)</f>
        <v>127554741</v>
      </c>
      <c r="G44" s="98"/>
      <c r="H44" s="98"/>
    </row>
    <row r="45" spans="1:8">
      <c r="A45" s="100" t="s">
        <v>242</v>
      </c>
      <c r="B45" s="1">
        <v>37</v>
      </c>
      <c r="C45" s="167">
        <v>0</v>
      </c>
      <c r="D45" s="167">
        <v>0</v>
      </c>
      <c r="G45" s="98"/>
      <c r="H45" s="98"/>
    </row>
    <row r="46" spans="1:8">
      <c r="A46" s="100" t="s">
        <v>243</v>
      </c>
      <c r="B46" s="1">
        <v>38</v>
      </c>
      <c r="C46" s="167">
        <f>IF(C44&gt;C38,C44-C38,0)</f>
        <v>51381934</v>
      </c>
      <c r="D46" s="167">
        <f>IF(D44&gt;D38,D44-D38,0)</f>
        <v>127554741</v>
      </c>
      <c r="G46" s="98"/>
      <c r="H46" s="98"/>
    </row>
    <row r="47" spans="1:8">
      <c r="A47" s="111" t="s">
        <v>244</v>
      </c>
      <c r="B47" s="1">
        <v>39</v>
      </c>
      <c r="C47" s="43">
        <f>IF(C19-C20+C32-C33+C45-C46&gt;0,C19-C20+C32-C33+C45-C46,0)</f>
        <v>0</v>
      </c>
      <c r="D47" s="43">
        <f>IF(D19-D20+D32-D33+D45-D46&gt;0,D19-D20+D32-D33+D45-D46,0)</f>
        <v>0</v>
      </c>
      <c r="G47" s="98"/>
      <c r="H47" s="98"/>
    </row>
    <row r="48" spans="1:8">
      <c r="A48" s="111" t="s">
        <v>245</v>
      </c>
      <c r="B48" s="1">
        <v>40</v>
      </c>
      <c r="C48" s="43">
        <f>IF(C20-C19+C33-C32+C46-C45&gt;0,C20-C19+C33-C32+C46-C45,0)</f>
        <v>24367345</v>
      </c>
      <c r="D48" s="43">
        <f>IF(D20-D19+D33-D32+D46-D45&gt;0,D20-D19+D33-D32+D46-D45,0)</f>
        <v>107829391</v>
      </c>
      <c r="G48" s="98"/>
      <c r="H48" s="98"/>
    </row>
    <row r="49" spans="1:8">
      <c r="A49" s="111" t="s">
        <v>246</v>
      </c>
      <c r="B49" s="1">
        <v>41</v>
      </c>
      <c r="C49" s="6">
        <v>490729635</v>
      </c>
      <c r="D49" s="6">
        <f>+'Balance sheet'!C64</f>
        <v>497079018</v>
      </c>
      <c r="G49" s="98"/>
      <c r="H49" s="98"/>
    </row>
    <row r="50" spans="1:8">
      <c r="A50" s="111" t="s">
        <v>247</v>
      </c>
      <c r="B50" s="1">
        <v>42</v>
      </c>
      <c r="C50" s="6">
        <f>C47</f>
        <v>0</v>
      </c>
      <c r="D50" s="6">
        <f>D47</f>
        <v>0</v>
      </c>
      <c r="G50" s="98"/>
      <c r="H50" s="98"/>
    </row>
    <row r="51" spans="1:8">
      <c r="A51" s="111" t="s">
        <v>248</v>
      </c>
      <c r="B51" s="1">
        <v>43</v>
      </c>
      <c r="C51" s="6">
        <f>C48</f>
        <v>24367345</v>
      </c>
      <c r="D51" s="6">
        <f>D48</f>
        <v>107829391</v>
      </c>
      <c r="G51" s="98"/>
      <c r="H51" s="98"/>
    </row>
    <row r="52" spans="1:8">
      <c r="A52" s="101" t="s">
        <v>249</v>
      </c>
      <c r="B52" s="4">
        <v>44</v>
      </c>
      <c r="C52" s="49">
        <f>+C49+C50-C51</f>
        <v>466362290</v>
      </c>
      <c r="D52" s="49">
        <f>+D49+D50-D51</f>
        <v>389249627</v>
      </c>
      <c r="G52" s="98"/>
      <c r="H52" s="98"/>
    </row>
    <row r="53" spans="1:8">
      <c r="C53" s="98"/>
      <c r="D53" s="98"/>
    </row>
    <row r="54" spans="1:8">
      <c r="C54" s="99"/>
      <c r="D54" s="99"/>
    </row>
    <row r="55" spans="1:8">
      <c r="D55" s="98"/>
    </row>
    <row r="57" spans="1:8">
      <c r="C57" s="162"/>
      <c r="D57" s="98"/>
    </row>
    <row r="58" spans="1:8">
      <c r="C58" s="160"/>
      <c r="D58" s="98"/>
    </row>
    <row r="59" spans="1:8">
      <c r="C59" s="163"/>
    </row>
    <row r="60" spans="1:8">
      <c r="C60" s="163"/>
    </row>
    <row r="61" spans="1:8">
      <c r="C61" s="164"/>
    </row>
    <row r="62" spans="1:8">
      <c r="C62" s="160"/>
    </row>
  </sheetData>
  <protectedRanges>
    <protectedRange sqref="D22:D24" name="Range1_12_2_3_1_1"/>
    <protectedRange sqref="D26" name="Range1_12_1_1_3_1_1"/>
    <protectedRange sqref="D28" name="Range1_13_2_3_1_1"/>
    <protectedRange sqref="D30" name="Range1_13_1_1_3_1_1"/>
    <protectedRange sqref="C22:C24" name="Range1_12_2_3_2"/>
    <protectedRange sqref="C26" name="Range1_12_1_1_3_2"/>
    <protectedRange sqref="C30" name="Range1_13_1_1_3_2"/>
    <protectedRange sqref="D49" name="Range1_15_1_3_1_1"/>
    <protectedRange sqref="C49" name="Range1_15_1_3_2"/>
    <protectedRange sqref="C28" name="Range1_13_2_3_2_3"/>
    <protectedRange sqref="D7" name="Range1_10_2_1_2_1_2_1"/>
    <protectedRange sqref="D8" name="Range1_10_3_1_2_1_2_1"/>
    <protectedRange sqref="D14" name="Range1_11_1_1_2_1_1_1_1"/>
    <protectedRange sqref="D16" name="Range1_11_2_1_2_1_2_1"/>
    <protectedRange sqref="C7" name="Range1_10_2_1_2_1_2_1_1"/>
    <protectedRange sqref="C8" name="Range1_10_3_1_2_1_2_1_1"/>
    <protectedRange sqref="C14" name="Range1_11_1_1_2_1_1_1_1_1"/>
    <protectedRange sqref="C16" name="Range1_11_2_1_2_1_2_1_1"/>
  </protectedRanges>
  <phoneticPr fontId="7" type="noConversion"/>
  <dataValidations count="2">
    <dataValidation allowBlank="1" sqref="C7:D20 C22:D33 C51:D52 C35:D49"/>
    <dataValidation type="whole" operator="notEqual" allowBlank="1" showInputMessage="1" showErrorMessage="1" errorTitle="Pogrešan unos" error="Mogu se unijeti samo cjelobrojne vrijednosti." sqref="C50: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5"/>
  <sheetViews>
    <sheetView view="pageBreakPreview" zoomScale="90" zoomScaleNormal="100" zoomScaleSheetLayoutView="90" workbookViewId="0">
      <selection activeCell="J23" sqref="J23:K24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2" width="11.140625" style="57" bestFit="1" customWidth="1"/>
    <col min="13" max="13" width="13.42578125" style="57" bestFit="1" customWidth="1"/>
    <col min="14" max="16384" width="9.140625" style="57"/>
  </cols>
  <sheetData>
    <row r="1" spans="1:12">
      <c r="A1" s="246" t="s">
        <v>270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2" ht="15.75">
      <c r="A2" s="36"/>
      <c r="B2" s="56"/>
      <c r="C2" s="261" t="s">
        <v>250</v>
      </c>
      <c r="D2" s="261"/>
      <c r="E2" s="58">
        <v>43101</v>
      </c>
      <c r="F2" s="37" t="s">
        <v>34</v>
      </c>
      <c r="G2" s="262">
        <v>43281</v>
      </c>
      <c r="H2" s="263"/>
      <c r="I2" s="56"/>
      <c r="J2" s="56"/>
      <c r="K2" s="56"/>
    </row>
    <row r="3" spans="1:12">
      <c r="A3" s="264" t="s">
        <v>35</v>
      </c>
      <c r="B3" s="264"/>
      <c r="C3" s="264"/>
      <c r="D3" s="264"/>
      <c r="E3" s="264"/>
      <c r="F3" s="264"/>
      <c r="G3" s="264"/>
      <c r="H3" s="264"/>
      <c r="I3" s="59" t="s">
        <v>36</v>
      </c>
      <c r="J3" s="60" t="s">
        <v>251</v>
      </c>
      <c r="K3" s="60" t="s">
        <v>252</v>
      </c>
    </row>
    <row r="4" spans="1:12">
      <c r="A4" s="265">
        <v>1</v>
      </c>
      <c r="B4" s="265"/>
      <c r="C4" s="265"/>
      <c r="D4" s="265"/>
      <c r="E4" s="265"/>
      <c r="F4" s="265"/>
      <c r="G4" s="265"/>
      <c r="H4" s="265"/>
      <c r="I4" s="62">
        <v>2</v>
      </c>
      <c r="J4" s="61" t="s">
        <v>4</v>
      </c>
      <c r="K4" s="61" t="s">
        <v>5</v>
      </c>
    </row>
    <row r="5" spans="1:12">
      <c r="A5" s="248" t="s">
        <v>253</v>
      </c>
      <c r="B5" s="249"/>
      <c r="C5" s="249"/>
      <c r="D5" s="249"/>
      <c r="E5" s="249"/>
      <c r="F5" s="249"/>
      <c r="G5" s="249"/>
      <c r="H5" s="249"/>
      <c r="I5" s="38">
        <v>1</v>
      </c>
      <c r="J5" s="5">
        <v>133372000</v>
      </c>
      <c r="K5" s="5">
        <f>+'Balance sheet'!D70</f>
        <v>133372000</v>
      </c>
      <c r="L5" s="97"/>
    </row>
    <row r="6" spans="1:12">
      <c r="A6" s="248" t="s">
        <v>254</v>
      </c>
      <c r="B6" s="249"/>
      <c r="C6" s="249"/>
      <c r="D6" s="249"/>
      <c r="E6" s="249"/>
      <c r="F6" s="249"/>
      <c r="G6" s="249"/>
      <c r="H6" s="249"/>
      <c r="I6" s="38">
        <v>2</v>
      </c>
      <c r="J6" s="6">
        <v>881052137</v>
      </c>
      <c r="K6" s="5">
        <f>+'Balance sheet'!D71</f>
        <v>881166081</v>
      </c>
      <c r="L6" s="97"/>
    </row>
    <row r="7" spans="1:12">
      <c r="A7" s="248" t="s">
        <v>255</v>
      </c>
      <c r="B7" s="249"/>
      <c r="C7" s="249"/>
      <c r="D7" s="249"/>
      <c r="E7" s="249"/>
      <c r="F7" s="249"/>
      <c r="G7" s="249"/>
      <c r="H7" s="249"/>
      <c r="I7" s="38">
        <v>3</v>
      </c>
      <c r="J7" s="6">
        <v>-184139304</v>
      </c>
      <c r="K7" s="6">
        <f>+'Balance sheet'!D72</f>
        <v>-86905322</v>
      </c>
      <c r="L7" s="97"/>
    </row>
    <row r="8" spans="1:12">
      <c r="A8" s="248" t="s">
        <v>256</v>
      </c>
      <c r="B8" s="249"/>
      <c r="C8" s="249"/>
      <c r="D8" s="249"/>
      <c r="E8" s="249"/>
      <c r="F8" s="249"/>
      <c r="G8" s="249"/>
      <c r="H8" s="249"/>
      <c r="I8" s="38">
        <v>4</v>
      </c>
      <c r="J8" s="6">
        <v>1078987011</v>
      </c>
      <c r="K8" s="6">
        <f>+'Balance sheet'!D80</f>
        <v>1218993550</v>
      </c>
      <c r="L8" s="97"/>
    </row>
    <row r="9" spans="1:12">
      <c r="A9" s="248" t="s">
        <v>257</v>
      </c>
      <c r="B9" s="249"/>
      <c r="C9" s="249"/>
      <c r="D9" s="249"/>
      <c r="E9" s="249"/>
      <c r="F9" s="249"/>
      <c r="G9" s="249"/>
      <c r="H9" s="249"/>
      <c r="I9" s="38">
        <v>5</v>
      </c>
      <c r="J9" s="6">
        <v>154076017</v>
      </c>
      <c r="K9" s="6">
        <f>+'Balance sheet'!D83</f>
        <v>167590744</v>
      </c>
      <c r="L9" s="97"/>
    </row>
    <row r="10" spans="1:12">
      <c r="A10" s="248" t="s">
        <v>258</v>
      </c>
      <c r="B10" s="249"/>
      <c r="C10" s="249"/>
      <c r="D10" s="249"/>
      <c r="E10" s="249"/>
      <c r="F10" s="249"/>
      <c r="G10" s="249"/>
      <c r="H10" s="249"/>
      <c r="I10" s="38">
        <v>6</v>
      </c>
      <c r="J10" s="6"/>
      <c r="K10" s="6"/>
      <c r="L10" s="97"/>
    </row>
    <row r="11" spans="1:12">
      <c r="A11" s="248" t="s">
        <v>259</v>
      </c>
      <c r="B11" s="249"/>
      <c r="C11" s="249"/>
      <c r="D11" s="249"/>
      <c r="E11" s="249"/>
      <c r="F11" s="249"/>
      <c r="G11" s="249"/>
      <c r="H11" s="249"/>
      <c r="I11" s="38">
        <v>7</v>
      </c>
      <c r="J11" s="6"/>
      <c r="K11" s="6"/>
      <c r="L11" s="97"/>
    </row>
    <row r="12" spans="1:12">
      <c r="A12" s="248" t="s">
        <v>260</v>
      </c>
      <c r="B12" s="249"/>
      <c r="C12" s="249"/>
      <c r="D12" s="249"/>
      <c r="E12" s="249"/>
      <c r="F12" s="249"/>
      <c r="G12" s="249"/>
      <c r="H12" s="249"/>
      <c r="I12" s="38">
        <v>8</v>
      </c>
      <c r="J12" s="6"/>
      <c r="K12" s="6"/>
      <c r="L12" s="97"/>
    </row>
    <row r="13" spans="1:12">
      <c r="A13" s="260" t="s">
        <v>299</v>
      </c>
      <c r="B13" s="249"/>
      <c r="C13" s="249"/>
      <c r="D13" s="249"/>
      <c r="E13" s="249"/>
      <c r="F13" s="249"/>
      <c r="G13" s="249"/>
      <c r="H13" s="249"/>
      <c r="I13" s="38">
        <v>9</v>
      </c>
      <c r="J13" s="6">
        <v>6818108</v>
      </c>
      <c r="K13" s="6">
        <f>+'Balance sheet'!D78</f>
        <v>6586221</v>
      </c>
      <c r="L13" s="97"/>
    </row>
    <row r="14" spans="1:12">
      <c r="A14" s="250" t="s">
        <v>261</v>
      </c>
      <c r="B14" s="251"/>
      <c r="C14" s="251"/>
      <c r="D14" s="251"/>
      <c r="E14" s="251"/>
      <c r="F14" s="251"/>
      <c r="G14" s="251"/>
      <c r="H14" s="251"/>
      <c r="I14" s="38">
        <v>10</v>
      </c>
      <c r="J14" s="167">
        <f>SUM(J5:J13)</f>
        <v>2070165969</v>
      </c>
      <c r="K14" s="167">
        <f>SUM(K5:K13)</f>
        <v>2320803274</v>
      </c>
      <c r="L14" s="97"/>
    </row>
    <row r="15" spans="1:12">
      <c r="A15" s="248" t="s">
        <v>304</v>
      </c>
      <c r="B15" s="249"/>
      <c r="C15" s="249"/>
      <c r="D15" s="249"/>
      <c r="E15" s="249"/>
      <c r="F15" s="249"/>
      <c r="G15" s="249"/>
      <c r="H15" s="249"/>
      <c r="I15" s="38">
        <v>11</v>
      </c>
      <c r="J15" s="6">
        <v>-26920038</v>
      </c>
      <c r="K15" s="6">
        <f>+PL!E58</f>
        <v>-35959638</v>
      </c>
      <c r="L15" s="97"/>
    </row>
    <row r="16" spans="1:12">
      <c r="A16" s="248" t="s">
        <v>269</v>
      </c>
      <c r="B16" s="249"/>
      <c r="C16" s="249"/>
      <c r="D16" s="249"/>
      <c r="E16" s="249"/>
      <c r="F16" s="249"/>
      <c r="G16" s="249"/>
      <c r="H16" s="249"/>
      <c r="I16" s="38">
        <v>12</v>
      </c>
      <c r="J16" s="6"/>
      <c r="K16" s="6"/>
      <c r="L16" s="97"/>
    </row>
    <row r="17" spans="1:13">
      <c r="A17" s="248" t="s">
        <v>268</v>
      </c>
      <c r="B17" s="249"/>
      <c r="C17" s="249"/>
      <c r="D17" s="249"/>
      <c r="E17" s="249"/>
      <c r="F17" s="249"/>
      <c r="G17" s="249"/>
      <c r="H17" s="249"/>
      <c r="I17" s="38">
        <v>13</v>
      </c>
      <c r="J17" s="6">
        <v>-20466320</v>
      </c>
      <c r="K17" s="6">
        <f>+PL!E61</f>
        <v>8571742</v>
      </c>
      <c r="L17" s="97"/>
    </row>
    <row r="18" spans="1:13">
      <c r="A18" s="248" t="s">
        <v>267</v>
      </c>
      <c r="B18" s="249"/>
      <c r="C18" s="249"/>
      <c r="D18" s="249"/>
      <c r="E18" s="249"/>
      <c r="F18" s="249"/>
      <c r="G18" s="249"/>
      <c r="H18" s="249"/>
      <c r="I18" s="38">
        <v>14</v>
      </c>
      <c r="J18" s="6"/>
      <c r="K18" s="6"/>
      <c r="L18" s="97"/>
    </row>
    <row r="19" spans="1:13">
      <c r="A19" s="248" t="s">
        <v>266</v>
      </c>
      <c r="B19" s="249"/>
      <c r="C19" s="249"/>
      <c r="D19" s="249"/>
      <c r="E19" s="249"/>
      <c r="F19" s="249"/>
      <c r="G19" s="249"/>
      <c r="H19" s="249"/>
      <c r="I19" s="38">
        <v>15</v>
      </c>
      <c r="J19" s="6"/>
      <c r="K19" s="6"/>
      <c r="L19" s="97"/>
    </row>
    <row r="20" spans="1:13">
      <c r="A20" s="248" t="s">
        <v>265</v>
      </c>
      <c r="B20" s="249"/>
      <c r="C20" s="249"/>
      <c r="D20" s="249"/>
      <c r="E20" s="249"/>
      <c r="F20" s="249"/>
      <c r="G20" s="249"/>
      <c r="H20" s="249"/>
      <c r="I20" s="38">
        <v>16</v>
      </c>
      <c r="J20" s="6">
        <v>104290114</v>
      </c>
      <c r="K20" s="6">
        <v>102117656</v>
      </c>
      <c r="L20" s="97"/>
    </row>
    <row r="21" spans="1:13">
      <c r="A21" s="250" t="s">
        <v>264</v>
      </c>
      <c r="B21" s="251"/>
      <c r="C21" s="251"/>
      <c r="D21" s="251"/>
      <c r="E21" s="251"/>
      <c r="F21" s="251"/>
      <c r="G21" s="251"/>
      <c r="H21" s="251"/>
      <c r="I21" s="38">
        <v>17</v>
      </c>
      <c r="J21" s="168">
        <f>SUM(J15:J20)</f>
        <v>56903756</v>
      </c>
      <c r="K21" s="168">
        <f>SUM(K15:K20)</f>
        <v>74729760</v>
      </c>
      <c r="L21" s="97"/>
      <c r="M21" s="97"/>
    </row>
    <row r="22" spans="1:13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3">
      <c r="A23" s="256" t="s">
        <v>263</v>
      </c>
      <c r="B23" s="257"/>
      <c r="C23" s="257"/>
      <c r="D23" s="257"/>
      <c r="E23" s="257"/>
      <c r="F23" s="257"/>
      <c r="G23" s="257"/>
      <c r="H23" s="257"/>
      <c r="I23" s="39">
        <v>18</v>
      </c>
      <c r="J23" s="5">
        <f>J21-J24</f>
        <v>56659157</v>
      </c>
      <c r="K23" s="5">
        <f>K21-K24</f>
        <v>74616387</v>
      </c>
    </row>
    <row r="24" spans="1:13" ht="17.25" customHeight="1">
      <c r="A24" s="258" t="s">
        <v>262</v>
      </c>
      <c r="B24" s="259"/>
      <c r="C24" s="259"/>
      <c r="D24" s="259"/>
      <c r="E24" s="259"/>
      <c r="F24" s="259"/>
      <c r="G24" s="259"/>
      <c r="H24" s="259"/>
      <c r="I24" s="40">
        <v>19</v>
      </c>
      <c r="J24" s="49">
        <v>244599</v>
      </c>
      <c r="K24" s="49">
        <f>+PL!E71</f>
        <v>113373</v>
      </c>
    </row>
    <row r="25" spans="1:13" ht="30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3:K24 J9:K21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Nikša Sinčić</cp:lastModifiedBy>
  <cp:lastPrinted>2011-04-21T12:13:04Z</cp:lastPrinted>
  <dcterms:created xsi:type="dcterms:W3CDTF">2008-10-17T11:51:54Z</dcterms:created>
  <dcterms:modified xsi:type="dcterms:W3CDTF">2018-07-24T13:58:55Z</dcterms:modified>
</cp:coreProperties>
</file>