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rfs-grupa01\AG Financije\External Reporting\2018\Objave rezultata\2018 YE\"/>
    </mc:Choice>
  </mc:AlternateContent>
  <bookViews>
    <workbookView xWindow="0" yWindow="0" windowWidth="28800" windowHeight="11610" activeTab="1"/>
  </bookViews>
  <sheets>
    <sheet name="Opći podaci" sheetId="1" r:id="rId1"/>
    <sheet name="Bilanca" sheetId="2" r:id="rId2"/>
    <sheet name="RDG" sheetId="3" r:id="rId3"/>
    <sheet name="NT_I" sheetId="4" r:id="rId4"/>
    <sheet name="PK" sheetId="6" r:id="rId5"/>
    <sheet name="Bilješk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6" i="6" l="1"/>
  <c r="S46" i="6" l="1"/>
  <c r="S7" i="6"/>
  <c r="S19" i="6"/>
  <c r="I88" i="3" l="1"/>
  <c r="H88" i="3"/>
  <c r="H100" i="3"/>
  <c r="H123" i="2" l="1"/>
  <c r="I123" i="2"/>
  <c r="I129" i="2"/>
  <c r="S27" i="6" l="1"/>
  <c r="S33" i="6" s="1"/>
  <c r="N59" i="6"/>
  <c r="N60" i="6" s="1"/>
  <c r="H10" i="2"/>
  <c r="H9" i="2"/>
  <c r="V61" i="6"/>
  <c r="T61" i="6"/>
  <c r="R61" i="6"/>
  <c r="Q61" i="6"/>
  <c r="P61" i="6"/>
  <c r="O61" i="6"/>
  <c r="N61" i="6"/>
  <c r="M61" i="6"/>
  <c r="L61" i="6"/>
  <c r="K61" i="6"/>
  <c r="J61" i="6"/>
  <c r="I61" i="6"/>
  <c r="H61" i="6"/>
  <c r="V59" i="6"/>
  <c r="V60" i="6" s="1"/>
  <c r="T59" i="6"/>
  <c r="T60" i="6" s="1"/>
  <c r="S59" i="6"/>
  <c r="S60" i="6" s="1"/>
  <c r="R59" i="6"/>
  <c r="R60" i="6" s="1"/>
  <c r="Q59" i="6"/>
  <c r="Q60" i="6" s="1"/>
  <c r="P59" i="6"/>
  <c r="P60" i="6" s="1"/>
  <c r="O59" i="6"/>
  <c r="O60" i="6" s="1"/>
  <c r="M59" i="6"/>
  <c r="M60" i="6" s="1"/>
  <c r="L59" i="6"/>
  <c r="L60" i="6" s="1"/>
  <c r="K59" i="6"/>
  <c r="K60" i="6" s="1"/>
  <c r="J59" i="6"/>
  <c r="J60" i="6" s="1"/>
  <c r="I59" i="6"/>
  <c r="I60" i="6" s="1"/>
  <c r="H59" i="6"/>
  <c r="H60" i="6" s="1"/>
  <c r="H57" i="6"/>
  <c r="U56" i="6"/>
  <c r="W56" i="6" s="1"/>
  <c r="S55" i="6"/>
  <c r="S61" i="6" s="1"/>
  <c r="U54" i="6"/>
  <c r="W54" i="6" s="1"/>
  <c r="W53" i="6"/>
  <c r="U53" i="6"/>
  <c r="U52" i="6"/>
  <c r="W52" i="6" s="1"/>
  <c r="U51" i="6"/>
  <c r="W51" i="6" s="1"/>
  <c r="U50" i="6"/>
  <c r="U49" i="6"/>
  <c r="W49" i="6" s="1"/>
  <c r="U48" i="6"/>
  <c r="W48" i="6" s="1"/>
  <c r="U47" i="6"/>
  <c r="W47" i="6" s="1"/>
  <c r="U46" i="6"/>
  <c r="W46" i="6" s="1"/>
  <c r="W45" i="6"/>
  <c r="U45" i="6"/>
  <c r="U44" i="6"/>
  <c r="W44" i="6" s="1"/>
  <c r="U43" i="6"/>
  <c r="W43" i="6" s="1"/>
  <c r="U42" i="6"/>
  <c r="W42" i="6" s="1"/>
  <c r="U41" i="6"/>
  <c r="W41" i="6" s="1"/>
  <c r="U40" i="6"/>
  <c r="U39" i="6"/>
  <c r="W39" i="6" s="1"/>
  <c r="V38" i="6"/>
  <c r="V57" i="6" s="1"/>
  <c r="T38" i="6"/>
  <c r="T57" i="6" s="1"/>
  <c r="R38" i="6"/>
  <c r="R57" i="6" s="1"/>
  <c r="Q38" i="6"/>
  <c r="Q57" i="6" s="1"/>
  <c r="P38" i="6"/>
  <c r="P57" i="6" s="1"/>
  <c r="O38" i="6"/>
  <c r="O57" i="6" s="1"/>
  <c r="M38" i="6"/>
  <c r="M57" i="6" s="1"/>
  <c r="L38" i="6"/>
  <c r="L57" i="6" s="1"/>
  <c r="K38" i="6"/>
  <c r="K57" i="6" s="1"/>
  <c r="H38" i="6"/>
  <c r="U37" i="6"/>
  <c r="W37" i="6" s="1"/>
  <c r="U36" i="6"/>
  <c r="W36" i="6" s="1"/>
  <c r="N35" i="6"/>
  <c r="N38" i="6" s="1"/>
  <c r="N57" i="6" s="1"/>
  <c r="I35" i="6"/>
  <c r="I38" i="6" s="1"/>
  <c r="I57" i="6" s="1"/>
  <c r="V33" i="6"/>
  <c r="T33" i="6"/>
  <c r="R33" i="6"/>
  <c r="Q33" i="6"/>
  <c r="P33" i="6"/>
  <c r="O33" i="6"/>
  <c r="N33" i="6"/>
  <c r="M33" i="6"/>
  <c r="L33" i="6"/>
  <c r="K33" i="6"/>
  <c r="J33" i="6"/>
  <c r="H33" i="6"/>
  <c r="V31" i="6"/>
  <c r="V32" i="6" s="1"/>
  <c r="T31" i="6"/>
  <c r="T32" i="6" s="1"/>
  <c r="S31" i="6"/>
  <c r="S32" i="6" s="1"/>
  <c r="R31" i="6"/>
  <c r="R32" i="6" s="1"/>
  <c r="Q31" i="6"/>
  <c r="Q32" i="6" s="1"/>
  <c r="P31" i="6"/>
  <c r="P32" i="6" s="1"/>
  <c r="O31" i="6"/>
  <c r="O32" i="6" s="1"/>
  <c r="N31" i="6"/>
  <c r="N32" i="6" s="1"/>
  <c r="M31" i="6"/>
  <c r="M32" i="6" s="1"/>
  <c r="L31" i="6"/>
  <c r="L32" i="6" s="1"/>
  <c r="K31" i="6"/>
  <c r="K32" i="6" s="1"/>
  <c r="J31" i="6"/>
  <c r="J32" i="6" s="1"/>
  <c r="I31" i="6"/>
  <c r="I32" i="6" s="1"/>
  <c r="H31" i="6"/>
  <c r="H32" i="6" s="1"/>
  <c r="U28" i="6"/>
  <c r="W28" i="6" s="1"/>
  <c r="U27" i="6"/>
  <c r="W27" i="6" s="1"/>
  <c r="I26" i="6"/>
  <c r="I33" i="6" s="1"/>
  <c r="U25" i="6"/>
  <c r="W25" i="6" s="1"/>
  <c r="W24" i="6"/>
  <c r="U24" i="6"/>
  <c r="U23" i="6"/>
  <c r="W23" i="6" s="1"/>
  <c r="U22" i="6"/>
  <c r="W22" i="6" s="1"/>
  <c r="U21" i="6"/>
  <c r="U20" i="6"/>
  <c r="W20" i="6" s="1"/>
  <c r="U19" i="6"/>
  <c r="W19" i="6" s="1"/>
  <c r="U18" i="6"/>
  <c r="W18" i="6" s="1"/>
  <c r="U17" i="6"/>
  <c r="W17" i="6" s="1"/>
  <c r="U16" i="6"/>
  <c r="W16" i="6" s="1"/>
  <c r="U15" i="6"/>
  <c r="W15" i="6" s="1"/>
  <c r="U14" i="6"/>
  <c r="W14" i="6" s="1"/>
  <c r="U13" i="6"/>
  <c r="W13" i="6" s="1"/>
  <c r="U12" i="6"/>
  <c r="W12" i="6" s="1"/>
  <c r="U11" i="6"/>
  <c r="V10" i="6"/>
  <c r="V29" i="6" s="1"/>
  <c r="T10" i="6"/>
  <c r="T29" i="6" s="1"/>
  <c r="S10" i="6"/>
  <c r="R10" i="6"/>
  <c r="R29" i="6" s="1"/>
  <c r="Q10" i="6"/>
  <c r="Q29" i="6" s="1"/>
  <c r="P10" i="6"/>
  <c r="P29" i="6" s="1"/>
  <c r="O10" i="6"/>
  <c r="O29" i="6" s="1"/>
  <c r="N10" i="6"/>
  <c r="N29" i="6" s="1"/>
  <c r="M10" i="6"/>
  <c r="M29" i="6" s="1"/>
  <c r="L10" i="6"/>
  <c r="L29" i="6" s="1"/>
  <c r="K10" i="6"/>
  <c r="K29" i="6" s="1"/>
  <c r="J10" i="6"/>
  <c r="J29" i="6" s="1"/>
  <c r="I10" i="6"/>
  <c r="I29" i="6" s="1"/>
  <c r="H10" i="6"/>
  <c r="H29" i="6" s="1"/>
  <c r="U9" i="6"/>
  <c r="W9" i="6" s="1"/>
  <c r="U8" i="6"/>
  <c r="W8" i="6" s="1"/>
  <c r="U7" i="6"/>
  <c r="I54" i="4"/>
  <c r="H54" i="4"/>
  <c r="I48" i="4"/>
  <c r="H48" i="4"/>
  <c r="I41" i="4"/>
  <c r="H41" i="4"/>
  <c r="I35" i="4"/>
  <c r="H35" i="4"/>
  <c r="I19" i="4"/>
  <c r="H19" i="4"/>
  <c r="I9" i="4"/>
  <c r="I18" i="4" s="1"/>
  <c r="H9" i="4"/>
  <c r="H18" i="4" s="1"/>
  <c r="H102" i="3"/>
  <c r="I89" i="3"/>
  <c r="I99" i="3" s="1"/>
  <c r="I100" i="3" s="1"/>
  <c r="H89" i="3"/>
  <c r="H99" i="3" s="1"/>
  <c r="I84" i="3"/>
  <c r="H84" i="3"/>
  <c r="I69" i="3"/>
  <c r="H69" i="3"/>
  <c r="I47" i="3"/>
  <c r="H47" i="3"/>
  <c r="I36" i="3"/>
  <c r="H36" i="3"/>
  <c r="I28" i="3"/>
  <c r="H28" i="3"/>
  <c r="I25" i="3"/>
  <c r="H25" i="3"/>
  <c r="I19" i="3"/>
  <c r="H19" i="3"/>
  <c r="I15" i="3"/>
  <c r="H15" i="3"/>
  <c r="I7" i="3"/>
  <c r="I59" i="3" s="1"/>
  <c r="H7" i="3"/>
  <c r="H59" i="3" s="1"/>
  <c r="I130" i="2"/>
  <c r="I115" i="2"/>
  <c r="H115" i="2"/>
  <c r="I103" i="2"/>
  <c r="H103" i="2"/>
  <c r="I96" i="2"/>
  <c r="H96" i="2"/>
  <c r="I92" i="2"/>
  <c r="H92" i="2"/>
  <c r="I89" i="2"/>
  <c r="H89" i="2"/>
  <c r="I85" i="2"/>
  <c r="H85" i="2"/>
  <c r="I83" i="2"/>
  <c r="H83" i="2"/>
  <c r="I78" i="2"/>
  <c r="I75" i="2" s="1"/>
  <c r="H78" i="2"/>
  <c r="H75" i="2" s="1"/>
  <c r="I60" i="2"/>
  <c r="H60" i="2"/>
  <c r="I53" i="2"/>
  <c r="I44" i="2" s="1"/>
  <c r="H53" i="2"/>
  <c r="I45" i="2"/>
  <c r="H45" i="2"/>
  <c r="I38" i="2"/>
  <c r="H38" i="2"/>
  <c r="I27" i="2"/>
  <c r="H27" i="2"/>
  <c r="I17" i="2"/>
  <c r="H17" i="2"/>
  <c r="I10" i="2"/>
  <c r="I9" i="2" s="1"/>
  <c r="S29" i="6" l="1"/>
  <c r="U10" i="6"/>
  <c r="U29" i="6" s="1"/>
  <c r="W26" i="6"/>
  <c r="J35" i="6"/>
  <c r="H55" i="4"/>
  <c r="H42" i="4"/>
  <c r="H24" i="4"/>
  <c r="H27" i="4" s="1"/>
  <c r="I55" i="4"/>
  <c r="I42" i="4"/>
  <c r="I24" i="4"/>
  <c r="I27" i="4" s="1"/>
  <c r="I13" i="3"/>
  <c r="I60" i="3" s="1"/>
  <c r="I61" i="3" s="1"/>
  <c r="H13" i="3"/>
  <c r="H60" i="3" s="1"/>
  <c r="H62" i="3" s="1"/>
  <c r="I131" i="2"/>
  <c r="H131" i="2"/>
  <c r="H44" i="2"/>
  <c r="H72" i="2" s="1"/>
  <c r="U33" i="6"/>
  <c r="W7" i="6"/>
  <c r="W10" i="6" s="1"/>
  <c r="U31" i="6"/>
  <c r="U32" i="6" s="1"/>
  <c r="U55" i="6"/>
  <c r="W55" i="6" s="1"/>
  <c r="U59" i="6"/>
  <c r="U60" i="6" s="1"/>
  <c r="W31" i="6"/>
  <c r="W11" i="6"/>
  <c r="W21" i="6"/>
  <c r="W33" i="6" s="1"/>
  <c r="W40" i="6"/>
  <c r="W59" i="6" s="1"/>
  <c r="W60" i="6" s="1"/>
  <c r="W50" i="6"/>
  <c r="I72" i="2"/>
  <c r="S35" i="6" l="1"/>
  <c r="W61" i="6"/>
  <c r="J38" i="6"/>
  <c r="J57" i="6" s="1"/>
  <c r="H57" i="4"/>
  <c r="H59" i="4" s="1"/>
  <c r="I57" i="4"/>
  <c r="I59" i="4" s="1"/>
  <c r="I62" i="3"/>
  <c r="I63" i="3"/>
  <c r="H61" i="3"/>
  <c r="H65" i="3" s="1"/>
  <c r="H63" i="3"/>
  <c r="W32" i="6"/>
  <c r="U61" i="6"/>
  <c r="W29" i="6"/>
  <c r="I67" i="3"/>
  <c r="I65" i="3"/>
  <c r="I66" i="3"/>
  <c r="S38" i="6" l="1"/>
  <c r="S57" i="6" s="1"/>
  <c r="U35" i="6"/>
  <c r="W35" i="6"/>
  <c r="W38" i="6" s="1"/>
  <c r="W57" i="6" s="1"/>
  <c r="U38" i="6"/>
  <c r="U57" i="6" s="1"/>
  <c r="H67" i="3"/>
  <c r="H66" i="3"/>
  <c r="I102" i="3" l="1"/>
</calcChain>
</file>

<file path=xl/sharedStrings.xml><?xml version="1.0" encoding="utf-8"?>
<sst xmlns="http://schemas.openxmlformats.org/spreadsheetml/2006/main" count="470" uniqueCount="415">
  <si>
    <t>OPĆI PODACI ZA IZDAVATELJE</t>
  </si>
  <si>
    <t>Razdoblje izvještavanja:</t>
  </si>
  <si>
    <t>do</t>
  </si>
  <si>
    <t>Godina:</t>
  </si>
  <si>
    <t xml:space="preserve">Godišnji financijski izvještaji </t>
  </si>
  <si>
    <t>Matični broj (MB):</t>
  </si>
  <si>
    <t>01671910</t>
  </si>
  <si>
    <t>Oznaka matične države članice izdavatelja:</t>
  </si>
  <si>
    <t>Matični broj 
subjekta (MBS):</t>
  </si>
  <si>
    <t>080245039</t>
  </si>
  <si>
    <t>Osobni identifikacijski broj (OIB):</t>
  </si>
  <si>
    <t>71149912416</t>
  </si>
  <si>
    <t>LEI:</t>
  </si>
  <si>
    <t>Šifra ustanove:</t>
  </si>
  <si>
    <t>Tvrtka izdavatelja:</t>
  </si>
  <si>
    <t>ATLANTIC GRUPA DD</t>
  </si>
  <si>
    <t>Poštanski broj i mjesto:</t>
  </si>
  <si>
    <t>ZAGREB</t>
  </si>
  <si>
    <t>Ulica i kućni broj:</t>
  </si>
  <si>
    <t>MIRAMARSKA 23</t>
  </si>
  <si>
    <t>Adresa e-pošte:</t>
  </si>
  <si>
    <t>grupa@atlanticgrupa.com</t>
  </si>
  <si>
    <t>Internet adresa:</t>
  </si>
  <si>
    <t>www.atlantic.hr</t>
  </si>
  <si>
    <t>Broj zaposlenih (krajem
 izvještajnog razdoblja):</t>
  </si>
  <si>
    <t>Konsolidirani izvještaj:</t>
  </si>
  <si>
    <t>KD</t>
  </si>
  <si>
    <t xml:space="preserve">          (KN-nije konsolidirano/KD-konsolidirano)</t>
  </si>
  <si>
    <t>KN</t>
  </si>
  <si>
    <t xml:space="preserve">Revidirano:   </t>
  </si>
  <si>
    <t>RD</t>
  </si>
  <si>
    <t>(RN-nije revidirano/RD-revidirano)</t>
  </si>
  <si>
    <t>RN</t>
  </si>
  <si>
    <t>Tvrtke ovisnih subjekata (prema MSFI):</t>
  </si>
  <si>
    <t>Sjedište:</t>
  </si>
  <si>
    <t>MB:</t>
  </si>
  <si>
    <t>ATLANTIC TRADE DOO ZAGREB</t>
  </si>
  <si>
    <t>DROGA KOLINSKA DD</t>
  </si>
  <si>
    <t>LJUBLJANA</t>
  </si>
  <si>
    <t>GRAND PROM D.O.O.</t>
  </si>
  <si>
    <t>BEOGRAD</t>
  </si>
  <si>
    <t>SOKO ŠTARK D.O.O.</t>
  </si>
  <si>
    <t>07026447</t>
  </si>
  <si>
    <t>ATLANTIC TRADE DOO LJUBLJANA</t>
  </si>
  <si>
    <t xml:space="preserve">CEDEVITA D.O.O.  </t>
  </si>
  <si>
    <t>Da</t>
  </si>
  <si>
    <t>Ne</t>
  </si>
  <si>
    <t>Knjigovodstveni servis:</t>
  </si>
  <si>
    <t xml:space="preserve">    (Da/Ne)</t>
  </si>
  <si>
    <t>(tvrtka knjigovodstvenog servisa)</t>
  </si>
  <si>
    <t>Osoba za kontakt:</t>
  </si>
  <si>
    <t>Ilinčić Tatjana</t>
  </si>
  <si>
    <t>(unosi se samo prezime i ime osobe za kontakt)</t>
  </si>
  <si>
    <t>Telefon:</t>
  </si>
  <si>
    <t>012413927</t>
  </si>
  <si>
    <t>tatjana.ilincic@atlanticgrupa.com</t>
  </si>
  <si>
    <t>Revizorsko društvo:</t>
  </si>
  <si>
    <t>Ernst &amp; Young d.o.o.</t>
  </si>
  <si>
    <t>(tvrtka revizorskog društva)</t>
  </si>
  <si>
    <t>Ovlašteni revizor:</t>
  </si>
  <si>
    <t>Berislav Horvat</t>
  </si>
  <si>
    <t>(ime i prezime)</t>
  </si>
  <si>
    <t>BILANCA</t>
  </si>
  <si>
    <t>stanje na dan 31.12.2018</t>
  </si>
  <si>
    <t>u kunama</t>
  </si>
  <si>
    <t>Naziv pozicije</t>
  </si>
  <si>
    <r>
      <t xml:space="preserve">AOP
</t>
    </r>
    <r>
      <rPr>
        <b/>
        <sz val="7"/>
        <rFont val="Arial"/>
        <family val="2"/>
        <charset val="238"/>
      </rPr>
      <t>oznaka</t>
    </r>
  </si>
  <si>
    <t>Zadnji dan prethodne poslovne godine</t>
  </si>
  <si>
    <t>Na izvještajni datum tekućeg razdoblja</t>
  </si>
  <si>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</si>
  <si>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</si>
  <si>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</si>
  <si>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</si>
  <si>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</si>
  <si>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</si>
  <si>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</si>
  <si>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</si>
  <si>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</si>
  <si>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</si>
  <si>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</si>
  <si>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</si>
  <si>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</si>
  <si>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</si>
  <si>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</si>
  <si>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</si>
  <si>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</si>
  <si>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</si>
  <si>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</si>
  <si>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</si>
  <si>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</si>
  <si>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</si>
  <si>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</si>
  <si>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</si>
  <si>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</si>
  <si>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</si>
  <si>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</si>
  <si>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</si>
  <si>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</si>
  <si>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</si>
  <si>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</si>
  <si>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</si>
  <si>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</si>
  <si>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</si>
  <si>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</si>
  <si>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</si>
  <si>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</si>
  <si>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</si>
  <si>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</si>
  <si>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</si>
  <si>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</si>
  <si>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</si>
  <si>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</si>
  <si>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</si>
  <si>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</si>
  <si>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</si>
  <si>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</si>
  <si>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</si>
  <si>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</si>
  <si>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</si>
  <si>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</si>
  <si>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</si>
  <si>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</si>
  <si>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</si>
  <si>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</si>
  <si>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</si>
  <si>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</si>
  <si>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</si>
  <si>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</si>
  <si>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</si>
  <si>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</si>
  <si>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</si>
  <si>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</si>
  <si>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</si>
  <si>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</si>
  <si>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</si>
  <si>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</si>
  <si>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</si>
  <si>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</si>
  <si>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</si>
  <si>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</si>
  <si>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</si>
  <si>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</si>
  <si>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</si>
  <si>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</si>
  <si>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</si>
  <si>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</si>
  <si>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</si>
  <si>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</si>
  <si>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</si>
  <si>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</si>
  <si>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</si>
  <si>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</si>
  <si>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</si>
  <si>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</si>
  <si>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</si>
  <si>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</si>
  <si>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</si>
  <si>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</si>
  <si>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</si>
  <si>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</si>
  <si>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</si>
  <si>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</si>
  <si>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</si>
  <si>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</si>
  <si>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</si>
  <si>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</si>
  <si>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</si>
  <si>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</si>
  <si>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</si>
  <si>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</si>
  <si>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</si>
  <si>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</si>
  <si>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</si>
  <si>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</si>
  <si>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</si>
  <si>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</si>
  <si>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</si>
  <si>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</si>
  <si>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t>RAČUN DOBITI I GUBITKA</t>
  </si>
  <si>
    <r>
      <t xml:space="preserve">AOP
</t>
    </r>
    <r>
      <rPr>
        <b/>
        <sz val="8"/>
        <rFont val="Arial"/>
        <family val="2"/>
        <charset val="238"/>
      </rPr>
      <t>oznaka</t>
    </r>
  </si>
  <si>
    <t>Isto razdoblje prethodne godine</t>
  </si>
  <si>
    <t>Tekuće razdoblje</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</si>
  <si>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</si>
  <si>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</si>
  <si>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</si>
  <si>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</si>
  <si>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</si>
  <si>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</si>
  <si>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</si>
  <si>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</si>
  <si>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</si>
  <si>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</si>
  <si>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</si>
  <si>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</si>
  <si>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</si>
  <si>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</si>
  <si>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</si>
  <si>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</si>
  <si>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</si>
  <si>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</si>
  <si>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</si>
  <si>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</si>
  <si>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</si>
  <si>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</si>
  <si>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</si>
  <si>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</si>
  <si>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</si>
  <si>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</si>
  <si>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</si>
  <si>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</si>
  <si>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</si>
  <si>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</si>
  <si>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</si>
  <si>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</si>
  <si>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</si>
  <si>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</si>
  <si>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</si>
  <si>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</si>
  <si>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</si>
  <si>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</si>
  <si>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</si>
  <si>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</si>
  <si>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</si>
  <si>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</si>
  <si>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</si>
  <si>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</si>
  <si>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</si>
  <si>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</si>
  <si>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</si>
  <si>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</si>
  <si>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</si>
  <si>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</si>
  <si>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</si>
  <si>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</si>
  <si>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</si>
  <si>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</si>
  <si>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</si>
  <si>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</si>
  <si>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</si>
  <si>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</si>
  <si>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</si>
  <si>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</si>
  <si>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</si>
  <si>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</si>
  <si>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</si>
  <si>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</si>
  <si>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</si>
  <si>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</si>
  <si>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</si>
  <si>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</si>
  <si>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</si>
  <si>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</si>
  <si>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</si>
  <si>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</si>
  <si>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</si>
  <si>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</si>
  <si>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</si>
  <si>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</si>
  <si>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</si>
  <si>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</si>
  <si>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</si>
  <si>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</si>
  <si>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</si>
  <si>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</si>
  <si>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</si>
  <si>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</si>
  <si>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</si>
  <si>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</si>
  <si>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</si>
  <si>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</si>
  <si>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</si>
  <si>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</si>
  <si>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</si>
  <si>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</si>
  <si>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</si>
  <si>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</si>
  <si>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</si>
  <si>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</si>
  <si>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1. Pripisana imateljima kapitala matice</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</si>
  <si>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</si>
  <si>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</si>
  <si>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</si>
  <si>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</si>
  <si>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</si>
  <si>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</si>
  <si>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</si>
  <si>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</si>
  <si>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</si>
  <si>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</si>
  <si>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</si>
  <si>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</si>
  <si>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</si>
  <si>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</si>
  <si>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</si>
  <si>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</si>
  <si>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</si>
  <si>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</si>
  <si>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</si>
  <si>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</si>
  <si>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</si>
  <si>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</si>
  <si>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</si>
  <si>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</si>
  <si>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</si>
  <si>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</si>
  <si>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</si>
  <si>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</si>
  <si>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</si>
  <si>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</si>
  <si>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</si>
  <si>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</si>
  <si>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</si>
  <si>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</si>
  <si>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</si>
  <si>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</si>
  <si>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</si>
  <si>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</si>
  <si>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</si>
  <si>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</si>
  <si>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</si>
  <si>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</si>
  <si>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</si>
  <si>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</si>
  <si>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</si>
  <si>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</si>
  <si>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</si>
  <si>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</si>
  <si>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</si>
  <si>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</si>
  <si>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</si>
  <si>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</si>
  <si>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</si>
  <si>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</si>
  <si>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</si>
  <si>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</si>
  <si>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</si>
  <si>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</si>
  <si>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</si>
  <si>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</si>
  <si>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</si>
  <si>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</si>
  <si>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</si>
  <si>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</si>
  <si>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</si>
  <si>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</si>
  <si>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</si>
  <si>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</si>
  <si>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</si>
  <si>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</si>
  <si>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</si>
  <si>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</si>
  <si>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</si>
  <si>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</si>
  <si>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</si>
  <si>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</si>
  <si>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</si>
  <si>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</si>
  <si>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5</t>
  </si>
  <si>
    <t>6</t>
  </si>
  <si>
    <t>7</t>
  </si>
  <si>
    <t>8</t>
  </si>
  <si>
    <t>9</t>
  </si>
  <si>
    <t>10</t>
  </si>
  <si>
    <t>11</t>
  </si>
  <si>
    <t>12</t>
  </si>
  <si>
    <t>13</t>
  </si>
  <si>
    <t>14</t>
  </si>
  <si>
    <t>15</t>
  </si>
  <si>
    <t>16 (3 do 6 - 7
 + 8 do 15)</t>
  </si>
  <si>
    <t>17</t>
  </si>
  <si>
    <t>18 (16+17)</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</si>
  <si>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</si>
  <si>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</si>
  <si>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</si>
  <si>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</si>
  <si>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</si>
  <si>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</si>
  <si>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</si>
  <si>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</si>
  <si>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</si>
  <si>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</si>
  <si>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</si>
  <si>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</si>
  <si>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</si>
  <si>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</si>
  <si>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</si>
  <si>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</si>
  <si>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</si>
  <si>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</si>
  <si>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</si>
  <si>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</si>
  <si>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</si>
  <si>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</si>
  <si>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</si>
  <si>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na zadnji dan izvještajnog razdoblja prethodne poslovne godine </t>
    </r>
    <r>
      <rPr>
        <sz val="8"/>
        <rFont val="Arial"/>
        <family val="2"/>
        <charset val="238"/>
      </rPr>
      <t>(04 do 22)</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</si>
  <si>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</si>
  <si>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</si>
  <si>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</si>
  <si>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</si>
  <si>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1. Stanje na dan početka tekuće poslovne godine</t>
  </si>
  <si>
    <r>
      <t xml:space="preserve">4. Stanje na dan početka  tekuće poslovne godine (prepravljeno) </t>
    </r>
    <r>
      <rPr>
        <sz val="8"/>
        <rFont val="Arial"/>
        <family val="2"/>
        <charset val="238"/>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</si>
  <si>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</si>
  <si>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</si>
  <si>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</si>
  <si>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</si>
  <si>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na zadnji dan izvještajnog razdoblja tekuće poslovne godine </t>
    </r>
    <r>
      <rPr>
        <sz val="8"/>
        <rFont val="Arial"/>
        <family val="2"/>
        <charset val="238"/>
      </rPr>
      <t>(AOP 30 do 48)</t>
    </r>
  </si>
  <si>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</si>
  <si>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</si>
  <si>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</si>
  <si>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razdoblju 01.01.2018 do 31.12.2018</t>
  </si>
  <si>
    <t>u razdoblju 01.01.2018. do 31.12.2018.</t>
  </si>
  <si>
    <t>Obveznik: Atlantic Grupa d.d.</t>
  </si>
  <si>
    <t xml:space="preserve">                   BILJEŠKE UZ GODIŠNJE FINANCIJSKE IZVJEŠTAJE (GFI)
Naziv izdavatelja:  Atlantic Grupa d.d.
OIB:  71149912416
Izvještajno razdoblje: 01.01.2018. - 31.12.2018.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</si>
  <si>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Bilješke uz konsolidirane financijske izvještaje priložene su u godišnjem izvješću Atlantic Grupe, zajedno sa mišljenjem revizora. Godišnje izvješće je dostupno na stranici https://www.atlantic.hr/hr/investitori/financijski-izvjestaji/</t>
  </si>
  <si>
    <t>3157002G3ENYCZEB1A25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</si>
</sst>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00"/>
  </numFmts>
  <fonts count="33" x14ac:knownFonts="1">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8"/>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indexed="8"/>
      <name val="Arial"/>
      <family val="2"/>
      <charset val="238"/>
    </font>
    <font>
      <sz val="10"/>
      <name val="Arial"/>
      <family val="2"/>
      <charset val="238"/>
    </font>
    <font>
      <b/>
      <sz val="12"/>
      <name val="Arial"/>
      <family val="2"/>
      <charset val="238"/>
    </font>
    <font>
      <b/>
      <sz val="10"/>
      <name val="Arial"/>
      <family val="2"/>
      <charset val="238"/>
    </font>
    <font>
      <b/>
      <sz val="7"/>
      <name val="Arial"/>
      <family val="2"/>
      <charset val="238"/>
    </font>
    <font>
      <b/>
      <sz val="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9"/>
      <color indexed="18"/>
      <name val="Arial"/>
      <family val="2"/>
      <charset val="238"/>
    </font>
    <font>
      <sz val="9"/>
      <color indexed="18"/>
      <name val="Arial"/>
      <family val="2"/>
      <charset val="238"/>
    </font>
    <font>
      <i/>
      <sz val="9"/>
      <name val="Arial"/>
      <family val="2"/>
      <charset val="238"/>
    </font>
    <font>
      <b/>
      <sz val="8"/>
      <color indexed="9"/>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5">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
      <patternFill patternType="lightGray">
        <fgColor rgb="FFC0C0C0"/>
        <bgColor theme="0" tint="-4.9989318521683403E-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6" fillId="0" borderId="0">
      <alignment vertical="top"/>
    </xf>
    <xf numFmtId="0" fontId="17" fillId="0" borderId="0"/>
    <xf numFmtId="0" fontId="16" fillId="0" borderId="0">
      <alignment vertical="top"/>
    </xf>
  </cellStyleXfs>
  <cellXfs count="325">
    <xf numFmtId="0" fontId="0" fillId="0" borderId="0" xfId="0"/>
    <xf numFmtId="0" fontId="2" fillId="2" borderId="2" xfId="0" applyFont="1" applyFill="1" applyBorder="1"/>
    <xf numFmtId="0" fontId="0" fillId="2" borderId="3" xfId="0" applyFill="1" applyBorder="1"/>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vertical="center"/>
    </xf>
    <xf numFmtId="0" fontId="4" fillId="2" borderId="4" xfId="0" applyFont="1" applyFill="1" applyBorder="1" applyAlignment="1">
      <alignment vertical="center" wrapText="1"/>
    </xf>
    <xf numFmtId="0" fontId="4" fillId="2" borderId="0" xfId="0" applyFont="1" applyFill="1" applyBorder="1" applyAlignment="1">
      <alignment horizontal="right" vertical="center" wrapText="1"/>
    </xf>
    <xf numFmtId="0" fontId="4" fillId="2" borderId="0" xfId="0" applyFont="1" applyFill="1" applyBorder="1" applyAlignment="1">
      <alignment vertical="center" wrapText="1"/>
    </xf>
    <xf numFmtId="1" fontId="4" fillId="3" borderId="9" xfId="0" applyNumberFormat="1"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0" fontId="5" fillId="2" borderId="5" xfId="0" applyFont="1" applyFill="1" applyBorder="1" applyAlignment="1">
      <alignment vertical="center"/>
    </xf>
    <xf numFmtId="14" fontId="4" fillId="5" borderId="0" xfId="0" applyNumberFormat="1" applyFont="1" applyFill="1" applyBorder="1" applyAlignment="1" applyProtection="1">
      <alignment horizontal="center" vertical="center"/>
      <protection locked="0"/>
    </xf>
    <xf numFmtId="0" fontId="0" fillId="2" borderId="5" xfId="0" applyFill="1" applyBorder="1"/>
    <xf numFmtId="0" fontId="7" fillId="2" borderId="4" xfId="0" applyFont="1" applyFill="1" applyBorder="1"/>
    <xf numFmtId="0" fontId="7" fillId="2" borderId="0" xfId="0" applyFont="1" applyFill="1" applyBorder="1"/>
    <xf numFmtId="0" fontId="7" fillId="2" borderId="0" xfId="0" applyFont="1" applyFill="1" applyBorder="1" applyAlignment="1">
      <alignment vertical="center"/>
    </xf>
    <xf numFmtId="0" fontId="7" fillId="2" borderId="5" xfId="0" applyFont="1" applyFill="1" applyBorder="1" applyAlignment="1">
      <alignment vertical="center"/>
    </xf>
    <xf numFmtId="0" fontId="7" fillId="2" borderId="4" xfId="0" applyFont="1" applyFill="1" applyBorder="1" applyAlignment="1">
      <alignment wrapText="1"/>
    </xf>
    <xf numFmtId="0" fontId="7" fillId="2" borderId="5" xfId="0" applyFont="1" applyFill="1" applyBorder="1" applyAlignment="1">
      <alignment wrapText="1"/>
    </xf>
    <xf numFmtId="0" fontId="7" fillId="2" borderId="0" xfId="0" applyFont="1" applyFill="1" applyBorder="1" applyAlignment="1">
      <alignment wrapText="1"/>
    </xf>
    <xf numFmtId="0" fontId="7" fillId="2" borderId="5" xfId="0" applyFont="1" applyFill="1" applyBorder="1"/>
    <xf numFmtId="0" fontId="5" fillId="2" borderId="0" xfId="0" applyFont="1" applyFill="1" applyBorder="1" applyAlignment="1">
      <alignment horizontal="right" vertical="center" wrapText="1"/>
    </xf>
    <xf numFmtId="0" fontId="9" fillId="2" borderId="5" xfId="0" applyFont="1" applyFill="1" applyBorder="1" applyAlignment="1">
      <alignment vertical="center"/>
    </xf>
    <xf numFmtId="0" fontId="9" fillId="2" borderId="0" xfId="0" applyFont="1" applyFill="1" applyBorder="1" applyAlignment="1">
      <alignment vertical="center"/>
    </xf>
    <xf numFmtId="0" fontId="7" fillId="2" borderId="0" xfId="0" applyFont="1" applyFill="1" applyBorder="1" applyAlignment="1">
      <alignment vertical="top"/>
    </xf>
    <xf numFmtId="0" fontId="4" fillId="3" borderId="9" xfId="0" applyFont="1" applyFill="1" applyBorder="1" applyAlignment="1" applyProtection="1">
      <alignment horizontal="center" vertical="center"/>
      <protection locked="0"/>
    </xf>
    <xf numFmtId="0" fontId="4" fillId="2" borderId="0" xfId="0" applyFont="1" applyFill="1" applyBorder="1" applyAlignment="1">
      <alignment vertical="center"/>
    </xf>
    <xf numFmtId="49" fontId="4" fillId="3" borderId="9" xfId="0" applyNumberFormat="1" applyFont="1" applyFill="1" applyBorder="1" applyAlignment="1" applyProtection="1">
      <alignment horizontal="center" vertical="center"/>
      <protection locked="0"/>
    </xf>
    <xf numFmtId="0" fontId="10" fillId="2" borderId="0" xfId="0" applyFont="1" applyFill="1" applyBorder="1" applyAlignment="1"/>
    <xf numFmtId="0" fontId="11" fillId="2" borderId="0" xfId="0" applyFont="1" applyFill="1" applyBorder="1" applyAlignment="1">
      <alignment vertical="center"/>
    </xf>
    <xf numFmtId="0" fontId="12" fillId="2" borderId="5" xfId="0" applyFont="1" applyFill="1" applyBorder="1" applyAlignment="1">
      <alignment vertical="center"/>
    </xf>
    <xf numFmtId="0" fontId="4" fillId="2" borderId="0" xfId="0" applyFont="1" applyFill="1" applyBorder="1" applyAlignment="1">
      <alignment horizontal="center"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13" fillId="2" borderId="5" xfId="0" applyFont="1" applyFill="1" applyBorder="1" applyAlignment="1">
      <alignment vertical="center"/>
    </xf>
    <xf numFmtId="0" fontId="5" fillId="2" borderId="5" xfId="0" applyFont="1" applyFill="1" applyBorder="1" applyAlignment="1">
      <alignment horizontal="center" vertical="center"/>
    </xf>
    <xf numFmtId="0" fontId="4" fillId="3" borderId="7" xfId="0" quotePrefix="1" applyFont="1" applyFill="1" applyBorder="1" applyAlignment="1" applyProtection="1">
      <alignment horizontal="center" vertical="center"/>
      <protection locked="0"/>
    </xf>
    <xf numFmtId="0" fontId="7" fillId="2" borderId="0" xfId="0" applyFont="1" applyFill="1" applyBorder="1" applyAlignment="1">
      <alignment vertical="top" wrapText="1"/>
    </xf>
    <xf numFmtId="0" fontId="4" fillId="3" borderId="9" xfId="0" quotePrefix="1" applyFont="1" applyFill="1" applyBorder="1" applyAlignment="1" applyProtection="1">
      <alignment horizontal="center" vertical="center"/>
      <protection locked="0"/>
    </xf>
    <xf numFmtId="0" fontId="7" fillId="2" borderId="4" xfId="0" applyFont="1" applyFill="1" applyBorder="1" applyAlignment="1">
      <alignment vertical="top"/>
    </xf>
    <xf numFmtId="0" fontId="10" fillId="2" borderId="5" xfId="0" applyFont="1" applyFill="1" applyBorder="1"/>
    <xf numFmtId="0" fontId="0" fillId="2" borderId="6" xfId="0" applyFill="1" applyBorder="1"/>
    <xf numFmtId="0" fontId="0" fillId="2" borderId="10" xfId="0" applyFill="1" applyBorder="1"/>
    <xf numFmtId="0" fontId="0" fillId="2" borderId="7" xfId="0" applyFill="1" applyBorder="1"/>
    <xf numFmtId="0" fontId="0" fillId="0" borderId="0" xfId="0" applyProtection="1"/>
    <xf numFmtId="0" fontId="4" fillId="7" borderId="14" xfId="0" applyFont="1" applyFill="1" applyBorder="1" applyAlignment="1" applyProtection="1">
      <alignment horizontal="center" vertical="center" wrapText="1"/>
    </xf>
    <xf numFmtId="3" fontId="21" fillId="7" borderId="15" xfId="0" applyNumberFormat="1" applyFont="1" applyFill="1" applyBorder="1" applyAlignment="1" applyProtection="1">
      <alignment horizontal="center" vertical="center" wrapText="1"/>
    </xf>
    <xf numFmtId="3" fontId="21" fillId="7" borderId="14" xfId="0" applyNumberFormat="1" applyFont="1" applyFill="1" applyBorder="1" applyAlignment="1" applyProtection="1">
      <alignment horizontal="center" vertical="center" wrapText="1"/>
    </xf>
    <xf numFmtId="0" fontId="21" fillId="7" borderId="16" xfId="0" applyFont="1" applyFill="1" applyBorder="1" applyAlignment="1" applyProtection="1">
      <alignment horizontal="center" vertical="center"/>
    </xf>
    <xf numFmtId="3" fontId="21" fillId="7" borderId="16" xfId="0" applyNumberFormat="1" applyFont="1" applyFill="1" applyBorder="1" applyAlignment="1" applyProtection="1">
      <alignment horizontal="center" vertical="center" wrapText="1"/>
    </xf>
    <xf numFmtId="164" fontId="4" fillId="0" borderId="20" xfId="0" applyNumberFormat="1" applyFont="1" applyFill="1" applyBorder="1" applyAlignment="1" applyProtection="1">
      <alignment horizontal="center" vertical="center"/>
    </xf>
    <xf numFmtId="3" fontId="5" fillId="0" borderId="20" xfId="0" applyNumberFormat="1" applyFont="1" applyFill="1" applyBorder="1" applyAlignment="1" applyProtection="1">
      <alignment horizontal="right" vertical="center" shrinkToFit="1"/>
      <protection locked="0"/>
    </xf>
    <xf numFmtId="164" fontId="4" fillId="9" borderId="20"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horizontal="right" vertical="center" shrinkToFit="1"/>
    </xf>
    <xf numFmtId="164" fontId="4" fillId="0" borderId="27" xfId="0" applyNumberFormat="1" applyFont="1" applyFill="1" applyBorder="1" applyAlignment="1" applyProtection="1">
      <alignment horizontal="center" vertical="center"/>
    </xf>
    <xf numFmtId="3" fontId="5" fillId="0" borderId="27" xfId="0" applyNumberFormat="1" applyFont="1" applyFill="1" applyBorder="1" applyAlignment="1" applyProtection="1">
      <alignment horizontal="right" vertical="center" shrinkToFit="1"/>
      <protection locked="0"/>
    </xf>
    <xf numFmtId="3" fontId="0" fillId="0" borderId="0" xfId="0" applyNumberFormat="1" applyProtection="1"/>
    <xf numFmtId="0" fontId="17" fillId="0" borderId="0" xfId="2" applyProtection="1"/>
    <xf numFmtId="0" fontId="4" fillId="7" borderId="14" xfId="2" applyFont="1" applyFill="1" applyBorder="1" applyAlignment="1" applyProtection="1">
      <alignment horizontal="center" vertical="center" wrapText="1"/>
    </xf>
    <xf numFmtId="3" fontId="21" fillId="7" borderId="14" xfId="2" applyNumberFormat="1" applyFont="1" applyFill="1" applyBorder="1" applyAlignment="1" applyProtection="1">
      <alignment horizontal="center" vertical="center" wrapText="1"/>
    </xf>
    <xf numFmtId="0" fontId="21" fillId="7" borderId="16" xfId="2" applyFont="1" applyFill="1" applyBorder="1" applyAlignment="1" applyProtection="1">
      <alignment horizontal="center" vertical="center"/>
    </xf>
    <xf numFmtId="3" fontId="21" fillId="7" borderId="16" xfId="2" applyNumberFormat="1" applyFont="1" applyFill="1" applyBorder="1" applyAlignment="1" applyProtection="1">
      <alignment horizontal="center" vertical="center" wrapText="1"/>
    </xf>
    <xf numFmtId="164" fontId="4" fillId="9" borderId="28" xfId="0" applyNumberFormat="1" applyFont="1" applyFill="1" applyBorder="1" applyAlignment="1" applyProtection="1">
      <alignment horizontal="center" vertical="center"/>
    </xf>
    <xf numFmtId="3" fontId="24" fillId="9" borderId="28" xfId="0" applyNumberFormat="1" applyFont="1" applyFill="1" applyBorder="1" applyAlignment="1" applyProtection="1">
      <alignment horizontal="right" vertical="center" shrinkToFit="1"/>
    </xf>
    <xf numFmtId="164" fontId="4" fillId="9" borderId="27" xfId="0" applyNumberFormat="1" applyFont="1" applyFill="1" applyBorder="1" applyAlignment="1" applyProtection="1">
      <alignment horizontal="center" vertical="center"/>
    </xf>
    <xf numFmtId="3" fontId="24" fillId="9" borderId="27" xfId="0" applyNumberFormat="1" applyFont="1" applyFill="1" applyBorder="1" applyAlignment="1" applyProtection="1">
      <alignment horizontal="right" vertical="center" shrinkToFit="1"/>
    </xf>
    <xf numFmtId="3" fontId="24" fillId="9" borderId="20" xfId="0" applyNumberFormat="1" applyFont="1" applyFill="1" applyBorder="1" applyAlignment="1" applyProtection="1">
      <alignment horizontal="right" vertical="center" shrinkToFit="1"/>
      <protection locked="0"/>
    </xf>
    <xf numFmtId="3" fontId="24" fillId="9" borderId="27" xfId="0" applyNumberFormat="1" applyFont="1" applyFill="1" applyBorder="1" applyAlignment="1" applyProtection="1">
      <alignment horizontal="right" vertical="center" shrinkToFit="1"/>
      <protection locked="0"/>
    </xf>
    <xf numFmtId="164" fontId="4" fillId="2" borderId="20" xfId="0" applyNumberFormat="1" applyFont="1" applyFill="1" applyBorder="1" applyAlignment="1" applyProtection="1">
      <alignment horizontal="center" vertical="center"/>
    </xf>
    <xf numFmtId="3" fontId="24" fillId="2" borderId="20" xfId="0" applyNumberFormat="1" applyFont="1" applyFill="1" applyBorder="1" applyAlignment="1" applyProtection="1">
      <alignment horizontal="right" vertical="center" shrinkToFit="1"/>
      <protection locked="0"/>
    </xf>
    <xf numFmtId="3" fontId="24" fillId="9" borderId="20" xfId="0" applyNumberFormat="1" applyFont="1" applyFill="1" applyBorder="1" applyAlignment="1" applyProtection="1">
      <alignment vertical="center"/>
    </xf>
    <xf numFmtId="3" fontId="5" fillId="0" borderId="20" xfId="0" applyNumberFormat="1" applyFont="1" applyFill="1" applyBorder="1" applyAlignment="1" applyProtection="1">
      <alignment vertical="center"/>
      <protection locked="0"/>
    </xf>
    <xf numFmtId="3" fontId="5" fillId="0" borderId="27" xfId="0" applyNumberFormat="1" applyFont="1" applyFill="1" applyBorder="1" applyAlignment="1" applyProtection="1">
      <alignment vertical="center"/>
      <protection locked="0"/>
    </xf>
    <xf numFmtId="3" fontId="24" fillId="9" borderId="27" xfId="0" applyNumberFormat="1" applyFont="1" applyFill="1" applyBorder="1" applyAlignment="1" applyProtection="1">
      <alignment vertical="center"/>
    </xf>
    <xf numFmtId="3" fontId="17" fillId="0" borderId="0" xfId="2" applyNumberFormat="1" applyProtection="1"/>
    <xf numFmtId="4" fontId="21" fillId="7" borderId="14" xfId="2" applyNumberFormat="1" applyFont="1" applyFill="1" applyBorder="1" applyAlignment="1" applyProtection="1">
      <alignment horizontal="center" vertical="center" wrapText="1"/>
    </xf>
    <xf numFmtId="164" fontId="4" fillId="2" borderId="38" xfId="0" applyNumberFormat="1" applyFont="1" applyFill="1" applyBorder="1" applyAlignment="1" applyProtection="1">
      <alignment horizontal="center" vertical="center"/>
    </xf>
    <xf numFmtId="3" fontId="5" fillId="0" borderId="38" xfId="0" applyNumberFormat="1" applyFont="1" applyFill="1" applyBorder="1" applyAlignment="1" applyProtection="1">
      <alignment horizontal="right" vertical="center"/>
      <protection locked="0"/>
    </xf>
    <xf numFmtId="3" fontId="24" fillId="9" borderId="20" xfId="0" applyNumberFormat="1" applyFont="1" applyFill="1" applyBorder="1" applyAlignment="1" applyProtection="1">
      <alignment horizontal="right" vertical="center"/>
    </xf>
    <xf numFmtId="3" fontId="5" fillId="0" borderId="20" xfId="0" applyNumberFormat="1" applyFont="1" applyFill="1" applyBorder="1" applyAlignment="1" applyProtection="1">
      <alignment horizontal="right" vertical="center"/>
      <protection locked="0"/>
    </xf>
    <xf numFmtId="3" fontId="24" fillId="9" borderId="27" xfId="0" applyNumberFormat="1" applyFont="1" applyFill="1" applyBorder="1" applyAlignment="1" applyProtection="1">
      <alignment horizontal="right" vertical="center"/>
    </xf>
    <xf numFmtId="3" fontId="5" fillId="0" borderId="38" xfId="0" applyNumberFormat="1" applyFont="1" applyFill="1" applyBorder="1" applyAlignment="1" applyProtection="1">
      <alignment vertical="center"/>
      <protection locked="0"/>
    </xf>
    <xf numFmtId="0" fontId="17" fillId="2" borderId="0" xfId="2" applyFill="1" applyProtection="1"/>
    <xf numFmtId="3" fontId="17" fillId="0" borderId="0" xfId="3" applyNumberFormat="1" applyFont="1" applyAlignment="1" applyProtection="1">
      <alignment wrapText="1"/>
    </xf>
    <xf numFmtId="3" fontId="17" fillId="0" borderId="0" xfId="2" applyNumberFormat="1" applyFont="1" applyProtection="1"/>
    <xf numFmtId="4" fontId="17" fillId="0" borderId="0" xfId="2" applyNumberFormat="1" applyFont="1" applyProtection="1"/>
    <xf numFmtId="0" fontId="17" fillId="0" borderId="0" xfId="2" applyFont="1" applyProtection="1"/>
    <xf numFmtId="0" fontId="18" fillId="0" borderId="0" xfId="3" applyFont="1" applyFill="1" applyBorder="1" applyAlignment="1" applyProtection="1">
      <alignment horizontal="center" vertical="center" wrapText="1"/>
    </xf>
    <xf numFmtId="0" fontId="17" fillId="0" borderId="0" xfId="2" applyFont="1" applyBorder="1" applyAlignment="1" applyProtection="1">
      <alignment horizontal="center" vertical="center" wrapText="1"/>
    </xf>
    <xf numFmtId="14" fontId="19" fillId="6" borderId="0" xfId="3" applyNumberFormat="1" applyFont="1" applyFill="1" applyBorder="1" applyAlignment="1" applyProtection="1">
      <alignment horizontal="center" vertical="center"/>
    </xf>
    <xf numFmtId="0" fontId="19" fillId="0" borderId="0" xfId="3" applyFont="1" applyFill="1" applyBorder="1" applyAlignment="1" applyProtection="1">
      <alignment horizontal="center" vertical="center"/>
    </xf>
    <xf numFmtId="3" fontId="17" fillId="0" borderId="0" xfId="2" applyNumberFormat="1" applyFont="1" applyBorder="1" applyAlignment="1" applyProtection="1">
      <alignment horizontal="center" vertical="center" wrapText="1"/>
    </xf>
    <xf numFmtId="3" fontId="17" fillId="0" borderId="0" xfId="3" applyNumberFormat="1" applyFont="1" applyBorder="1" applyAlignment="1" applyProtection="1">
      <alignment wrapText="1"/>
    </xf>
    <xf numFmtId="3" fontId="28" fillId="7" borderId="43" xfId="0" applyNumberFormat="1" applyFont="1" applyFill="1" applyBorder="1" applyAlignment="1" applyProtection="1">
      <alignment horizontal="center" vertical="center" wrapText="1"/>
    </xf>
    <xf numFmtId="49" fontId="28" fillId="7" borderId="46" xfId="0" applyNumberFormat="1" applyFont="1" applyFill="1" applyBorder="1" applyAlignment="1" applyProtection="1">
      <alignment horizontal="center" vertical="center"/>
    </xf>
    <xf numFmtId="3" fontId="28" fillId="7" borderId="46" xfId="0" applyNumberFormat="1" applyFont="1" applyFill="1" applyBorder="1" applyAlignment="1" applyProtection="1">
      <alignment horizontal="center" vertical="center" wrapText="1"/>
    </xf>
    <xf numFmtId="3" fontId="28" fillId="7" borderId="46" xfId="0" applyNumberFormat="1" applyFont="1" applyFill="1" applyBorder="1" applyAlignment="1" applyProtection="1">
      <alignment horizontal="center" vertical="center"/>
    </xf>
    <xf numFmtId="3" fontId="28" fillId="7" borderId="47" xfId="0" applyNumberFormat="1" applyFont="1" applyFill="1" applyBorder="1" applyAlignment="1" applyProtection="1">
      <alignment horizontal="center" vertical="center"/>
    </xf>
    <xf numFmtId="165" fontId="21" fillId="0" borderId="49" xfId="0" applyNumberFormat="1" applyFont="1" applyFill="1" applyBorder="1" applyAlignment="1" applyProtection="1">
      <alignment horizontal="center" vertical="center"/>
    </xf>
    <xf numFmtId="3" fontId="8" fillId="0" borderId="49" xfId="0" applyNumberFormat="1" applyFont="1" applyFill="1" applyBorder="1" applyAlignment="1" applyProtection="1">
      <alignment vertical="center" shrinkToFit="1"/>
      <protection locked="0"/>
    </xf>
    <xf numFmtId="3" fontId="32" fillId="0" borderId="49" xfId="0" applyNumberFormat="1" applyFont="1" applyFill="1" applyBorder="1" applyAlignment="1" applyProtection="1">
      <alignment vertical="center" shrinkToFit="1"/>
    </xf>
    <xf numFmtId="165" fontId="21" fillId="9" borderId="49" xfId="0" applyNumberFormat="1" applyFont="1" applyFill="1" applyBorder="1" applyAlignment="1" applyProtection="1">
      <alignment horizontal="center" vertical="center"/>
    </xf>
    <xf numFmtId="3" fontId="32" fillId="9" borderId="49" xfId="0" applyNumberFormat="1" applyFont="1" applyFill="1" applyBorder="1" applyAlignment="1" applyProtection="1">
      <alignment vertical="center" shrinkToFit="1"/>
    </xf>
    <xf numFmtId="3" fontId="8" fillId="13" borderId="49" xfId="0" applyNumberFormat="1" applyFont="1" applyFill="1" applyBorder="1" applyAlignment="1" applyProtection="1">
      <alignment vertical="center" shrinkToFit="1"/>
    </xf>
    <xf numFmtId="165" fontId="21" fillId="9" borderId="50" xfId="0" applyNumberFormat="1" applyFont="1" applyFill="1" applyBorder="1" applyAlignment="1" applyProtection="1">
      <alignment horizontal="center" vertical="center"/>
    </xf>
    <xf numFmtId="3" fontId="32" fillId="9" borderId="50" xfId="0" applyNumberFormat="1" applyFont="1" applyFill="1" applyBorder="1" applyAlignment="1" applyProtection="1">
      <alignment vertical="center" shrinkToFit="1"/>
    </xf>
    <xf numFmtId="3" fontId="5" fillId="0" borderId="29" xfId="0" applyNumberFormat="1" applyFont="1" applyFill="1" applyBorder="1" applyAlignment="1" applyProtection="1">
      <alignment vertical="center"/>
      <protection locked="0"/>
    </xf>
    <xf numFmtId="3" fontId="5" fillId="0" borderId="29" xfId="0" applyNumberFormat="1" applyFont="1" applyFill="1" applyBorder="1" applyAlignment="1" applyProtection="1">
      <alignment vertical="center"/>
      <protection locked="0" hidden="1"/>
    </xf>
    <xf numFmtId="3" fontId="8" fillId="0" borderId="0" xfId="2" applyNumberFormat="1" applyFont="1" applyProtection="1"/>
    <xf numFmtId="0" fontId="8" fillId="0" borderId="0" xfId="2" applyFont="1" applyProtection="1"/>
    <xf numFmtId="4" fontId="8" fillId="0" borderId="0" xfId="2" applyNumberFormat="1" applyFont="1" applyProtection="1"/>
    <xf numFmtId="4" fontId="17" fillId="0" borderId="0" xfId="2" applyNumberFormat="1" applyProtection="1"/>
    <xf numFmtId="166" fontId="0" fillId="0" borderId="0" xfId="0" applyNumberFormat="1" applyProtection="1"/>
    <xf numFmtId="0" fontId="4" fillId="14" borderId="9" xfId="0" applyFont="1" applyFill="1" applyBorder="1" applyAlignment="1" applyProtection="1">
      <alignment horizontal="center" vertical="center"/>
      <protection locked="0"/>
    </xf>
    <xf numFmtId="0" fontId="1" fillId="2" borderId="1" xfId="0" applyFont="1" applyFill="1" applyBorder="1" applyAlignment="1">
      <alignment vertical="center"/>
    </xf>
    <xf numFmtId="0" fontId="1" fillId="2" borderId="2" xfId="0" applyFont="1" applyFill="1" applyBorder="1" applyAlignment="1">
      <alignmen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4" xfId="0" applyFont="1" applyFill="1" applyBorder="1" applyAlignment="1">
      <alignment vertical="center" wrapText="1"/>
    </xf>
    <xf numFmtId="0" fontId="4" fillId="2" borderId="0" xfId="0" applyFont="1" applyFill="1" applyBorder="1" applyAlignment="1">
      <alignment vertical="center" wrapText="1"/>
    </xf>
    <xf numFmtId="14" fontId="4" fillId="3" borderId="6" xfId="0" applyNumberFormat="1" applyFont="1" applyFill="1" applyBorder="1" applyAlignment="1" applyProtection="1">
      <alignment horizontal="center" vertical="center"/>
      <protection locked="0"/>
    </xf>
    <xf numFmtId="14" fontId="4" fillId="3" borderId="7" xfId="0" applyNumberFormat="1" applyFont="1" applyFill="1" applyBorder="1" applyAlignment="1" applyProtection="1">
      <alignment horizontal="center" vertical="center"/>
      <protection locked="0"/>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2" borderId="0" xfId="0" applyFont="1" applyFill="1" applyBorder="1" applyAlignment="1">
      <alignment wrapText="1"/>
    </xf>
    <xf numFmtId="0" fontId="5" fillId="2" borderId="4" xfId="0" applyFont="1" applyFill="1" applyBorder="1" applyAlignment="1">
      <alignment horizontal="right" vertical="center" wrapText="1"/>
    </xf>
    <xf numFmtId="0" fontId="5" fillId="2" borderId="0" xfId="0" applyFont="1" applyFill="1" applyBorder="1" applyAlignment="1">
      <alignment horizontal="right" vertical="center"/>
    </xf>
    <xf numFmtId="49" fontId="4" fillId="3" borderId="6" xfId="0" applyNumberFormat="1" applyFont="1" applyFill="1" applyBorder="1" applyAlignment="1" applyProtection="1">
      <alignment horizontal="center" vertical="center"/>
      <protection locked="0"/>
    </xf>
    <xf numFmtId="49" fontId="4" fillId="3" borderId="7" xfId="0" applyNumberFormat="1" applyFont="1" applyFill="1" applyBorder="1" applyAlignment="1" applyProtection="1">
      <alignment horizontal="center" vertical="center"/>
      <protection locked="0"/>
    </xf>
    <xf numFmtId="0" fontId="7" fillId="2" borderId="4" xfId="0" applyFont="1" applyFill="1" applyBorder="1" applyAlignment="1">
      <alignment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7" fillId="2" borderId="0" xfId="0" applyFont="1" applyFill="1" applyBorder="1"/>
    <xf numFmtId="0" fontId="5" fillId="2" borderId="4" xfId="0" applyFont="1" applyFill="1" applyBorder="1" applyAlignment="1">
      <alignment horizontal="right" vertical="center"/>
    </xf>
    <xf numFmtId="0" fontId="8" fillId="2" borderId="0"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5" fillId="2" borderId="5" xfId="0" applyFont="1" applyFill="1" applyBorder="1" applyAlignment="1">
      <alignment horizontal="right"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3" borderId="6" xfId="0"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9" fillId="2" borderId="4" xfId="0" applyFont="1" applyFill="1" applyBorder="1" applyAlignment="1">
      <alignment vertical="center"/>
    </xf>
    <xf numFmtId="0" fontId="9" fillId="2" borderId="0" xfId="0" applyFont="1" applyFill="1" applyBorder="1" applyAlignment="1">
      <alignment vertical="center"/>
    </xf>
    <xf numFmtId="0" fontId="21" fillId="3" borderId="6"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5" fillId="2" borderId="0" xfId="0" applyFont="1" applyFill="1" applyBorder="1" applyAlignment="1">
      <alignment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5" fillId="3" borderId="6" xfId="0" applyFont="1" applyFill="1" applyBorder="1" applyProtection="1">
      <protection locked="0"/>
    </xf>
    <xf numFmtId="0" fontId="5" fillId="3" borderId="10" xfId="0" applyFont="1" applyFill="1" applyBorder="1" applyProtection="1">
      <protection locked="0"/>
    </xf>
    <xf numFmtId="0" fontId="5" fillId="3" borderId="7" xfId="0" applyFont="1" applyFill="1" applyBorder="1" applyProtection="1">
      <protection locked="0"/>
    </xf>
    <xf numFmtId="0" fontId="13" fillId="2" borderId="0" xfId="0" applyFont="1" applyFill="1" applyBorder="1" applyAlignment="1">
      <alignment vertical="center"/>
    </xf>
    <xf numFmtId="0" fontId="13" fillId="2" borderId="5" xfId="0" applyFont="1" applyFill="1" applyBorder="1" applyAlignment="1">
      <alignment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0" xfId="0" applyFont="1" applyFill="1" applyBorder="1" applyAlignment="1">
      <alignment vertical="top" wrapText="1"/>
    </xf>
    <xf numFmtId="0" fontId="4" fillId="6" borderId="6" xfId="1" applyFont="1" applyFill="1" applyBorder="1" applyAlignment="1" applyProtection="1">
      <alignment horizontal="right" vertical="center"/>
      <protection locked="0" hidden="1"/>
    </xf>
    <xf numFmtId="0" fontId="5" fillId="0" borderId="10" xfId="1" applyFont="1" applyBorder="1" applyAlignment="1" applyProtection="1">
      <protection locked="0"/>
    </xf>
    <xf numFmtId="0" fontId="5" fillId="0" borderId="7" xfId="1" applyFont="1" applyBorder="1" applyAlignment="1" applyProtection="1">
      <protection locked="0"/>
    </xf>
    <xf numFmtId="0" fontId="4" fillId="3" borderId="6" xfId="0" applyFont="1" applyFill="1" applyBorder="1" applyAlignment="1" applyProtection="1">
      <alignment horizontal="right" vertical="center"/>
      <protection locked="0"/>
    </xf>
    <xf numFmtId="0" fontId="4" fillId="3" borderId="10" xfId="0" applyFont="1" applyFill="1" applyBorder="1" applyAlignment="1" applyProtection="1">
      <alignment horizontal="right" vertical="center"/>
      <protection locked="0"/>
    </xf>
    <xf numFmtId="0" fontId="4" fillId="3" borderId="7" xfId="0" applyFont="1" applyFill="1" applyBorder="1" applyAlignment="1" applyProtection="1">
      <alignment horizontal="right" vertical="center"/>
      <protection locked="0"/>
    </xf>
    <xf numFmtId="0" fontId="7" fillId="2" borderId="0" xfId="0" applyFont="1" applyFill="1" applyBorder="1" applyAlignment="1">
      <alignment vertical="top"/>
    </xf>
    <xf numFmtId="0" fontId="7" fillId="2" borderId="0" xfId="0" applyFont="1" applyFill="1" applyBorder="1" applyProtection="1">
      <protection locked="0"/>
    </xf>
    <xf numFmtId="0" fontId="5" fillId="2" borderId="0" xfId="0" applyFont="1" applyFill="1" applyBorder="1" applyAlignment="1">
      <alignment horizontal="right" vertical="center" wrapText="1"/>
    </xf>
    <xf numFmtId="49" fontId="4" fillId="3" borderId="6" xfId="0" applyNumberFormat="1" applyFont="1" applyFill="1" applyBorder="1" applyAlignment="1" applyProtection="1">
      <alignment vertical="center"/>
      <protection locked="0"/>
    </xf>
    <xf numFmtId="49" fontId="4" fillId="3" borderId="10" xfId="0" applyNumberFormat="1" applyFont="1" applyFill="1" applyBorder="1" applyAlignment="1" applyProtection="1">
      <alignment vertical="center"/>
      <protection locked="0"/>
    </xf>
    <xf numFmtId="49" fontId="4" fillId="3" borderId="7" xfId="0" applyNumberFormat="1" applyFont="1" applyFill="1" applyBorder="1" applyAlignment="1" applyProtection="1">
      <alignment vertical="center"/>
      <protection locked="0"/>
    </xf>
    <xf numFmtId="0" fontId="5" fillId="2" borderId="5" xfId="0" applyFont="1" applyFill="1" applyBorder="1" applyAlignment="1">
      <alignment horizontal="center" vertical="center"/>
    </xf>
    <xf numFmtId="0" fontId="5" fillId="2" borderId="4"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wrapText="1"/>
    </xf>
    <xf numFmtId="0" fontId="5" fillId="3" borderId="6"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2" borderId="11" xfId="0" applyFont="1" applyFill="1" applyBorder="1" applyAlignment="1">
      <alignment horizontal="left" vertical="center" wrapText="1"/>
    </xf>
    <xf numFmtId="0" fontId="17" fillId="3" borderId="6" xfId="0" applyFont="1" applyFill="1" applyBorder="1" applyAlignment="1" applyProtection="1">
      <alignment vertical="center"/>
      <protection locked="0"/>
    </xf>
    <xf numFmtId="0" fontId="17" fillId="3" borderId="10" xfId="0" applyFont="1" applyFill="1" applyBorder="1" applyAlignment="1" applyProtection="1">
      <alignment vertical="center"/>
      <protection locked="0"/>
    </xf>
    <xf numFmtId="0" fontId="17" fillId="3" borderId="7" xfId="0" applyFont="1" applyFill="1" applyBorder="1" applyAlignment="1" applyProtection="1">
      <alignment vertical="center"/>
      <protection locked="0"/>
    </xf>
    <xf numFmtId="0" fontId="17" fillId="8" borderId="10" xfId="0" applyFont="1" applyFill="1" applyBorder="1" applyAlignment="1" applyProtection="1">
      <alignment horizontal="left" vertical="center" wrapText="1"/>
    </xf>
    <xf numFmtId="0" fontId="17" fillId="8" borderId="7" xfId="0" applyFont="1" applyFill="1" applyBorder="1" applyAlignment="1" applyProtection="1">
      <alignment horizontal="left" vertical="center" wrapText="1"/>
    </xf>
    <xf numFmtId="0" fontId="22" fillId="0" borderId="17" xfId="0" applyFont="1" applyFill="1" applyBorder="1" applyAlignment="1" applyProtection="1">
      <alignment horizontal="left" vertical="center" wrapText="1"/>
    </xf>
    <xf numFmtId="0" fontId="22" fillId="0" borderId="18" xfId="0" applyFont="1" applyFill="1" applyBorder="1" applyAlignment="1" applyProtection="1">
      <alignment horizontal="left" vertical="center" wrapText="1"/>
    </xf>
    <xf numFmtId="0" fontId="22" fillId="0" borderId="19" xfId="0" applyFont="1" applyFill="1" applyBorder="1" applyAlignment="1" applyProtection="1">
      <alignment horizontal="left" vertical="center" wrapText="1"/>
    </xf>
    <xf numFmtId="0" fontId="22" fillId="9" borderId="21" xfId="0" applyFont="1" applyFill="1" applyBorder="1" applyAlignment="1" applyProtection="1">
      <alignment horizontal="left" vertical="center" wrapText="1"/>
    </xf>
    <xf numFmtId="0" fontId="22" fillId="9" borderId="22" xfId="0" applyFont="1" applyFill="1" applyBorder="1" applyAlignment="1" applyProtection="1">
      <alignment horizontal="left" vertical="center" wrapText="1"/>
    </xf>
    <xf numFmtId="0" fontId="22" fillId="9" borderId="23" xfId="0" applyFont="1" applyFill="1" applyBorder="1" applyAlignment="1" applyProtection="1">
      <alignment horizontal="left" vertical="center" wrapText="1"/>
    </xf>
    <xf numFmtId="0" fontId="24" fillId="9" borderId="21" xfId="0" applyFont="1" applyFill="1" applyBorder="1" applyAlignment="1" applyProtection="1">
      <alignment horizontal="left" vertical="center" wrapText="1"/>
    </xf>
    <xf numFmtId="0" fontId="24" fillId="9" borderId="22" xfId="0" applyFont="1" applyFill="1" applyBorder="1" applyAlignment="1" applyProtection="1">
      <alignment horizontal="left" vertical="center" wrapText="1"/>
    </xf>
    <xf numFmtId="0" fontId="24" fillId="9" borderId="23"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1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7" fillId="0" borderId="10" xfId="0" applyFont="1" applyFill="1" applyBorder="1" applyAlignment="1" applyProtection="1">
      <alignment horizontal="right" vertical="top" wrapText="1"/>
    </xf>
    <xf numFmtId="0" fontId="17" fillId="0" borderId="10" xfId="0" applyFont="1" applyBorder="1" applyAlignment="1" applyProtection="1">
      <alignment horizontal="right" vertical="top" wrapText="1"/>
    </xf>
    <xf numFmtId="0" fontId="19" fillId="6"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4" fillId="7"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21" fillId="7" borderId="10"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7" xfId="0" applyBorder="1" applyAlignment="1" applyProtection="1">
      <alignment horizontal="center" vertical="center"/>
    </xf>
    <xf numFmtId="0" fontId="24" fillId="0" borderId="21" xfId="0" applyFont="1" applyFill="1" applyBorder="1" applyAlignment="1" applyProtection="1">
      <alignment horizontal="left" vertical="center" wrapText="1"/>
    </xf>
    <xf numFmtId="0" fontId="24" fillId="0" borderId="22"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22" fillId="0" borderId="22"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25" fillId="8" borderId="28" xfId="0" applyFont="1" applyFill="1" applyBorder="1" applyAlignment="1" applyProtection="1">
      <alignment horizontal="left" vertical="center" wrapText="1"/>
    </xf>
    <xf numFmtId="0" fontId="26" fillId="8" borderId="28" xfId="0" applyFont="1" applyFill="1" applyBorder="1" applyAlignment="1" applyProtection="1">
      <alignment vertical="center"/>
    </xf>
    <xf numFmtId="0" fontId="22" fillId="9" borderId="20" xfId="0" applyFont="1" applyFill="1" applyBorder="1" applyAlignment="1" applyProtection="1">
      <alignment horizontal="left" vertical="center" wrapText="1"/>
    </xf>
    <xf numFmtId="0" fontId="24" fillId="9" borderId="20"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27" xfId="0" applyFont="1" applyFill="1" applyBorder="1" applyAlignment="1" applyProtection="1">
      <alignment horizontal="left" vertical="center" wrapText="1"/>
    </xf>
    <xf numFmtId="0" fontId="18" fillId="0" borderId="0" xfId="2" applyFont="1" applyFill="1" applyBorder="1" applyAlignment="1" applyProtection="1">
      <alignment horizontal="center" vertical="center" wrapText="1"/>
    </xf>
    <xf numFmtId="0" fontId="19" fillId="0" borderId="0" xfId="2" applyFont="1" applyFill="1" applyBorder="1" applyAlignment="1" applyProtection="1">
      <alignment horizontal="center" vertical="top" wrapText="1"/>
      <protection locked="0"/>
    </xf>
    <xf numFmtId="0" fontId="17" fillId="0" borderId="10" xfId="2" applyFont="1" applyFill="1" applyBorder="1" applyAlignment="1" applyProtection="1">
      <alignment horizontal="right" vertical="top" wrapText="1"/>
    </xf>
    <xf numFmtId="0" fontId="0" fillId="0" borderId="10" xfId="0" applyBorder="1" applyAlignment="1" applyProtection="1">
      <alignment horizontal="right" wrapText="1"/>
    </xf>
    <xf numFmtId="0" fontId="19" fillId="10" borderId="12" xfId="2" applyFont="1" applyFill="1" applyBorder="1" applyAlignment="1" applyProtection="1">
      <alignment vertical="center" wrapText="1"/>
      <protection locked="0"/>
    </xf>
    <xf numFmtId="0" fontId="4" fillId="7" borderId="1" xfId="2" applyFont="1" applyFill="1" applyBorder="1" applyAlignment="1" applyProtection="1">
      <alignment horizontal="center" vertical="center" wrapText="1"/>
    </xf>
    <xf numFmtId="0" fontId="21" fillId="7" borderId="6" xfId="2" applyFont="1" applyFill="1" applyBorder="1" applyAlignment="1" applyProtection="1">
      <alignment horizontal="center" vertical="center"/>
    </xf>
    <xf numFmtId="0" fontId="5" fillId="9" borderId="20"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22" fillId="9" borderId="28"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indent="1"/>
    </xf>
    <xf numFmtId="0" fontId="5" fillId="9" borderId="20"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25" fillId="8" borderId="28" xfId="0" applyFont="1" applyFill="1" applyBorder="1" applyAlignment="1" applyProtection="1">
      <alignment vertical="center" wrapText="1"/>
    </xf>
    <xf numFmtId="0" fontId="5" fillId="2" borderId="20" xfId="0" applyFont="1" applyFill="1" applyBorder="1" applyAlignment="1" applyProtection="1">
      <alignment horizontal="left" vertical="center" wrapText="1" indent="1"/>
    </xf>
    <xf numFmtId="0" fontId="25" fillId="0" borderId="20" xfId="0" applyFont="1" applyFill="1" applyBorder="1" applyAlignment="1" applyProtection="1">
      <alignment horizontal="left" vertical="center" wrapText="1" indent="1"/>
    </xf>
    <xf numFmtId="0" fontId="25" fillId="0" borderId="27" xfId="0" applyFont="1" applyFill="1" applyBorder="1" applyAlignment="1" applyProtection="1">
      <alignment horizontal="left" vertical="center" wrapText="1" indent="1"/>
    </xf>
    <xf numFmtId="0" fontId="4" fillId="8" borderId="28" xfId="0" applyFont="1" applyFill="1" applyBorder="1" applyAlignment="1" applyProtection="1">
      <alignment horizontal="left" vertical="center" wrapText="1"/>
    </xf>
    <xf numFmtId="0" fontId="4" fillId="8" borderId="28" xfId="0" applyFont="1" applyFill="1" applyBorder="1" applyAlignment="1" applyProtection="1">
      <alignment vertical="center" wrapText="1"/>
    </xf>
    <xf numFmtId="0" fontId="4" fillId="0" borderId="20" xfId="0" applyFont="1" applyFill="1" applyBorder="1" applyAlignment="1" applyProtection="1">
      <alignment horizontal="left" vertical="center" wrapText="1"/>
    </xf>
    <xf numFmtId="0" fontId="4" fillId="9" borderId="20" xfId="0" applyFont="1" applyFill="1" applyBorder="1" applyAlignment="1" applyProtection="1">
      <alignment horizontal="left" vertical="center" wrapText="1"/>
    </xf>
    <xf numFmtId="0" fontId="25" fillId="9" borderId="20"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21" fillId="7" borderId="32" xfId="2"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0" xfId="0" applyAlignment="1" applyProtection="1">
      <alignment horizontal="center" wrapText="1"/>
    </xf>
    <xf numFmtId="0" fontId="17" fillId="0" borderId="10" xfId="2" applyFont="1" applyBorder="1" applyAlignment="1" applyProtection="1">
      <alignment horizontal="right" vertical="top" wrapText="1"/>
    </xf>
    <xf numFmtId="0" fontId="0" fillId="0" borderId="10" xfId="0" applyBorder="1" applyAlignment="1" applyProtection="1">
      <alignment horizontal="right"/>
    </xf>
    <xf numFmtId="0" fontId="21" fillId="6" borderId="12" xfId="2" applyFont="1" applyFill="1" applyBorder="1" applyAlignment="1" applyProtection="1">
      <alignment vertical="center" wrapText="1"/>
      <protection locked="0"/>
    </xf>
    <xf numFmtId="0" fontId="4" fillId="7" borderId="15" xfId="2"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9" borderId="21" xfId="0" applyFont="1" applyFill="1" applyBorder="1" applyAlignment="1" applyProtection="1">
      <alignment horizontal="left" vertical="center" wrapText="1"/>
    </xf>
    <xf numFmtId="0" fontId="4" fillId="9" borderId="22" xfId="0" applyFont="1" applyFill="1" applyBorder="1" applyAlignment="1" applyProtection="1">
      <alignment horizontal="left" vertical="center" wrapText="1"/>
    </xf>
    <xf numFmtId="0" fontId="4" fillId="9" borderId="23" xfId="0" applyFont="1" applyFill="1" applyBorder="1" applyAlignment="1" applyProtection="1">
      <alignment horizontal="left" vertical="center" wrapText="1"/>
    </xf>
    <xf numFmtId="0" fontId="25" fillId="11" borderId="1" xfId="0" applyFont="1" applyFill="1" applyBorder="1" applyAlignment="1" applyProtection="1">
      <alignment horizontal="left" vertical="center" shrinkToFit="1"/>
    </xf>
    <xf numFmtId="0" fontId="25" fillId="11" borderId="2" xfId="0" applyFont="1" applyFill="1" applyBorder="1" applyAlignment="1" applyProtection="1">
      <alignment horizontal="left" vertical="center" shrinkToFit="1"/>
    </xf>
    <xf numFmtId="0" fontId="25" fillId="11" borderId="3" xfId="0" applyFont="1" applyFill="1" applyBorder="1" applyAlignment="1" applyProtection="1">
      <alignment horizontal="left" vertical="center" shrinkToFit="1"/>
    </xf>
    <xf numFmtId="0" fontId="5" fillId="0" borderId="35" xfId="0" applyFont="1" applyFill="1" applyBorder="1" applyAlignment="1" applyProtection="1">
      <alignment horizontal="left" vertical="center" wrapText="1" indent="1"/>
    </xf>
    <xf numFmtId="0" fontId="5" fillId="0" borderId="36" xfId="0" applyFont="1" applyFill="1" applyBorder="1" applyAlignment="1" applyProtection="1">
      <alignment horizontal="left" vertical="center" wrapText="1" indent="1"/>
    </xf>
    <xf numFmtId="0" fontId="5" fillId="0" borderId="37" xfId="0" applyFont="1" applyFill="1" applyBorder="1" applyAlignment="1" applyProtection="1">
      <alignment horizontal="left" vertical="center" wrapText="1" indent="1"/>
    </xf>
    <xf numFmtId="0" fontId="5" fillId="9" borderId="21"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27" fillId="0" borderId="21" xfId="0" applyFont="1" applyFill="1" applyBorder="1" applyAlignment="1" applyProtection="1">
      <alignment horizontal="left" vertical="center" wrapText="1" indent="2"/>
    </xf>
    <xf numFmtId="0" fontId="27" fillId="0" borderId="22" xfId="0" applyFont="1" applyFill="1" applyBorder="1" applyAlignment="1" applyProtection="1">
      <alignment horizontal="left" vertical="center" wrapText="1" indent="2"/>
    </xf>
    <xf numFmtId="0" fontId="27" fillId="0" borderId="23" xfId="0" applyFont="1" applyFill="1" applyBorder="1" applyAlignment="1" applyProtection="1">
      <alignment horizontal="left" vertical="center" wrapText="1" indent="2"/>
    </xf>
    <xf numFmtId="0" fontId="5" fillId="0" borderId="21"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1"/>
    </xf>
    <xf numFmtId="0" fontId="5" fillId="0" borderId="23" xfId="0" applyFont="1" applyFill="1" applyBorder="1" applyAlignment="1" applyProtection="1">
      <alignment horizontal="left" vertical="center" wrapText="1" indent="1"/>
    </xf>
    <xf numFmtId="0" fontId="25" fillId="9" borderId="24" xfId="0" applyFont="1" applyFill="1" applyBorder="1" applyAlignment="1" applyProtection="1">
      <alignment horizontal="left" vertical="center" wrapText="1"/>
    </xf>
    <xf numFmtId="0" fontId="25" fillId="9" borderId="25" xfId="0" applyFont="1" applyFill="1" applyBorder="1" applyAlignment="1" applyProtection="1">
      <alignment horizontal="left" vertical="center" wrapText="1"/>
    </xf>
    <xf numFmtId="0" fontId="25" fillId="9" borderId="26" xfId="0" applyFont="1" applyFill="1" applyBorder="1" applyAlignment="1" applyProtection="1">
      <alignment horizontal="left" vertical="center" wrapText="1"/>
    </xf>
    <xf numFmtId="0" fontId="25" fillId="9" borderId="21" xfId="0" applyFont="1" applyFill="1" applyBorder="1" applyAlignment="1" applyProtection="1">
      <alignment horizontal="left" vertical="center" wrapText="1"/>
    </xf>
    <xf numFmtId="0" fontId="25" fillId="9" borderId="22" xfId="0" applyFont="1" applyFill="1" applyBorder="1" applyAlignment="1" applyProtection="1">
      <alignment horizontal="left" vertical="center" wrapText="1"/>
    </xf>
    <xf numFmtId="0" fontId="25" fillId="9" borderId="23" xfId="0" applyFont="1" applyFill="1" applyBorder="1" applyAlignment="1" applyProtection="1">
      <alignment horizontal="left" vertical="center" wrapText="1"/>
    </xf>
    <xf numFmtId="0" fontId="25" fillId="0" borderId="21" xfId="0" applyFont="1" applyFill="1" applyBorder="1" applyAlignment="1" applyProtection="1">
      <alignment horizontal="left" vertical="center" wrapText="1"/>
    </xf>
    <xf numFmtId="0" fontId="25" fillId="0" borderId="22" xfId="0" applyFont="1" applyFill="1" applyBorder="1" applyAlignment="1" applyProtection="1">
      <alignment horizontal="left" vertical="center" wrapText="1"/>
    </xf>
    <xf numFmtId="0" fontId="25" fillId="0" borderId="23" xfId="0" applyFont="1" applyFill="1" applyBorder="1" applyAlignment="1" applyProtection="1">
      <alignment horizontal="left" vertical="center" wrapText="1"/>
    </xf>
    <xf numFmtId="0" fontId="18" fillId="0" borderId="0" xfId="3" applyFont="1" applyFill="1" applyBorder="1" applyAlignment="1" applyProtection="1">
      <alignment horizontal="center" vertical="center" wrapText="1"/>
    </xf>
    <xf numFmtId="0" fontId="17" fillId="0" borderId="0" xfId="2" applyFont="1" applyBorder="1" applyAlignment="1" applyProtection="1">
      <alignment horizontal="center" vertical="center" wrapText="1"/>
    </xf>
    <xf numFmtId="0" fontId="19" fillId="0" borderId="0" xfId="3" applyFont="1" applyFill="1" applyBorder="1" applyAlignment="1" applyProtection="1">
      <alignment horizontal="center" vertical="center"/>
    </xf>
    <xf numFmtId="0" fontId="28" fillId="7" borderId="39" xfId="0" applyFont="1" applyFill="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28" fillId="7" borderId="40" xfId="0" applyFont="1" applyFill="1" applyBorder="1" applyAlignment="1" applyProtection="1">
      <alignment horizontal="center" vertical="center" wrapText="1"/>
    </xf>
    <xf numFmtId="0" fontId="8" fillId="0" borderId="43" xfId="0" applyFont="1" applyBorder="1" applyProtection="1"/>
    <xf numFmtId="3" fontId="28" fillId="7" borderId="40" xfId="0" applyNumberFormat="1" applyFont="1" applyFill="1" applyBorder="1" applyAlignment="1" applyProtection="1">
      <alignment horizontal="center" vertical="center" wrapText="1"/>
    </xf>
    <xf numFmtId="0" fontId="8" fillId="0" borderId="49" xfId="0" applyFont="1" applyBorder="1" applyAlignment="1" applyProtection="1">
      <alignment horizontal="left" vertical="center" wrapText="1"/>
    </xf>
    <xf numFmtId="3" fontId="28" fillId="7" borderId="41" xfId="0" applyNumberFormat="1" applyFont="1" applyFill="1" applyBorder="1" applyAlignment="1" applyProtection="1">
      <alignment horizontal="center" vertical="center" wrapText="1"/>
    </xf>
    <xf numFmtId="3" fontId="8" fillId="0" borderId="44" xfId="0" applyNumberFormat="1" applyFont="1" applyBorder="1" applyProtection="1"/>
    <xf numFmtId="49" fontId="28" fillId="7" borderId="45" xfId="0" applyNumberFormat="1" applyFont="1" applyFill="1" applyBorder="1" applyAlignment="1" applyProtection="1">
      <alignment horizontal="center" vertical="center" wrapText="1"/>
    </xf>
    <xf numFmtId="49" fontId="28" fillId="7" borderId="46" xfId="0" applyNumberFormat="1" applyFont="1" applyFill="1" applyBorder="1" applyAlignment="1" applyProtection="1">
      <alignment horizontal="center" vertical="center" wrapText="1"/>
    </xf>
    <xf numFmtId="0" fontId="30" fillId="12" borderId="48" xfId="0" applyFont="1" applyFill="1" applyBorder="1" applyAlignment="1" applyProtection="1">
      <alignment horizontal="left" vertical="center"/>
    </xf>
    <xf numFmtId="0" fontId="31" fillId="12" borderId="48" xfId="0" applyFont="1" applyFill="1" applyBorder="1" applyAlignment="1" applyProtection="1">
      <alignment vertical="center"/>
    </xf>
    <xf numFmtId="0" fontId="8" fillId="0" borderId="48" xfId="0" applyFont="1" applyBorder="1" applyAlignment="1" applyProtection="1">
      <alignment vertical="center"/>
    </xf>
    <xf numFmtId="0" fontId="21" fillId="0" borderId="49" xfId="0" applyFont="1" applyBorder="1" applyAlignment="1" applyProtection="1">
      <alignment horizontal="left" vertical="center" wrapText="1"/>
    </xf>
    <xf numFmtId="3" fontId="8" fillId="0" borderId="43" xfId="0" applyNumberFormat="1" applyFont="1" applyBorder="1" applyProtection="1"/>
    <xf numFmtId="0" fontId="21" fillId="9" borderId="49" xfId="0" applyFont="1" applyFill="1" applyBorder="1" applyAlignment="1" applyProtection="1">
      <alignment horizontal="left" vertical="center" wrapText="1"/>
    </xf>
    <xf numFmtId="0" fontId="21" fillId="9" borderId="50" xfId="0" applyFont="1" applyFill="1" applyBorder="1" applyAlignment="1" applyProtection="1">
      <alignment horizontal="left" vertical="center" wrapText="1"/>
    </xf>
    <xf numFmtId="0" fontId="30" fillId="12" borderId="51" xfId="0" applyFont="1" applyFill="1" applyBorder="1" applyAlignment="1" applyProtection="1">
      <alignment horizontal="left" vertical="center"/>
    </xf>
    <xf numFmtId="0" fontId="8" fillId="0" borderId="51" xfId="0" applyFont="1" applyBorder="1" applyAlignment="1" applyProtection="1">
      <alignment vertical="center"/>
    </xf>
    <xf numFmtId="0" fontId="30" fillId="9" borderId="49" xfId="0" applyFont="1" applyFill="1" applyBorder="1" applyAlignment="1" applyProtection="1">
      <alignment horizontal="left" vertical="center" wrapText="1"/>
    </xf>
    <xf numFmtId="0" fontId="30" fillId="9" borderId="50" xfId="0" applyFont="1" applyFill="1" applyBorder="1" applyAlignment="1" applyProtection="1">
      <alignment horizontal="left" vertical="center" wrapText="1"/>
    </xf>
    <xf numFmtId="0" fontId="8" fillId="0" borderId="51" xfId="0" applyFont="1" applyBorder="1" applyProtection="1"/>
    <xf numFmtId="0" fontId="17"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wrapText="1"/>
    </xf>
  </cellXfs>
  <cellStyles count="4">
    <cellStyle name="Normal" xfId="0" builtinId="0"/>
    <cellStyle name="Normal 2" xfId="2"/>
    <cellStyle name="Normal_TFI-POD" xfId="1"/>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22" workbookViewId="0">
      <selection activeCell="L46" sqref="L46"/>
    </sheetView>
  </sheetViews>
  <sheetFormatPr defaultRowHeight="15" x14ac:dyDescent="0.25"/>
  <cols>
    <col min="1" max="1" width="11.85546875" customWidth="1"/>
    <col min="2" max="2" width="12.140625" customWidth="1"/>
    <col min="8" max="8" width="10" customWidth="1"/>
    <col min="10" max="10" width="11" bestFit="1" customWidth="1"/>
  </cols>
  <sheetData>
    <row r="1" spans="1:10" ht="15.75" x14ac:dyDescent="0.25">
      <c r="A1" s="117"/>
      <c r="B1" s="118"/>
      <c r="C1" s="118"/>
      <c r="D1" s="1"/>
      <c r="E1" s="1"/>
      <c r="F1" s="1"/>
      <c r="G1" s="1"/>
      <c r="H1" s="1"/>
      <c r="I1" s="1"/>
      <c r="J1" s="2"/>
    </row>
    <row r="2" spans="1:10" x14ac:dyDescent="0.25">
      <c r="A2" s="119" t="s">
        <v>0</v>
      </c>
      <c r="B2" s="120"/>
      <c r="C2" s="120"/>
      <c r="D2" s="120"/>
      <c r="E2" s="120"/>
      <c r="F2" s="120"/>
      <c r="G2" s="120"/>
      <c r="H2" s="120"/>
      <c r="I2" s="120"/>
      <c r="J2" s="121"/>
    </row>
    <row r="3" spans="1:10" x14ac:dyDescent="0.25">
      <c r="A3" s="3"/>
      <c r="B3" s="4"/>
      <c r="C3" s="4"/>
      <c r="D3" s="4"/>
      <c r="E3" s="4"/>
      <c r="F3" s="4"/>
      <c r="G3" s="4"/>
      <c r="H3" s="4"/>
      <c r="I3" s="4"/>
      <c r="J3" s="5"/>
    </row>
    <row r="4" spans="1:10" x14ac:dyDescent="0.25">
      <c r="A4" s="122" t="s">
        <v>1</v>
      </c>
      <c r="B4" s="123"/>
      <c r="C4" s="123"/>
      <c r="D4" s="123"/>
      <c r="E4" s="124">
        <v>43101</v>
      </c>
      <c r="F4" s="125"/>
      <c r="G4" s="6" t="s">
        <v>2</v>
      </c>
      <c r="H4" s="124">
        <v>43465</v>
      </c>
      <c r="I4" s="125"/>
      <c r="J4" s="7"/>
    </row>
    <row r="5" spans="1:10" x14ac:dyDescent="0.25">
      <c r="A5" s="126"/>
      <c r="B5" s="127"/>
      <c r="C5" s="127"/>
      <c r="D5" s="127"/>
      <c r="E5" s="127"/>
      <c r="F5" s="127"/>
      <c r="G5" s="127"/>
      <c r="H5" s="127"/>
      <c r="I5" s="127"/>
      <c r="J5" s="128"/>
    </row>
    <row r="6" spans="1:10" x14ac:dyDescent="0.25">
      <c r="A6" s="8"/>
      <c r="B6" s="9" t="s">
        <v>3</v>
      </c>
      <c r="C6" s="10"/>
      <c r="D6" s="10"/>
      <c r="E6" s="11">
        <v>2018</v>
      </c>
      <c r="F6" s="12"/>
      <c r="G6" s="6"/>
      <c r="H6" s="12"/>
      <c r="I6" s="12"/>
      <c r="J6" s="13"/>
    </row>
    <row r="7" spans="1:10" x14ac:dyDescent="0.25">
      <c r="A7" s="8"/>
      <c r="B7" s="10"/>
      <c r="C7" s="10"/>
      <c r="D7" s="10"/>
      <c r="E7" s="14"/>
      <c r="F7" s="14"/>
      <c r="G7" s="6"/>
      <c r="H7" s="14"/>
      <c r="I7" s="14"/>
      <c r="J7" s="13"/>
    </row>
    <row r="8" spans="1:10" x14ac:dyDescent="0.25">
      <c r="A8" s="135" t="s">
        <v>4</v>
      </c>
      <c r="B8" s="136"/>
      <c r="C8" s="136"/>
      <c r="D8" s="136"/>
      <c r="E8" s="136"/>
      <c r="F8" s="136"/>
      <c r="G8" s="136"/>
      <c r="H8" s="136"/>
      <c r="I8" s="136"/>
      <c r="J8" s="15"/>
    </row>
    <row r="9" spans="1:10" x14ac:dyDescent="0.25">
      <c r="A9" s="16"/>
      <c r="B9" s="17"/>
      <c r="C9" s="17"/>
      <c r="D9" s="17"/>
      <c r="E9" s="137"/>
      <c r="F9" s="137"/>
      <c r="G9" s="138"/>
      <c r="H9" s="138"/>
      <c r="I9" s="18"/>
      <c r="J9" s="19"/>
    </row>
    <row r="10" spans="1:10" ht="21" customHeight="1" x14ac:dyDescent="0.25">
      <c r="A10" s="139" t="s">
        <v>5</v>
      </c>
      <c r="B10" s="131"/>
      <c r="C10" s="132" t="s">
        <v>6</v>
      </c>
      <c r="D10" s="133"/>
      <c r="E10" s="20"/>
      <c r="F10" s="140" t="s">
        <v>7</v>
      </c>
      <c r="G10" s="141"/>
      <c r="H10" s="142"/>
      <c r="I10" s="143"/>
      <c r="J10" s="21"/>
    </row>
    <row r="11" spans="1:10" x14ac:dyDescent="0.25">
      <c r="A11" s="16"/>
      <c r="B11" s="17"/>
      <c r="C11" s="17"/>
      <c r="D11" s="17"/>
      <c r="E11" s="129"/>
      <c r="F11" s="129"/>
      <c r="G11" s="129"/>
      <c r="H11" s="129"/>
      <c r="I11" s="22"/>
      <c r="J11" s="21"/>
    </row>
    <row r="12" spans="1:10" ht="21.75" customHeight="1" x14ac:dyDescent="0.25">
      <c r="A12" s="130" t="s">
        <v>8</v>
      </c>
      <c r="B12" s="131"/>
      <c r="C12" s="132" t="s">
        <v>9</v>
      </c>
      <c r="D12" s="133"/>
      <c r="E12" s="134"/>
      <c r="F12" s="129"/>
      <c r="G12" s="129"/>
      <c r="H12" s="129"/>
      <c r="I12" s="22"/>
      <c r="J12" s="21"/>
    </row>
    <row r="13" spans="1:10" x14ac:dyDescent="0.25">
      <c r="A13" s="20"/>
      <c r="B13" s="22"/>
      <c r="C13" s="17"/>
      <c r="D13" s="17"/>
      <c r="E13" s="138"/>
      <c r="F13" s="138"/>
      <c r="G13" s="138"/>
      <c r="H13" s="138"/>
      <c r="I13" s="17"/>
      <c r="J13" s="23"/>
    </row>
    <row r="14" spans="1:10" ht="24" customHeight="1" x14ac:dyDescent="0.25">
      <c r="A14" s="130" t="s">
        <v>10</v>
      </c>
      <c r="B14" s="144"/>
      <c r="C14" s="132" t="s">
        <v>11</v>
      </c>
      <c r="D14" s="133"/>
      <c r="E14" s="151"/>
      <c r="F14" s="152"/>
      <c r="G14" s="24" t="s">
        <v>12</v>
      </c>
      <c r="H14" s="153" t="s">
        <v>414</v>
      </c>
      <c r="I14" s="154"/>
      <c r="J14" s="25"/>
    </row>
    <row r="15" spans="1:10" x14ac:dyDescent="0.25">
      <c r="A15" s="20"/>
      <c r="B15" s="22"/>
      <c r="C15" s="17"/>
      <c r="D15" s="17"/>
      <c r="E15" s="138"/>
      <c r="F15" s="138"/>
      <c r="G15" s="138"/>
      <c r="H15" s="138"/>
      <c r="I15" s="17"/>
      <c r="J15" s="23"/>
    </row>
    <row r="16" spans="1:10" x14ac:dyDescent="0.25">
      <c r="A16" s="130" t="s">
        <v>13</v>
      </c>
      <c r="B16" s="144"/>
      <c r="C16" s="132"/>
      <c r="D16" s="133"/>
      <c r="E16" s="26"/>
      <c r="F16" s="26"/>
      <c r="G16" s="26"/>
      <c r="H16" s="26"/>
      <c r="I16" s="26"/>
      <c r="J16" s="25"/>
    </row>
    <row r="17" spans="1:10" x14ac:dyDescent="0.25">
      <c r="A17" s="145"/>
      <c r="B17" s="146"/>
      <c r="C17" s="146"/>
      <c r="D17" s="146"/>
      <c r="E17" s="146"/>
      <c r="F17" s="146"/>
      <c r="G17" s="146"/>
      <c r="H17" s="146"/>
      <c r="I17" s="146"/>
      <c r="J17" s="147"/>
    </row>
    <row r="18" spans="1:10" x14ac:dyDescent="0.25">
      <c r="A18" s="139" t="s">
        <v>14</v>
      </c>
      <c r="B18" s="131"/>
      <c r="C18" s="148" t="s">
        <v>15</v>
      </c>
      <c r="D18" s="149"/>
      <c r="E18" s="149"/>
      <c r="F18" s="149"/>
      <c r="G18" s="149"/>
      <c r="H18" s="149"/>
      <c r="I18" s="149"/>
      <c r="J18" s="150"/>
    </row>
    <row r="19" spans="1:10" x14ac:dyDescent="0.25">
      <c r="A19" s="16"/>
      <c r="B19" s="17"/>
      <c r="C19" s="27"/>
      <c r="D19" s="17"/>
      <c r="E19" s="138"/>
      <c r="F19" s="138"/>
      <c r="G19" s="138"/>
      <c r="H19" s="138"/>
      <c r="I19" s="17"/>
      <c r="J19" s="23"/>
    </row>
    <row r="20" spans="1:10" x14ac:dyDescent="0.25">
      <c r="A20" s="139" t="s">
        <v>16</v>
      </c>
      <c r="B20" s="131"/>
      <c r="C20" s="142">
        <v>10000</v>
      </c>
      <c r="D20" s="143"/>
      <c r="E20" s="138"/>
      <c r="F20" s="138"/>
      <c r="G20" s="148" t="s">
        <v>17</v>
      </c>
      <c r="H20" s="149"/>
      <c r="I20" s="149"/>
      <c r="J20" s="150"/>
    </row>
    <row r="21" spans="1:10" x14ac:dyDescent="0.25">
      <c r="A21" s="16"/>
      <c r="B21" s="17"/>
      <c r="C21" s="17"/>
      <c r="D21" s="17"/>
      <c r="E21" s="138"/>
      <c r="F21" s="138"/>
      <c r="G21" s="138"/>
      <c r="H21" s="138"/>
      <c r="I21" s="17"/>
      <c r="J21" s="23"/>
    </row>
    <row r="22" spans="1:10" x14ac:dyDescent="0.25">
      <c r="A22" s="139" t="s">
        <v>18</v>
      </c>
      <c r="B22" s="131"/>
      <c r="C22" s="148" t="s">
        <v>19</v>
      </c>
      <c r="D22" s="149"/>
      <c r="E22" s="149"/>
      <c r="F22" s="149"/>
      <c r="G22" s="149"/>
      <c r="H22" s="149"/>
      <c r="I22" s="149"/>
      <c r="J22" s="150"/>
    </row>
    <row r="23" spans="1:10" x14ac:dyDescent="0.25">
      <c r="A23" s="16"/>
      <c r="B23" s="17"/>
      <c r="C23" s="17"/>
      <c r="D23" s="17"/>
      <c r="E23" s="138"/>
      <c r="F23" s="138"/>
      <c r="G23" s="138"/>
      <c r="H23" s="138"/>
      <c r="I23" s="17"/>
      <c r="J23" s="23"/>
    </row>
    <row r="24" spans="1:10" x14ac:dyDescent="0.25">
      <c r="A24" s="139" t="s">
        <v>20</v>
      </c>
      <c r="B24" s="131"/>
      <c r="C24" s="158" t="s">
        <v>21</v>
      </c>
      <c r="D24" s="159"/>
      <c r="E24" s="159"/>
      <c r="F24" s="159"/>
      <c r="G24" s="159"/>
      <c r="H24" s="159"/>
      <c r="I24" s="159"/>
      <c r="J24" s="160"/>
    </row>
    <row r="25" spans="1:10" x14ac:dyDescent="0.25">
      <c r="A25" s="16"/>
      <c r="B25" s="17"/>
      <c r="C25" s="27"/>
      <c r="D25" s="17"/>
      <c r="E25" s="138"/>
      <c r="F25" s="138"/>
      <c r="G25" s="138"/>
      <c r="H25" s="138"/>
      <c r="I25" s="17"/>
      <c r="J25" s="23"/>
    </row>
    <row r="26" spans="1:10" x14ac:dyDescent="0.25">
      <c r="A26" s="139" t="s">
        <v>22</v>
      </c>
      <c r="B26" s="131"/>
      <c r="C26" s="158" t="s">
        <v>23</v>
      </c>
      <c r="D26" s="159"/>
      <c r="E26" s="159"/>
      <c r="F26" s="159"/>
      <c r="G26" s="159"/>
      <c r="H26" s="159"/>
      <c r="I26" s="159"/>
      <c r="J26" s="160"/>
    </row>
    <row r="27" spans="1:10" x14ac:dyDescent="0.25">
      <c r="A27" s="16"/>
      <c r="B27" s="17"/>
      <c r="C27" s="27"/>
      <c r="D27" s="17"/>
      <c r="E27" s="138"/>
      <c r="F27" s="138"/>
      <c r="G27" s="138"/>
      <c r="H27" s="138"/>
      <c r="I27" s="17"/>
      <c r="J27" s="23"/>
    </row>
    <row r="28" spans="1:10" ht="23.25" customHeight="1" x14ac:dyDescent="0.25">
      <c r="A28" s="130" t="s">
        <v>24</v>
      </c>
      <c r="B28" s="131"/>
      <c r="C28" s="28">
        <v>5354</v>
      </c>
      <c r="D28" s="29"/>
      <c r="E28" s="155"/>
      <c r="F28" s="155"/>
      <c r="G28" s="155"/>
      <c r="H28" s="155"/>
      <c r="I28" s="156"/>
      <c r="J28" s="157"/>
    </row>
    <row r="29" spans="1:10" x14ac:dyDescent="0.25">
      <c r="A29" s="16"/>
      <c r="B29" s="17"/>
      <c r="C29" s="17"/>
      <c r="D29" s="17"/>
      <c r="E29" s="138"/>
      <c r="F29" s="138"/>
      <c r="G29" s="138"/>
      <c r="H29" s="138"/>
      <c r="I29" s="17"/>
      <c r="J29" s="23"/>
    </row>
    <row r="30" spans="1:10" x14ac:dyDescent="0.25">
      <c r="A30" s="139" t="s">
        <v>25</v>
      </c>
      <c r="B30" s="131"/>
      <c r="C30" s="30" t="s">
        <v>26</v>
      </c>
      <c r="D30" s="163" t="s">
        <v>27</v>
      </c>
      <c r="E30" s="164"/>
      <c r="F30" s="164"/>
      <c r="G30" s="164"/>
      <c r="H30" s="31" t="s">
        <v>28</v>
      </c>
      <c r="I30" s="32" t="s">
        <v>26</v>
      </c>
      <c r="J30" s="33"/>
    </row>
    <row r="31" spans="1:10" x14ac:dyDescent="0.25">
      <c r="A31" s="139"/>
      <c r="B31" s="131"/>
      <c r="C31" s="34"/>
      <c r="D31" s="6"/>
      <c r="E31" s="152"/>
      <c r="F31" s="152"/>
      <c r="G31" s="152"/>
      <c r="H31" s="152"/>
      <c r="I31" s="161"/>
      <c r="J31" s="162"/>
    </row>
    <row r="32" spans="1:10" x14ac:dyDescent="0.25">
      <c r="A32" s="139" t="s">
        <v>29</v>
      </c>
      <c r="B32" s="131"/>
      <c r="C32" s="28" t="s">
        <v>30</v>
      </c>
      <c r="D32" s="163" t="s">
        <v>31</v>
      </c>
      <c r="E32" s="164"/>
      <c r="F32" s="164"/>
      <c r="G32" s="164"/>
      <c r="H32" s="35" t="s">
        <v>32</v>
      </c>
      <c r="I32" s="36" t="s">
        <v>30</v>
      </c>
      <c r="J32" s="37"/>
    </row>
    <row r="33" spans="1:10" x14ac:dyDescent="0.25">
      <c r="A33" s="16"/>
      <c r="B33" s="17"/>
      <c r="C33" s="17"/>
      <c r="D33" s="17"/>
      <c r="E33" s="138"/>
      <c r="F33" s="138"/>
      <c r="G33" s="138"/>
      <c r="H33" s="138"/>
      <c r="I33" s="17"/>
      <c r="J33" s="23"/>
    </row>
    <row r="34" spans="1:10" x14ac:dyDescent="0.25">
      <c r="A34" s="163" t="s">
        <v>33</v>
      </c>
      <c r="B34" s="164"/>
      <c r="C34" s="164"/>
      <c r="D34" s="164"/>
      <c r="E34" s="164" t="s">
        <v>34</v>
      </c>
      <c r="F34" s="164"/>
      <c r="G34" s="164"/>
      <c r="H34" s="164"/>
      <c r="I34" s="164"/>
      <c r="J34" s="38" t="s">
        <v>35</v>
      </c>
    </row>
    <row r="35" spans="1:10" x14ac:dyDescent="0.25">
      <c r="A35" s="16"/>
      <c r="B35" s="17"/>
      <c r="C35" s="17"/>
      <c r="D35" s="17"/>
      <c r="E35" s="138"/>
      <c r="F35" s="138"/>
      <c r="G35" s="138"/>
      <c r="H35" s="138"/>
      <c r="I35" s="17"/>
      <c r="J35" s="19"/>
    </row>
    <row r="36" spans="1:10" x14ac:dyDescent="0.25">
      <c r="A36" s="166" t="s">
        <v>36</v>
      </c>
      <c r="B36" s="167"/>
      <c r="C36" s="167"/>
      <c r="D36" s="168"/>
      <c r="E36" s="169" t="s">
        <v>17</v>
      </c>
      <c r="F36" s="170"/>
      <c r="G36" s="170"/>
      <c r="H36" s="170"/>
      <c r="I36" s="171"/>
      <c r="J36" s="39">
        <v>3785793</v>
      </c>
    </row>
    <row r="37" spans="1:10" x14ac:dyDescent="0.25">
      <c r="A37" s="16"/>
      <c r="B37" s="17"/>
      <c r="C37" s="27"/>
      <c r="D37" s="165"/>
      <c r="E37" s="165"/>
      <c r="F37" s="165"/>
      <c r="G37" s="165"/>
      <c r="H37" s="165"/>
      <c r="I37" s="165"/>
      <c r="J37" s="23"/>
    </row>
    <row r="38" spans="1:10" x14ac:dyDescent="0.25">
      <c r="A38" s="166" t="s">
        <v>37</v>
      </c>
      <c r="B38" s="167"/>
      <c r="C38" s="167"/>
      <c r="D38" s="168"/>
      <c r="E38" s="169" t="s">
        <v>38</v>
      </c>
      <c r="F38" s="170"/>
      <c r="G38" s="170"/>
      <c r="H38" s="170"/>
      <c r="I38" s="171"/>
      <c r="J38" s="28">
        <v>2114011000</v>
      </c>
    </row>
    <row r="39" spans="1:10" x14ac:dyDescent="0.25">
      <c r="A39" s="16"/>
      <c r="B39" s="17"/>
      <c r="C39" s="27"/>
      <c r="D39" s="40"/>
      <c r="E39" s="165"/>
      <c r="F39" s="165"/>
      <c r="G39" s="165"/>
      <c r="H39" s="165"/>
      <c r="I39" s="22"/>
      <c r="J39" s="23"/>
    </row>
    <row r="40" spans="1:10" x14ac:dyDescent="0.25">
      <c r="A40" s="166" t="s">
        <v>39</v>
      </c>
      <c r="B40" s="167"/>
      <c r="C40" s="167"/>
      <c r="D40" s="168"/>
      <c r="E40" s="169" t="s">
        <v>40</v>
      </c>
      <c r="F40" s="170"/>
      <c r="G40" s="170"/>
      <c r="H40" s="170"/>
      <c r="I40" s="171"/>
      <c r="J40" s="28">
        <v>17173006</v>
      </c>
    </row>
    <row r="41" spans="1:10" x14ac:dyDescent="0.25">
      <c r="A41" s="16"/>
      <c r="B41" s="17"/>
      <c r="C41" s="27"/>
      <c r="D41" s="40"/>
      <c r="E41" s="40"/>
      <c r="F41" s="40"/>
      <c r="G41" s="40"/>
      <c r="H41" s="40"/>
      <c r="I41" s="22"/>
      <c r="J41" s="23"/>
    </row>
    <row r="42" spans="1:10" x14ac:dyDescent="0.25">
      <c r="A42" s="166" t="s">
        <v>41</v>
      </c>
      <c r="B42" s="167"/>
      <c r="C42" s="167"/>
      <c r="D42" s="168"/>
      <c r="E42" s="169" t="s">
        <v>40</v>
      </c>
      <c r="F42" s="170"/>
      <c r="G42" s="170"/>
      <c r="H42" s="170"/>
      <c r="I42" s="171"/>
      <c r="J42" s="41" t="s">
        <v>42</v>
      </c>
    </row>
    <row r="43" spans="1:10" x14ac:dyDescent="0.25">
      <c r="A43" s="42"/>
      <c r="B43" s="27"/>
      <c r="C43" s="172"/>
      <c r="D43" s="172"/>
      <c r="E43" s="138"/>
      <c r="F43" s="138"/>
      <c r="G43" s="172"/>
      <c r="H43" s="172"/>
      <c r="I43" s="172"/>
      <c r="J43" s="23"/>
    </row>
    <row r="44" spans="1:10" x14ac:dyDescent="0.25">
      <c r="A44" s="166" t="s">
        <v>43</v>
      </c>
      <c r="B44" s="167"/>
      <c r="C44" s="167"/>
      <c r="D44" s="168"/>
      <c r="E44" s="169" t="s">
        <v>38</v>
      </c>
      <c r="F44" s="170"/>
      <c r="G44" s="170"/>
      <c r="H44" s="170"/>
      <c r="I44" s="171"/>
      <c r="J44" s="28">
        <v>1786164000</v>
      </c>
    </row>
    <row r="45" spans="1:10" x14ac:dyDescent="0.25">
      <c r="A45" s="42"/>
      <c r="B45" s="27"/>
      <c r="C45" s="27"/>
      <c r="D45" s="17"/>
      <c r="E45" s="173"/>
      <c r="F45" s="173"/>
      <c r="G45" s="172"/>
      <c r="H45" s="172"/>
      <c r="I45" s="17"/>
      <c r="J45" s="23"/>
    </row>
    <row r="46" spans="1:10" x14ac:dyDescent="0.25">
      <c r="A46" s="169" t="s">
        <v>44</v>
      </c>
      <c r="B46" s="170"/>
      <c r="C46" s="170"/>
      <c r="D46" s="171"/>
      <c r="E46" s="169" t="s">
        <v>17</v>
      </c>
      <c r="F46" s="170"/>
      <c r="G46" s="170"/>
      <c r="H46" s="170"/>
      <c r="I46" s="171"/>
      <c r="J46" s="116">
        <v>1473948</v>
      </c>
    </row>
    <row r="47" spans="1:10" x14ac:dyDescent="0.25">
      <c r="A47" s="42"/>
      <c r="B47" s="27"/>
      <c r="C47" s="27"/>
      <c r="D47" s="17"/>
      <c r="E47" s="138"/>
      <c r="F47" s="138"/>
      <c r="G47" s="172"/>
      <c r="H47" s="172"/>
      <c r="I47" s="17"/>
      <c r="J47" s="43" t="s">
        <v>45</v>
      </c>
    </row>
    <row r="48" spans="1:10" x14ac:dyDescent="0.25">
      <c r="A48" s="42"/>
      <c r="B48" s="27"/>
      <c r="C48" s="27"/>
      <c r="D48" s="17"/>
      <c r="E48" s="138"/>
      <c r="F48" s="138"/>
      <c r="G48" s="172"/>
      <c r="H48" s="172"/>
      <c r="I48" s="17"/>
      <c r="J48" s="43" t="s">
        <v>46</v>
      </c>
    </row>
    <row r="49" spans="1:10" x14ac:dyDescent="0.25">
      <c r="A49" s="130" t="s">
        <v>47</v>
      </c>
      <c r="B49" s="174"/>
      <c r="C49" s="142" t="s">
        <v>46</v>
      </c>
      <c r="D49" s="143"/>
      <c r="E49" s="179" t="s">
        <v>48</v>
      </c>
      <c r="F49" s="180"/>
      <c r="G49" s="148"/>
      <c r="H49" s="149"/>
      <c r="I49" s="149"/>
      <c r="J49" s="150"/>
    </row>
    <row r="50" spans="1:10" x14ac:dyDescent="0.25">
      <c r="A50" s="42"/>
      <c r="B50" s="27"/>
      <c r="C50" s="172"/>
      <c r="D50" s="172"/>
      <c r="E50" s="138"/>
      <c r="F50" s="138"/>
      <c r="G50" s="181" t="s">
        <v>49</v>
      </c>
      <c r="H50" s="181"/>
      <c r="I50" s="181"/>
      <c r="J50" s="13"/>
    </row>
    <row r="51" spans="1:10" x14ac:dyDescent="0.25">
      <c r="A51" s="130" t="s">
        <v>50</v>
      </c>
      <c r="B51" s="174"/>
      <c r="C51" s="148" t="s">
        <v>51</v>
      </c>
      <c r="D51" s="149"/>
      <c r="E51" s="149"/>
      <c r="F51" s="149"/>
      <c r="G51" s="149"/>
      <c r="H51" s="149"/>
      <c r="I51" s="149"/>
      <c r="J51" s="150"/>
    </row>
    <row r="52" spans="1:10" x14ac:dyDescent="0.25">
      <c r="A52" s="16"/>
      <c r="B52" s="17"/>
      <c r="C52" s="155" t="s">
        <v>52</v>
      </c>
      <c r="D52" s="155"/>
      <c r="E52" s="155"/>
      <c r="F52" s="155"/>
      <c r="G52" s="155"/>
      <c r="H52" s="155"/>
      <c r="I52" s="155"/>
      <c r="J52" s="23"/>
    </row>
    <row r="53" spans="1:10" x14ac:dyDescent="0.25">
      <c r="A53" s="130" t="s">
        <v>53</v>
      </c>
      <c r="B53" s="174"/>
      <c r="C53" s="175" t="s">
        <v>54</v>
      </c>
      <c r="D53" s="176"/>
      <c r="E53" s="177"/>
      <c r="F53" s="138"/>
      <c r="G53" s="138"/>
      <c r="H53" s="164"/>
      <c r="I53" s="164"/>
      <c r="J53" s="178"/>
    </row>
    <row r="54" spans="1:10" x14ac:dyDescent="0.25">
      <c r="A54" s="16"/>
      <c r="B54" s="17"/>
      <c r="C54" s="27"/>
      <c r="D54" s="17"/>
      <c r="E54" s="138"/>
      <c r="F54" s="138"/>
      <c r="G54" s="138"/>
      <c r="H54" s="138"/>
      <c r="I54" s="17"/>
      <c r="J54" s="23"/>
    </row>
    <row r="55" spans="1:10" x14ac:dyDescent="0.25">
      <c r="A55" s="130" t="s">
        <v>20</v>
      </c>
      <c r="B55" s="174"/>
      <c r="C55" s="186" t="s">
        <v>55</v>
      </c>
      <c r="D55" s="187"/>
      <c r="E55" s="187"/>
      <c r="F55" s="187"/>
      <c r="G55" s="187"/>
      <c r="H55" s="187"/>
      <c r="I55" s="187"/>
      <c r="J55" s="188"/>
    </row>
    <row r="56" spans="1:10" x14ac:dyDescent="0.25">
      <c r="A56" s="16"/>
      <c r="B56" s="17"/>
      <c r="C56" s="17"/>
      <c r="D56" s="17"/>
      <c r="E56" s="138"/>
      <c r="F56" s="138"/>
      <c r="G56" s="138"/>
      <c r="H56" s="138"/>
      <c r="I56" s="17"/>
      <c r="J56" s="23"/>
    </row>
    <row r="57" spans="1:10" x14ac:dyDescent="0.25">
      <c r="A57" s="130" t="s">
        <v>56</v>
      </c>
      <c r="B57" s="174"/>
      <c r="C57" s="182" t="s">
        <v>57</v>
      </c>
      <c r="D57" s="183"/>
      <c r="E57" s="183"/>
      <c r="F57" s="183"/>
      <c r="G57" s="183"/>
      <c r="H57" s="183"/>
      <c r="I57" s="183"/>
      <c r="J57" s="184"/>
    </row>
    <row r="58" spans="1:10" x14ac:dyDescent="0.25">
      <c r="A58" s="16"/>
      <c r="B58" s="17"/>
      <c r="C58" s="181" t="s">
        <v>58</v>
      </c>
      <c r="D58" s="181"/>
      <c r="E58" s="181"/>
      <c r="F58" s="181"/>
      <c r="G58" s="17"/>
      <c r="H58" s="17"/>
      <c r="I58" s="17"/>
      <c r="J58" s="23"/>
    </row>
    <row r="59" spans="1:10" x14ac:dyDescent="0.25">
      <c r="A59" s="130" t="s">
        <v>59</v>
      </c>
      <c r="B59" s="174"/>
      <c r="C59" s="182" t="s">
        <v>60</v>
      </c>
      <c r="D59" s="183"/>
      <c r="E59" s="183"/>
      <c r="F59" s="183"/>
      <c r="G59" s="183"/>
      <c r="H59" s="183"/>
      <c r="I59" s="183"/>
      <c r="J59" s="184"/>
    </row>
    <row r="60" spans="1:10" x14ac:dyDescent="0.25">
      <c r="A60" s="44"/>
      <c r="B60" s="45"/>
      <c r="C60" s="185" t="s">
        <v>61</v>
      </c>
      <c r="D60" s="185"/>
      <c r="E60" s="185"/>
      <c r="F60" s="185"/>
      <c r="G60" s="185"/>
      <c r="H60" s="45"/>
      <c r="I60" s="45"/>
      <c r="J60" s="46"/>
    </row>
  </sheetData>
  <mergeCells count="122">
    <mergeCell ref="A57:B57"/>
    <mergeCell ref="C57:J57"/>
    <mergeCell ref="C58:F58"/>
    <mergeCell ref="A59:B59"/>
    <mergeCell ref="C59:J59"/>
    <mergeCell ref="C60:G60"/>
    <mergeCell ref="E54:F54"/>
    <mergeCell ref="G54:H54"/>
    <mergeCell ref="A55:B55"/>
    <mergeCell ref="C55:J55"/>
    <mergeCell ref="E56:F56"/>
    <mergeCell ref="G56:H56"/>
    <mergeCell ref="A51:B51"/>
    <mergeCell ref="C51:J51"/>
    <mergeCell ref="C52:I52"/>
    <mergeCell ref="A53:B53"/>
    <mergeCell ref="C53:E53"/>
    <mergeCell ref="F53:G53"/>
    <mergeCell ref="H53:J53"/>
    <mergeCell ref="A49:B49"/>
    <mergeCell ref="C49:D49"/>
    <mergeCell ref="E49:F49"/>
    <mergeCell ref="G49:J49"/>
    <mergeCell ref="C50:D50"/>
    <mergeCell ref="E50:F50"/>
    <mergeCell ref="G50:I50"/>
    <mergeCell ref="A46:D46"/>
    <mergeCell ref="E46:I46"/>
    <mergeCell ref="E47:F47"/>
    <mergeCell ref="G47:H47"/>
    <mergeCell ref="E48:F48"/>
    <mergeCell ref="G48:H48"/>
    <mergeCell ref="C43:D43"/>
    <mergeCell ref="E43:F43"/>
    <mergeCell ref="G43:I43"/>
    <mergeCell ref="A44:D44"/>
    <mergeCell ref="E44:I44"/>
    <mergeCell ref="E45:F45"/>
    <mergeCell ref="G45:H45"/>
    <mergeCell ref="E39:F39"/>
    <mergeCell ref="G39:H39"/>
    <mergeCell ref="A40:D40"/>
    <mergeCell ref="E40:I40"/>
    <mergeCell ref="A42:D42"/>
    <mergeCell ref="E42:I42"/>
    <mergeCell ref="E35:F35"/>
    <mergeCell ref="G35:H35"/>
    <mergeCell ref="A36:D36"/>
    <mergeCell ref="E36:I36"/>
    <mergeCell ref="D37:I37"/>
    <mergeCell ref="A38:D38"/>
    <mergeCell ref="E38:I38"/>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27:F27"/>
    <mergeCell ref="G27:H27"/>
    <mergeCell ref="A28:B28"/>
    <mergeCell ref="E28:F28"/>
    <mergeCell ref="G28:H28"/>
    <mergeCell ref="I28:J28"/>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E15:F15"/>
    <mergeCell ref="G15:H15"/>
    <mergeCell ref="A16:B16"/>
    <mergeCell ref="C16:D16"/>
    <mergeCell ref="A17:J17"/>
    <mergeCell ref="A18:B18"/>
    <mergeCell ref="C18:J18"/>
    <mergeCell ref="E13:F13"/>
    <mergeCell ref="G13:H13"/>
    <mergeCell ref="A14:B14"/>
    <mergeCell ref="C14:D14"/>
    <mergeCell ref="E14:F14"/>
    <mergeCell ref="H14:I14"/>
    <mergeCell ref="A1:C1"/>
    <mergeCell ref="A2:J2"/>
    <mergeCell ref="A4:D4"/>
    <mergeCell ref="E4:F4"/>
    <mergeCell ref="H4:I4"/>
    <mergeCell ref="A5:J5"/>
    <mergeCell ref="E11:F11"/>
    <mergeCell ref="G11:H11"/>
    <mergeCell ref="A12:B12"/>
    <mergeCell ref="C12:D12"/>
    <mergeCell ref="E12:F12"/>
    <mergeCell ref="G12:H12"/>
    <mergeCell ref="A8:I8"/>
    <mergeCell ref="E9:F9"/>
    <mergeCell ref="G9:H9"/>
    <mergeCell ref="A10:B10"/>
    <mergeCell ref="C10:D10"/>
    <mergeCell ref="F10:G10"/>
    <mergeCell ref="H10:I10"/>
  </mergeCells>
  <dataValidations count="3">
    <dataValidation type="list" allowBlank="1" showInputMessage="1" showErrorMessage="1" sqref="C49:D49">
      <formula1>$J$47:$J$48</formula1>
    </dataValidation>
    <dataValidation type="list" allowBlank="1" showInputMessage="1" showErrorMessage="1" sqref="C30">
      <formula1>$H$30:$I$30</formula1>
    </dataValidation>
    <dataValidation type="list" allowBlank="1" showInputMessage="1" showErrorMessage="1" sqref="C32">
      <formula1>$H$32:$I$32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tabSelected="1" workbookViewId="0">
      <selection activeCell="A20" sqref="A20:F21"/>
    </sheetView>
  </sheetViews>
  <sheetFormatPr defaultColWidth="8.85546875" defaultRowHeight="15" x14ac:dyDescent="0.25"/>
  <cols>
    <col min="1" max="7" width="8.85546875" style="47"/>
    <col min="8" max="8" width="12.28515625" style="59" bestFit="1" customWidth="1"/>
    <col min="9" max="9" width="12.42578125" style="59" customWidth="1"/>
    <col min="10" max="10" width="10.28515625" style="47" bestFit="1" customWidth="1"/>
    <col min="11" max="11" width="8.85546875" style="47"/>
    <col min="12" max="13" width="11" style="47" bestFit="1" customWidth="1"/>
    <col min="14" max="14" width="8.85546875" style="47"/>
    <col min="15" max="16" width="13.5703125" style="47" bestFit="1" customWidth="1"/>
    <col min="17" max="16384" width="8.85546875" style="47"/>
  </cols>
  <sheetData>
    <row r="1" spans="1:16" x14ac:dyDescent="0.25">
      <c r="A1" s="203" t="s">
        <v>62</v>
      </c>
      <c r="B1" s="204"/>
      <c r="C1" s="204"/>
      <c r="D1" s="204"/>
      <c r="E1" s="204"/>
      <c r="F1" s="204"/>
      <c r="G1" s="204"/>
      <c r="H1" s="204"/>
      <c r="I1" s="204"/>
    </row>
    <row r="2" spans="1:16" x14ac:dyDescent="0.25">
      <c r="A2" s="205" t="s">
        <v>63</v>
      </c>
      <c r="B2" s="206"/>
      <c r="C2" s="206"/>
      <c r="D2" s="206"/>
      <c r="E2" s="206"/>
      <c r="F2" s="206"/>
      <c r="G2" s="206"/>
      <c r="H2" s="206"/>
      <c r="I2" s="206"/>
    </row>
    <row r="3" spans="1:16" x14ac:dyDescent="0.25">
      <c r="A3" s="207" t="s">
        <v>64</v>
      </c>
      <c r="B3" s="208"/>
      <c r="C3" s="208"/>
      <c r="D3" s="208"/>
      <c r="E3" s="208"/>
      <c r="F3" s="208"/>
      <c r="G3" s="208"/>
      <c r="H3" s="208"/>
      <c r="I3" s="208"/>
    </row>
    <row r="4" spans="1:16" x14ac:dyDescent="0.25">
      <c r="A4" s="209" t="s">
        <v>411</v>
      </c>
      <c r="B4" s="210"/>
      <c r="C4" s="210"/>
      <c r="D4" s="210"/>
      <c r="E4" s="210"/>
      <c r="F4" s="210"/>
      <c r="G4" s="210"/>
      <c r="H4" s="210"/>
      <c r="I4" s="211"/>
    </row>
    <row r="5" spans="1:16" ht="45.75" thickBot="1" x14ac:dyDescent="0.3">
      <c r="A5" s="212" t="s">
        <v>65</v>
      </c>
      <c r="B5" s="213"/>
      <c r="C5" s="213"/>
      <c r="D5" s="213"/>
      <c r="E5" s="213"/>
      <c r="F5" s="214"/>
      <c r="G5" s="48" t="s">
        <v>66</v>
      </c>
      <c r="H5" s="49" t="s">
        <v>67</v>
      </c>
      <c r="I5" s="50" t="s">
        <v>68</v>
      </c>
    </row>
    <row r="6" spans="1:16" x14ac:dyDescent="0.25">
      <c r="A6" s="215">
        <v>1</v>
      </c>
      <c r="B6" s="216"/>
      <c r="C6" s="216"/>
      <c r="D6" s="216"/>
      <c r="E6" s="216"/>
      <c r="F6" s="217"/>
      <c r="G6" s="51">
        <v>2</v>
      </c>
      <c r="H6" s="52">
        <v>3</v>
      </c>
      <c r="I6" s="52">
        <v>4</v>
      </c>
    </row>
    <row r="7" spans="1:16" x14ac:dyDescent="0.25">
      <c r="A7" s="189"/>
      <c r="B7" s="189"/>
      <c r="C7" s="189"/>
      <c r="D7" s="189"/>
      <c r="E7" s="189"/>
      <c r="F7" s="189"/>
      <c r="G7" s="189"/>
      <c r="H7" s="189"/>
      <c r="I7" s="190"/>
    </row>
    <row r="8" spans="1:16" ht="12.75" customHeight="1" x14ac:dyDescent="0.25">
      <c r="A8" s="191" t="s">
        <v>69</v>
      </c>
      <c r="B8" s="192"/>
      <c r="C8" s="192"/>
      <c r="D8" s="192"/>
      <c r="E8" s="192"/>
      <c r="F8" s="193"/>
      <c r="G8" s="53">
        <v>1</v>
      </c>
      <c r="H8" s="54"/>
      <c r="I8" s="54"/>
    </row>
    <row r="9" spans="1:16" ht="12.75" customHeight="1" x14ac:dyDescent="0.25">
      <c r="A9" s="194" t="s">
        <v>70</v>
      </c>
      <c r="B9" s="195"/>
      <c r="C9" s="195"/>
      <c r="D9" s="195"/>
      <c r="E9" s="195"/>
      <c r="F9" s="196"/>
      <c r="G9" s="55">
        <v>2</v>
      </c>
      <c r="H9" s="56">
        <f>H10+H17+H27+H38+H43</f>
        <v>2879643764</v>
      </c>
      <c r="I9" s="56">
        <f>I10+I17+I27+I38+I43</f>
        <v>2759970005</v>
      </c>
      <c r="M9" s="59"/>
      <c r="N9" s="59"/>
      <c r="O9" s="59"/>
      <c r="P9" s="59"/>
    </row>
    <row r="10" spans="1:16" ht="12.75" customHeight="1" x14ac:dyDescent="0.25">
      <c r="A10" s="197" t="s">
        <v>71</v>
      </c>
      <c r="B10" s="198"/>
      <c r="C10" s="198"/>
      <c r="D10" s="198"/>
      <c r="E10" s="198"/>
      <c r="F10" s="199"/>
      <c r="G10" s="55">
        <v>3</v>
      </c>
      <c r="H10" s="56">
        <f>H11+H12+H13+H14+H15+H16</f>
        <v>1750216423</v>
      </c>
      <c r="I10" s="56">
        <f>I11+I12+I13+I14+I15+I16</f>
        <v>1706820176</v>
      </c>
      <c r="M10" s="59"/>
      <c r="N10" s="59"/>
      <c r="O10" s="59"/>
      <c r="P10" s="59"/>
    </row>
    <row r="11" spans="1:16" ht="12.75" customHeight="1" x14ac:dyDescent="0.25">
      <c r="A11" s="200" t="s">
        <v>72</v>
      </c>
      <c r="B11" s="201"/>
      <c r="C11" s="201"/>
      <c r="D11" s="201"/>
      <c r="E11" s="201"/>
      <c r="F11" s="202"/>
      <c r="G11" s="53">
        <v>4</v>
      </c>
      <c r="H11" s="54"/>
      <c r="I11" s="54"/>
      <c r="M11" s="59"/>
      <c r="N11" s="59"/>
      <c r="O11" s="59"/>
      <c r="P11" s="59"/>
    </row>
    <row r="12" spans="1:16" ht="23.45" customHeight="1" x14ac:dyDescent="0.25">
      <c r="A12" s="200" t="s">
        <v>73</v>
      </c>
      <c r="B12" s="201"/>
      <c r="C12" s="201"/>
      <c r="D12" s="201"/>
      <c r="E12" s="201"/>
      <c r="F12" s="202"/>
      <c r="G12" s="53">
        <v>5</v>
      </c>
      <c r="H12" s="54">
        <v>903779072</v>
      </c>
      <c r="I12" s="54">
        <v>866586832</v>
      </c>
      <c r="M12" s="59"/>
      <c r="N12" s="59"/>
      <c r="O12" s="59"/>
      <c r="P12" s="59"/>
    </row>
    <row r="13" spans="1:16" ht="12.75" customHeight="1" x14ac:dyDescent="0.25">
      <c r="A13" s="200" t="s">
        <v>74</v>
      </c>
      <c r="B13" s="201"/>
      <c r="C13" s="201"/>
      <c r="D13" s="201"/>
      <c r="E13" s="201"/>
      <c r="F13" s="202"/>
      <c r="G13" s="53">
        <v>6</v>
      </c>
      <c r="H13" s="54">
        <v>834751095</v>
      </c>
      <c r="I13" s="54">
        <v>812507811</v>
      </c>
      <c r="M13" s="59"/>
      <c r="N13" s="59"/>
      <c r="O13" s="59"/>
      <c r="P13" s="59"/>
    </row>
    <row r="14" spans="1:16" ht="12.75" customHeight="1" x14ac:dyDescent="0.25">
      <c r="A14" s="200" t="s">
        <v>75</v>
      </c>
      <c r="B14" s="201"/>
      <c r="C14" s="201"/>
      <c r="D14" s="201"/>
      <c r="E14" s="201"/>
      <c r="F14" s="202"/>
      <c r="G14" s="53">
        <v>7</v>
      </c>
      <c r="H14" s="54"/>
      <c r="I14" s="54"/>
      <c r="M14" s="59"/>
      <c r="N14" s="59"/>
      <c r="O14" s="59"/>
      <c r="P14" s="59"/>
    </row>
    <row r="15" spans="1:16" ht="12.75" customHeight="1" x14ac:dyDescent="0.25">
      <c r="A15" s="200" t="s">
        <v>76</v>
      </c>
      <c r="B15" s="201"/>
      <c r="C15" s="201"/>
      <c r="D15" s="201"/>
      <c r="E15" s="201"/>
      <c r="F15" s="202"/>
      <c r="G15" s="53">
        <v>8</v>
      </c>
      <c r="H15" s="54">
        <v>10006798</v>
      </c>
      <c r="I15" s="54">
        <v>26331325</v>
      </c>
      <c r="M15" s="59"/>
      <c r="N15" s="59"/>
      <c r="O15" s="59"/>
      <c r="P15" s="59"/>
    </row>
    <row r="16" spans="1:16" ht="12.75" customHeight="1" x14ac:dyDescent="0.25">
      <c r="A16" s="200" t="s">
        <v>77</v>
      </c>
      <c r="B16" s="201"/>
      <c r="C16" s="201"/>
      <c r="D16" s="201"/>
      <c r="E16" s="201"/>
      <c r="F16" s="202"/>
      <c r="G16" s="53">
        <v>9</v>
      </c>
      <c r="H16" s="54">
        <v>1679458</v>
      </c>
      <c r="I16" s="54">
        <v>1394208</v>
      </c>
      <c r="M16" s="59"/>
      <c r="N16" s="59"/>
      <c r="O16" s="59"/>
      <c r="P16" s="59"/>
    </row>
    <row r="17" spans="1:16" ht="12.75" customHeight="1" x14ac:dyDescent="0.25">
      <c r="A17" s="197" t="s">
        <v>78</v>
      </c>
      <c r="B17" s="198"/>
      <c r="C17" s="198"/>
      <c r="D17" s="198"/>
      <c r="E17" s="198"/>
      <c r="F17" s="199"/>
      <c r="G17" s="55">
        <v>10</v>
      </c>
      <c r="H17" s="56">
        <f>H18+H19+H20+H21+H22+H23+H24+H25+H26</f>
        <v>1001075216</v>
      </c>
      <c r="I17" s="56">
        <f>I18+I19+I20+I21+I22+I23+I24+I25+I26</f>
        <v>968011510</v>
      </c>
      <c r="M17" s="59"/>
      <c r="N17" s="59"/>
      <c r="O17" s="59"/>
      <c r="P17" s="59"/>
    </row>
    <row r="18" spans="1:16" ht="12.75" customHeight="1" x14ac:dyDescent="0.25">
      <c r="A18" s="200" t="s">
        <v>79</v>
      </c>
      <c r="B18" s="201"/>
      <c r="C18" s="201"/>
      <c r="D18" s="201"/>
      <c r="E18" s="201"/>
      <c r="F18" s="202"/>
      <c r="G18" s="53">
        <v>11</v>
      </c>
      <c r="H18" s="54">
        <v>102742982</v>
      </c>
      <c r="I18" s="54">
        <v>96464439</v>
      </c>
      <c r="M18" s="59"/>
      <c r="N18" s="59"/>
      <c r="O18" s="59"/>
      <c r="P18" s="59"/>
    </row>
    <row r="19" spans="1:16" ht="12.75" customHeight="1" x14ac:dyDescent="0.25">
      <c r="A19" s="200" t="s">
        <v>80</v>
      </c>
      <c r="B19" s="201"/>
      <c r="C19" s="201"/>
      <c r="D19" s="201"/>
      <c r="E19" s="201"/>
      <c r="F19" s="202"/>
      <c r="G19" s="53">
        <v>12</v>
      </c>
      <c r="H19" s="54">
        <v>419110381</v>
      </c>
      <c r="I19" s="54">
        <v>390699711</v>
      </c>
      <c r="M19" s="59"/>
      <c r="N19" s="59"/>
      <c r="O19" s="59"/>
      <c r="P19" s="59"/>
    </row>
    <row r="20" spans="1:16" ht="12.75" customHeight="1" x14ac:dyDescent="0.25">
      <c r="A20" s="200" t="s">
        <v>81</v>
      </c>
      <c r="B20" s="201"/>
      <c r="C20" s="201"/>
      <c r="D20" s="201"/>
      <c r="E20" s="201"/>
      <c r="F20" s="202"/>
      <c r="G20" s="53">
        <v>13</v>
      </c>
      <c r="H20" s="54">
        <v>402943433</v>
      </c>
      <c r="I20" s="54">
        <v>381081675</v>
      </c>
      <c r="M20" s="59"/>
      <c r="N20" s="59"/>
      <c r="O20" s="59"/>
      <c r="P20" s="59"/>
    </row>
    <row r="21" spans="1:16" ht="12.75" customHeight="1" x14ac:dyDescent="0.25">
      <c r="A21" s="200" t="s">
        <v>82</v>
      </c>
      <c r="B21" s="201"/>
      <c r="C21" s="201"/>
      <c r="D21" s="201"/>
      <c r="E21" s="201"/>
      <c r="F21" s="202"/>
      <c r="G21" s="53">
        <v>14</v>
      </c>
      <c r="H21" s="54"/>
      <c r="I21" s="54"/>
      <c r="M21" s="59"/>
      <c r="N21" s="59"/>
      <c r="O21" s="59"/>
      <c r="P21" s="59"/>
    </row>
    <row r="22" spans="1:16" ht="12.75" customHeight="1" x14ac:dyDescent="0.25">
      <c r="A22" s="200" t="s">
        <v>83</v>
      </c>
      <c r="B22" s="201"/>
      <c r="C22" s="201"/>
      <c r="D22" s="201"/>
      <c r="E22" s="201"/>
      <c r="F22" s="202"/>
      <c r="G22" s="53">
        <v>15</v>
      </c>
      <c r="H22" s="54"/>
      <c r="I22" s="54"/>
      <c r="M22" s="59"/>
      <c r="N22" s="59"/>
      <c r="O22" s="59"/>
      <c r="P22" s="59"/>
    </row>
    <row r="23" spans="1:16" ht="12.75" customHeight="1" x14ac:dyDescent="0.25">
      <c r="A23" s="200" t="s">
        <v>84</v>
      </c>
      <c r="B23" s="201"/>
      <c r="C23" s="201"/>
      <c r="D23" s="201"/>
      <c r="E23" s="201"/>
      <c r="F23" s="202"/>
      <c r="G23" s="53">
        <v>16</v>
      </c>
      <c r="H23" s="54">
        <v>5824988</v>
      </c>
      <c r="I23" s="54">
        <v>12102955</v>
      </c>
      <c r="M23" s="59"/>
      <c r="N23" s="59"/>
      <c r="O23" s="59"/>
      <c r="P23" s="59"/>
    </row>
    <row r="24" spans="1:16" ht="12.75" customHeight="1" x14ac:dyDescent="0.25">
      <c r="A24" s="200" t="s">
        <v>85</v>
      </c>
      <c r="B24" s="201"/>
      <c r="C24" s="201"/>
      <c r="D24" s="201"/>
      <c r="E24" s="201"/>
      <c r="F24" s="202"/>
      <c r="G24" s="53">
        <v>17</v>
      </c>
      <c r="H24" s="54">
        <v>69244380</v>
      </c>
      <c r="I24" s="54">
        <v>86511159</v>
      </c>
      <c r="M24" s="59"/>
      <c r="N24" s="59"/>
      <c r="O24" s="59"/>
      <c r="P24" s="59"/>
    </row>
    <row r="25" spans="1:16" ht="12.75" customHeight="1" x14ac:dyDescent="0.25">
      <c r="A25" s="200" t="s">
        <v>86</v>
      </c>
      <c r="B25" s="201"/>
      <c r="C25" s="201"/>
      <c r="D25" s="201"/>
      <c r="E25" s="201"/>
      <c r="F25" s="202"/>
      <c r="G25" s="53">
        <v>18</v>
      </c>
      <c r="H25" s="54"/>
      <c r="I25" s="54"/>
      <c r="M25" s="59"/>
      <c r="N25" s="59"/>
      <c r="O25" s="59"/>
      <c r="P25" s="59"/>
    </row>
    <row r="26" spans="1:16" ht="12.75" customHeight="1" x14ac:dyDescent="0.25">
      <c r="A26" s="200" t="s">
        <v>87</v>
      </c>
      <c r="B26" s="201"/>
      <c r="C26" s="201"/>
      <c r="D26" s="201"/>
      <c r="E26" s="201"/>
      <c r="F26" s="202"/>
      <c r="G26" s="53">
        <v>19</v>
      </c>
      <c r="H26" s="54">
        <v>1209052</v>
      </c>
      <c r="I26" s="54">
        <v>1151571</v>
      </c>
      <c r="M26" s="59"/>
      <c r="N26" s="59"/>
      <c r="O26" s="59"/>
      <c r="P26" s="59"/>
    </row>
    <row r="27" spans="1:16" ht="12.75" customHeight="1" x14ac:dyDescent="0.25">
      <c r="A27" s="197" t="s">
        <v>88</v>
      </c>
      <c r="B27" s="198"/>
      <c r="C27" s="198"/>
      <c r="D27" s="198"/>
      <c r="E27" s="198"/>
      <c r="F27" s="199"/>
      <c r="G27" s="55">
        <v>20</v>
      </c>
      <c r="H27" s="56">
        <f>SUM(H28:H37)</f>
        <v>58588631</v>
      </c>
      <c r="I27" s="56">
        <f>SUM(I28:I37)</f>
        <v>45901346</v>
      </c>
      <c r="M27" s="59"/>
      <c r="N27" s="59"/>
      <c r="O27" s="59"/>
      <c r="P27" s="59"/>
    </row>
    <row r="28" spans="1:16" ht="12.75" customHeight="1" x14ac:dyDescent="0.25">
      <c r="A28" s="200" t="s">
        <v>89</v>
      </c>
      <c r="B28" s="201"/>
      <c r="C28" s="201"/>
      <c r="D28" s="201"/>
      <c r="E28" s="201"/>
      <c r="F28" s="202"/>
      <c r="G28" s="53">
        <v>21</v>
      </c>
      <c r="H28" s="54"/>
      <c r="I28" s="54"/>
      <c r="M28" s="59"/>
      <c r="N28" s="59"/>
      <c r="O28" s="59"/>
      <c r="P28" s="59"/>
    </row>
    <row r="29" spans="1:16" ht="12.75" customHeight="1" x14ac:dyDescent="0.25">
      <c r="A29" s="200" t="s">
        <v>90</v>
      </c>
      <c r="B29" s="201"/>
      <c r="C29" s="201"/>
      <c r="D29" s="201"/>
      <c r="E29" s="201"/>
      <c r="F29" s="202"/>
      <c r="G29" s="53">
        <v>22</v>
      </c>
      <c r="H29" s="54"/>
      <c r="I29" s="54"/>
      <c r="M29" s="59"/>
      <c r="N29" s="59"/>
      <c r="O29" s="59"/>
      <c r="P29" s="59"/>
    </row>
    <row r="30" spans="1:16" ht="12.75" customHeight="1" x14ac:dyDescent="0.25">
      <c r="A30" s="200" t="s">
        <v>91</v>
      </c>
      <c r="B30" s="201"/>
      <c r="C30" s="201"/>
      <c r="D30" s="201"/>
      <c r="E30" s="201"/>
      <c r="F30" s="202"/>
      <c r="G30" s="53">
        <v>23</v>
      </c>
      <c r="H30" s="54"/>
      <c r="I30" s="54"/>
      <c r="M30" s="59"/>
      <c r="N30" s="59"/>
      <c r="O30" s="59"/>
      <c r="P30" s="59"/>
    </row>
    <row r="31" spans="1:16" ht="24.6" customHeight="1" x14ac:dyDescent="0.25">
      <c r="A31" s="200" t="s">
        <v>92</v>
      </c>
      <c r="B31" s="201"/>
      <c r="C31" s="201"/>
      <c r="D31" s="201"/>
      <c r="E31" s="201"/>
      <c r="F31" s="202"/>
      <c r="G31" s="53">
        <v>24</v>
      </c>
      <c r="H31" s="54"/>
      <c r="I31" s="54"/>
      <c r="M31" s="59"/>
      <c r="N31" s="59"/>
      <c r="O31" s="59"/>
      <c r="P31" s="59"/>
    </row>
    <row r="32" spans="1:16" ht="24" customHeight="1" x14ac:dyDescent="0.25">
      <c r="A32" s="200" t="s">
        <v>93</v>
      </c>
      <c r="B32" s="201"/>
      <c r="C32" s="201"/>
      <c r="D32" s="201"/>
      <c r="E32" s="201"/>
      <c r="F32" s="202"/>
      <c r="G32" s="53">
        <v>25</v>
      </c>
      <c r="H32" s="54"/>
      <c r="I32" s="54"/>
      <c r="M32" s="59"/>
      <c r="N32" s="59"/>
      <c r="O32" s="59"/>
      <c r="P32" s="59"/>
    </row>
    <row r="33" spans="1:16" ht="26.45" customHeight="1" x14ac:dyDescent="0.25">
      <c r="A33" s="200" t="s">
        <v>94</v>
      </c>
      <c r="B33" s="201"/>
      <c r="C33" s="201"/>
      <c r="D33" s="201"/>
      <c r="E33" s="201"/>
      <c r="F33" s="202"/>
      <c r="G33" s="53">
        <v>26</v>
      </c>
      <c r="H33" s="54"/>
      <c r="I33" s="54"/>
      <c r="M33" s="59"/>
      <c r="N33" s="59"/>
      <c r="O33" s="59"/>
      <c r="P33" s="59"/>
    </row>
    <row r="34" spans="1:16" ht="12.75" customHeight="1" x14ac:dyDescent="0.25">
      <c r="A34" s="200" t="s">
        <v>95</v>
      </c>
      <c r="B34" s="201"/>
      <c r="C34" s="201"/>
      <c r="D34" s="201"/>
      <c r="E34" s="201"/>
      <c r="F34" s="202"/>
      <c r="G34" s="53">
        <v>27</v>
      </c>
      <c r="H34" s="54"/>
      <c r="I34" s="54"/>
      <c r="M34" s="59"/>
      <c r="N34" s="59"/>
      <c r="O34" s="59"/>
      <c r="P34" s="59"/>
    </row>
    <row r="35" spans="1:16" ht="12.75" customHeight="1" x14ac:dyDescent="0.25">
      <c r="A35" s="200" t="s">
        <v>96</v>
      </c>
      <c r="B35" s="201"/>
      <c r="C35" s="201"/>
      <c r="D35" s="201"/>
      <c r="E35" s="201"/>
      <c r="F35" s="202"/>
      <c r="G35" s="53">
        <v>28</v>
      </c>
      <c r="H35" s="54">
        <v>57640506</v>
      </c>
      <c r="I35" s="54">
        <v>44874010</v>
      </c>
      <c r="M35" s="59"/>
      <c r="N35" s="59"/>
      <c r="O35" s="59"/>
      <c r="P35" s="59"/>
    </row>
    <row r="36" spans="1:16" ht="12.75" customHeight="1" x14ac:dyDescent="0.25">
      <c r="A36" s="200" t="s">
        <v>97</v>
      </c>
      <c r="B36" s="201"/>
      <c r="C36" s="201"/>
      <c r="D36" s="201"/>
      <c r="E36" s="201"/>
      <c r="F36" s="202"/>
      <c r="G36" s="53">
        <v>29</v>
      </c>
      <c r="H36" s="54"/>
      <c r="I36" s="54"/>
      <c r="M36" s="59"/>
      <c r="N36" s="59"/>
      <c r="O36" s="59"/>
      <c r="P36" s="59"/>
    </row>
    <row r="37" spans="1:16" ht="12.75" customHeight="1" x14ac:dyDescent="0.25">
      <c r="A37" s="200" t="s">
        <v>98</v>
      </c>
      <c r="B37" s="201"/>
      <c r="C37" s="201"/>
      <c r="D37" s="201"/>
      <c r="E37" s="201"/>
      <c r="F37" s="202"/>
      <c r="G37" s="53">
        <v>30</v>
      </c>
      <c r="H37" s="54">
        <v>948125</v>
      </c>
      <c r="I37" s="54">
        <v>1027336</v>
      </c>
      <c r="M37" s="59"/>
      <c r="N37" s="59"/>
      <c r="O37" s="59"/>
      <c r="P37" s="59"/>
    </row>
    <row r="38" spans="1:16" ht="12.75" customHeight="1" x14ac:dyDescent="0.25">
      <c r="A38" s="197" t="s">
        <v>99</v>
      </c>
      <c r="B38" s="198"/>
      <c r="C38" s="198"/>
      <c r="D38" s="198"/>
      <c r="E38" s="198"/>
      <c r="F38" s="199"/>
      <c r="G38" s="55">
        <v>31</v>
      </c>
      <c r="H38" s="56">
        <f>H39+H40+H41+H42</f>
        <v>37598726</v>
      </c>
      <c r="I38" s="56">
        <f>I39+I40+I41+I42</f>
        <v>7293783</v>
      </c>
      <c r="M38" s="59"/>
      <c r="N38" s="59"/>
      <c r="O38" s="59"/>
      <c r="P38" s="59"/>
    </row>
    <row r="39" spans="1:16" ht="12.75" customHeight="1" x14ac:dyDescent="0.25">
      <c r="A39" s="200" t="s">
        <v>100</v>
      </c>
      <c r="B39" s="201"/>
      <c r="C39" s="201"/>
      <c r="D39" s="201"/>
      <c r="E39" s="201"/>
      <c r="F39" s="202"/>
      <c r="G39" s="53">
        <v>32</v>
      </c>
      <c r="H39" s="54"/>
      <c r="I39" s="54"/>
      <c r="M39" s="59"/>
      <c r="N39" s="59"/>
      <c r="O39" s="59"/>
      <c r="P39" s="59"/>
    </row>
    <row r="40" spans="1:16" ht="12.75" customHeight="1" x14ac:dyDescent="0.25">
      <c r="A40" s="200" t="s">
        <v>101</v>
      </c>
      <c r="B40" s="201"/>
      <c r="C40" s="201"/>
      <c r="D40" s="201"/>
      <c r="E40" s="201"/>
      <c r="F40" s="202"/>
      <c r="G40" s="53">
        <v>33</v>
      </c>
      <c r="H40" s="54"/>
      <c r="I40" s="54"/>
      <c r="M40" s="59"/>
      <c r="N40" s="59"/>
      <c r="O40" s="59"/>
      <c r="P40" s="59"/>
    </row>
    <row r="41" spans="1:16" ht="12.75" customHeight="1" x14ac:dyDescent="0.25">
      <c r="A41" s="200" t="s">
        <v>102</v>
      </c>
      <c r="B41" s="201"/>
      <c r="C41" s="201"/>
      <c r="D41" s="201"/>
      <c r="E41" s="201"/>
      <c r="F41" s="202"/>
      <c r="G41" s="53">
        <v>34</v>
      </c>
      <c r="H41" s="54"/>
      <c r="I41" s="54"/>
      <c r="M41" s="59"/>
      <c r="N41" s="59"/>
      <c r="O41" s="59"/>
      <c r="P41" s="59"/>
    </row>
    <row r="42" spans="1:16" ht="12.75" customHeight="1" x14ac:dyDescent="0.25">
      <c r="A42" s="200" t="s">
        <v>103</v>
      </c>
      <c r="B42" s="201"/>
      <c r="C42" s="201"/>
      <c r="D42" s="201"/>
      <c r="E42" s="201"/>
      <c r="F42" s="202"/>
      <c r="G42" s="53">
        <v>35</v>
      </c>
      <c r="H42" s="54">
        <v>37598726</v>
      </c>
      <c r="I42" s="54">
        <v>7293783</v>
      </c>
      <c r="M42" s="59"/>
      <c r="N42" s="59"/>
      <c r="O42" s="59"/>
      <c r="P42" s="59"/>
    </row>
    <row r="43" spans="1:16" ht="12.75" customHeight="1" x14ac:dyDescent="0.25">
      <c r="A43" s="218" t="s">
        <v>104</v>
      </c>
      <c r="B43" s="219"/>
      <c r="C43" s="219"/>
      <c r="D43" s="219"/>
      <c r="E43" s="219"/>
      <c r="F43" s="220"/>
      <c r="G43" s="53">
        <v>36</v>
      </c>
      <c r="H43" s="54">
        <v>32164768</v>
      </c>
      <c r="I43" s="54">
        <v>31943190</v>
      </c>
      <c r="M43" s="59"/>
      <c r="N43" s="59"/>
      <c r="O43" s="59"/>
      <c r="P43" s="59"/>
    </row>
    <row r="44" spans="1:16" ht="12.75" customHeight="1" x14ac:dyDescent="0.25">
      <c r="A44" s="194" t="s">
        <v>105</v>
      </c>
      <c r="B44" s="195"/>
      <c r="C44" s="195"/>
      <c r="D44" s="195"/>
      <c r="E44" s="195"/>
      <c r="F44" s="196"/>
      <c r="G44" s="55">
        <v>37</v>
      </c>
      <c r="H44" s="56">
        <f>H45+H53+H60+H70</f>
        <v>2255983825</v>
      </c>
      <c r="I44" s="56">
        <f>I45+I53+I60+I70</f>
        <v>2127195123</v>
      </c>
      <c r="M44" s="59"/>
      <c r="N44" s="59"/>
      <c r="O44" s="59"/>
      <c r="P44" s="59"/>
    </row>
    <row r="45" spans="1:16" ht="12.75" customHeight="1" x14ac:dyDescent="0.25">
      <c r="A45" s="197" t="s">
        <v>106</v>
      </c>
      <c r="B45" s="198"/>
      <c r="C45" s="198"/>
      <c r="D45" s="198"/>
      <c r="E45" s="198"/>
      <c r="F45" s="199"/>
      <c r="G45" s="55">
        <v>38</v>
      </c>
      <c r="H45" s="56">
        <f>SUM(H46:H52)</f>
        <v>553613908</v>
      </c>
      <c r="I45" s="56">
        <f>SUM(I46:I52)</f>
        <v>499493862</v>
      </c>
      <c r="M45" s="59"/>
      <c r="N45" s="59"/>
      <c r="O45" s="59"/>
      <c r="P45" s="59"/>
    </row>
    <row r="46" spans="1:16" ht="12.75" customHeight="1" x14ac:dyDescent="0.25">
      <c r="A46" s="200" t="s">
        <v>107</v>
      </c>
      <c r="B46" s="201"/>
      <c r="C46" s="201"/>
      <c r="D46" s="201"/>
      <c r="E46" s="201"/>
      <c r="F46" s="202"/>
      <c r="G46" s="53">
        <v>39</v>
      </c>
      <c r="H46" s="54">
        <v>132477841</v>
      </c>
      <c r="I46" s="54">
        <v>97670174</v>
      </c>
      <c r="M46" s="59"/>
      <c r="N46" s="59"/>
      <c r="O46" s="59"/>
      <c r="P46" s="59"/>
    </row>
    <row r="47" spans="1:16" ht="12.75" customHeight="1" x14ac:dyDescent="0.25">
      <c r="A47" s="200" t="s">
        <v>108</v>
      </c>
      <c r="B47" s="201"/>
      <c r="C47" s="201"/>
      <c r="D47" s="201"/>
      <c r="E47" s="201"/>
      <c r="F47" s="202"/>
      <c r="G47" s="53">
        <v>40</v>
      </c>
      <c r="H47" s="54">
        <v>18665829</v>
      </c>
      <c r="I47" s="54">
        <v>14360039</v>
      </c>
      <c r="M47" s="59"/>
      <c r="N47" s="59"/>
      <c r="O47" s="59"/>
      <c r="P47" s="59"/>
    </row>
    <row r="48" spans="1:16" ht="12.75" customHeight="1" x14ac:dyDescent="0.25">
      <c r="A48" s="200" t="s">
        <v>109</v>
      </c>
      <c r="B48" s="201"/>
      <c r="C48" s="201"/>
      <c r="D48" s="201"/>
      <c r="E48" s="201"/>
      <c r="F48" s="202"/>
      <c r="G48" s="53">
        <v>41</v>
      </c>
      <c r="H48" s="54">
        <v>205286628</v>
      </c>
      <c r="I48" s="54">
        <v>156632516</v>
      </c>
      <c r="M48" s="59"/>
      <c r="N48" s="59"/>
      <c r="O48" s="59"/>
      <c r="P48" s="59"/>
    </row>
    <row r="49" spans="1:16" ht="12.75" customHeight="1" x14ac:dyDescent="0.25">
      <c r="A49" s="200" t="s">
        <v>110</v>
      </c>
      <c r="B49" s="201"/>
      <c r="C49" s="201"/>
      <c r="D49" s="201"/>
      <c r="E49" s="201"/>
      <c r="F49" s="202"/>
      <c r="G49" s="53">
        <v>42</v>
      </c>
      <c r="H49" s="54">
        <v>190450048</v>
      </c>
      <c r="I49" s="54">
        <v>224631689</v>
      </c>
      <c r="M49" s="59"/>
      <c r="N49" s="59"/>
      <c r="O49" s="59"/>
      <c r="P49" s="59"/>
    </row>
    <row r="50" spans="1:16" ht="12.75" customHeight="1" x14ac:dyDescent="0.25">
      <c r="A50" s="200" t="s">
        <v>111</v>
      </c>
      <c r="B50" s="201"/>
      <c r="C50" s="201"/>
      <c r="D50" s="201"/>
      <c r="E50" s="201"/>
      <c r="F50" s="202"/>
      <c r="G50" s="53">
        <v>43</v>
      </c>
      <c r="H50" s="54">
        <v>397855</v>
      </c>
      <c r="I50" s="54">
        <v>616088</v>
      </c>
      <c r="M50" s="59"/>
      <c r="N50" s="59"/>
      <c r="O50" s="59"/>
      <c r="P50" s="59"/>
    </row>
    <row r="51" spans="1:16" ht="12.75" customHeight="1" x14ac:dyDescent="0.25">
      <c r="A51" s="200" t="s">
        <v>112</v>
      </c>
      <c r="B51" s="201"/>
      <c r="C51" s="201"/>
      <c r="D51" s="201"/>
      <c r="E51" s="201"/>
      <c r="F51" s="202"/>
      <c r="G51" s="53">
        <v>44</v>
      </c>
      <c r="H51" s="54">
        <v>6335707</v>
      </c>
      <c r="I51" s="54">
        <v>5583356</v>
      </c>
      <c r="M51" s="59"/>
      <c r="N51" s="59"/>
      <c r="O51" s="59"/>
      <c r="P51" s="59"/>
    </row>
    <row r="52" spans="1:16" ht="12.75" customHeight="1" x14ac:dyDescent="0.25">
      <c r="A52" s="200" t="s">
        <v>113</v>
      </c>
      <c r="B52" s="201"/>
      <c r="C52" s="201"/>
      <c r="D52" s="201"/>
      <c r="E52" s="201"/>
      <c r="F52" s="202"/>
      <c r="G52" s="53">
        <v>45</v>
      </c>
      <c r="H52" s="54"/>
      <c r="I52" s="54"/>
      <c r="M52" s="59"/>
      <c r="N52" s="59"/>
      <c r="O52" s="59"/>
      <c r="P52" s="59"/>
    </row>
    <row r="53" spans="1:16" ht="12.75" customHeight="1" x14ac:dyDescent="0.25">
      <c r="A53" s="197" t="s">
        <v>114</v>
      </c>
      <c r="B53" s="198"/>
      <c r="C53" s="198"/>
      <c r="D53" s="198"/>
      <c r="E53" s="198"/>
      <c r="F53" s="199"/>
      <c r="G53" s="55">
        <v>46</v>
      </c>
      <c r="H53" s="56">
        <f>SUM(H54:H59)</f>
        <v>1200293460</v>
      </c>
      <c r="I53" s="56">
        <f>SUM(I54:I59)</f>
        <v>1199117725</v>
      </c>
      <c r="M53" s="59"/>
      <c r="N53" s="59"/>
      <c r="O53" s="59"/>
      <c r="P53" s="59"/>
    </row>
    <row r="54" spans="1:16" ht="12.75" customHeight="1" x14ac:dyDescent="0.25">
      <c r="A54" s="200" t="s">
        <v>115</v>
      </c>
      <c r="B54" s="201"/>
      <c r="C54" s="201"/>
      <c r="D54" s="201"/>
      <c r="E54" s="201"/>
      <c r="F54" s="202"/>
      <c r="G54" s="53">
        <v>47</v>
      </c>
      <c r="H54" s="54"/>
      <c r="I54" s="54"/>
      <c r="M54" s="59"/>
      <c r="N54" s="59"/>
      <c r="O54" s="59"/>
      <c r="P54" s="59"/>
    </row>
    <row r="55" spans="1:16" ht="12.75" customHeight="1" x14ac:dyDescent="0.25">
      <c r="A55" s="200" t="s">
        <v>116</v>
      </c>
      <c r="B55" s="201"/>
      <c r="C55" s="201"/>
      <c r="D55" s="201"/>
      <c r="E55" s="201"/>
      <c r="F55" s="202"/>
      <c r="G55" s="53">
        <v>48</v>
      </c>
      <c r="H55" s="54"/>
      <c r="I55" s="54"/>
      <c r="M55" s="59"/>
      <c r="N55" s="59"/>
      <c r="O55" s="59"/>
      <c r="P55" s="59"/>
    </row>
    <row r="56" spans="1:16" ht="12.75" customHeight="1" x14ac:dyDescent="0.25">
      <c r="A56" s="200" t="s">
        <v>117</v>
      </c>
      <c r="B56" s="201"/>
      <c r="C56" s="201"/>
      <c r="D56" s="201"/>
      <c r="E56" s="201"/>
      <c r="F56" s="202"/>
      <c r="G56" s="53">
        <v>49</v>
      </c>
      <c r="H56" s="54">
        <v>1112874318</v>
      </c>
      <c r="I56" s="54">
        <v>1076925785</v>
      </c>
      <c r="M56" s="59"/>
      <c r="N56" s="59"/>
      <c r="O56" s="59"/>
      <c r="P56" s="59"/>
    </row>
    <row r="57" spans="1:16" ht="12.75" customHeight="1" x14ac:dyDescent="0.25">
      <c r="A57" s="200" t="s">
        <v>118</v>
      </c>
      <c r="B57" s="201"/>
      <c r="C57" s="201"/>
      <c r="D57" s="201"/>
      <c r="E57" s="201"/>
      <c r="F57" s="202"/>
      <c r="G57" s="53">
        <v>50</v>
      </c>
      <c r="H57" s="54"/>
      <c r="I57" s="54"/>
      <c r="M57" s="59"/>
      <c r="N57" s="59"/>
      <c r="O57" s="59"/>
      <c r="P57" s="59"/>
    </row>
    <row r="58" spans="1:16" ht="12.75" customHeight="1" x14ac:dyDescent="0.25">
      <c r="A58" s="200" t="s">
        <v>119</v>
      </c>
      <c r="B58" s="201"/>
      <c r="C58" s="201"/>
      <c r="D58" s="201"/>
      <c r="E58" s="201"/>
      <c r="F58" s="202"/>
      <c r="G58" s="53">
        <v>51</v>
      </c>
      <c r="H58" s="54">
        <v>41730258</v>
      </c>
      <c r="I58" s="54">
        <v>36670142</v>
      </c>
      <c r="M58" s="59"/>
      <c r="N58" s="59"/>
      <c r="O58" s="59"/>
      <c r="P58" s="59"/>
    </row>
    <row r="59" spans="1:16" ht="12.75" customHeight="1" x14ac:dyDescent="0.25">
      <c r="A59" s="200" t="s">
        <v>120</v>
      </c>
      <c r="B59" s="201"/>
      <c r="C59" s="201"/>
      <c r="D59" s="201"/>
      <c r="E59" s="201"/>
      <c r="F59" s="202"/>
      <c r="G59" s="53">
        <v>52</v>
      </c>
      <c r="H59" s="54">
        <v>45688884</v>
      </c>
      <c r="I59" s="54">
        <v>85521798</v>
      </c>
      <c r="M59" s="59"/>
      <c r="N59" s="59"/>
      <c r="O59" s="59"/>
      <c r="P59" s="59"/>
    </row>
    <row r="60" spans="1:16" ht="12.75" customHeight="1" x14ac:dyDescent="0.25">
      <c r="A60" s="197" t="s">
        <v>121</v>
      </c>
      <c r="B60" s="198"/>
      <c r="C60" s="198"/>
      <c r="D60" s="198"/>
      <c r="E60" s="198"/>
      <c r="F60" s="199"/>
      <c r="G60" s="55">
        <v>53</v>
      </c>
      <c r="H60" s="56">
        <f>SUM(H61:H69)</f>
        <v>4997439</v>
      </c>
      <c r="I60" s="56">
        <f>SUM(I61:I69)</f>
        <v>14920080</v>
      </c>
      <c r="M60" s="59"/>
      <c r="N60" s="59"/>
      <c r="O60" s="59"/>
      <c r="P60" s="59"/>
    </row>
    <row r="61" spans="1:16" ht="12.75" customHeight="1" x14ac:dyDescent="0.25">
      <c r="A61" s="200" t="s">
        <v>89</v>
      </c>
      <c r="B61" s="201"/>
      <c r="C61" s="201"/>
      <c r="D61" s="201"/>
      <c r="E61" s="201"/>
      <c r="F61" s="202"/>
      <c r="G61" s="53">
        <v>54</v>
      </c>
      <c r="H61" s="54"/>
      <c r="I61" s="54"/>
      <c r="M61" s="59"/>
      <c r="N61" s="59"/>
      <c r="O61" s="59"/>
      <c r="P61" s="59"/>
    </row>
    <row r="62" spans="1:16" ht="12.75" customHeight="1" x14ac:dyDescent="0.25">
      <c r="A62" s="200" t="s">
        <v>90</v>
      </c>
      <c r="B62" s="201"/>
      <c r="C62" s="201"/>
      <c r="D62" s="201"/>
      <c r="E62" s="201"/>
      <c r="F62" s="202"/>
      <c r="G62" s="53">
        <v>55</v>
      </c>
      <c r="H62" s="54"/>
      <c r="I62" s="54"/>
      <c r="M62" s="59"/>
      <c r="N62" s="59"/>
      <c r="O62" s="59"/>
      <c r="P62" s="59"/>
    </row>
    <row r="63" spans="1:16" ht="12.75" customHeight="1" x14ac:dyDescent="0.25">
      <c r="A63" s="200" t="s">
        <v>91</v>
      </c>
      <c r="B63" s="201"/>
      <c r="C63" s="201"/>
      <c r="D63" s="201"/>
      <c r="E63" s="201"/>
      <c r="F63" s="202"/>
      <c r="G63" s="53">
        <v>56</v>
      </c>
      <c r="H63" s="54"/>
      <c r="I63" s="54"/>
      <c r="M63" s="59"/>
      <c r="N63" s="59"/>
      <c r="O63" s="59"/>
      <c r="P63" s="59"/>
    </row>
    <row r="64" spans="1:16" ht="23.45" customHeight="1" x14ac:dyDescent="0.25">
      <c r="A64" s="200" t="s">
        <v>122</v>
      </c>
      <c r="B64" s="201"/>
      <c r="C64" s="201"/>
      <c r="D64" s="201"/>
      <c r="E64" s="201"/>
      <c r="F64" s="202"/>
      <c r="G64" s="53">
        <v>57</v>
      </c>
      <c r="H64" s="54"/>
      <c r="I64" s="54"/>
      <c r="M64" s="59"/>
      <c r="N64" s="59"/>
      <c r="O64" s="59"/>
      <c r="P64" s="59"/>
    </row>
    <row r="65" spans="1:16" ht="21" customHeight="1" x14ac:dyDescent="0.25">
      <c r="A65" s="200" t="s">
        <v>93</v>
      </c>
      <c r="B65" s="201"/>
      <c r="C65" s="201"/>
      <c r="D65" s="201"/>
      <c r="E65" s="201"/>
      <c r="F65" s="202"/>
      <c r="G65" s="53">
        <v>58</v>
      </c>
      <c r="H65" s="54"/>
      <c r="I65" s="54"/>
      <c r="M65" s="59"/>
      <c r="N65" s="59"/>
      <c r="O65" s="59"/>
      <c r="P65" s="59"/>
    </row>
    <row r="66" spans="1:16" ht="22.9" customHeight="1" x14ac:dyDescent="0.25">
      <c r="A66" s="200" t="s">
        <v>94</v>
      </c>
      <c r="B66" s="201"/>
      <c r="C66" s="201"/>
      <c r="D66" s="201"/>
      <c r="E66" s="201"/>
      <c r="F66" s="202"/>
      <c r="G66" s="53">
        <v>59</v>
      </c>
      <c r="H66" s="54"/>
      <c r="I66" s="54"/>
      <c r="M66" s="59"/>
      <c r="N66" s="59"/>
      <c r="O66" s="59"/>
      <c r="P66" s="59"/>
    </row>
    <row r="67" spans="1:16" ht="12.75" customHeight="1" x14ac:dyDescent="0.25">
      <c r="A67" s="200" t="s">
        <v>95</v>
      </c>
      <c r="B67" s="201"/>
      <c r="C67" s="201"/>
      <c r="D67" s="201"/>
      <c r="E67" s="201"/>
      <c r="F67" s="202"/>
      <c r="G67" s="53">
        <v>60</v>
      </c>
      <c r="H67" s="54"/>
      <c r="I67" s="54"/>
      <c r="M67" s="59"/>
      <c r="N67" s="59"/>
      <c r="O67" s="59"/>
      <c r="P67" s="59"/>
    </row>
    <row r="68" spans="1:16" ht="12.75" customHeight="1" x14ac:dyDescent="0.25">
      <c r="A68" s="200" t="s">
        <v>96</v>
      </c>
      <c r="B68" s="201"/>
      <c r="C68" s="201"/>
      <c r="D68" s="201"/>
      <c r="E68" s="201"/>
      <c r="F68" s="202"/>
      <c r="G68" s="53">
        <v>61</v>
      </c>
      <c r="H68" s="54">
        <v>4997439</v>
      </c>
      <c r="I68" s="54">
        <v>14920080</v>
      </c>
      <c r="M68" s="59"/>
      <c r="N68" s="59"/>
      <c r="O68" s="59"/>
      <c r="P68" s="59"/>
    </row>
    <row r="69" spans="1:16" ht="12.75" customHeight="1" x14ac:dyDescent="0.25">
      <c r="A69" s="200" t="s">
        <v>123</v>
      </c>
      <c r="B69" s="201"/>
      <c r="C69" s="201"/>
      <c r="D69" s="201"/>
      <c r="E69" s="201"/>
      <c r="F69" s="202"/>
      <c r="G69" s="53">
        <v>62</v>
      </c>
      <c r="H69" s="54"/>
      <c r="I69" s="54"/>
      <c r="M69" s="59"/>
      <c r="N69" s="59"/>
      <c r="O69" s="59"/>
      <c r="P69" s="59"/>
    </row>
    <row r="70" spans="1:16" ht="12.75" customHeight="1" x14ac:dyDescent="0.25">
      <c r="A70" s="218" t="s">
        <v>124</v>
      </c>
      <c r="B70" s="219"/>
      <c r="C70" s="219"/>
      <c r="D70" s="219"/>
      <c r="E70" s="219"/>
      <c r="F70" s="220"/>
      <c r="G70" s="53">
        <v>63</v>
      </c>
      <c r="H70" s="54">
        <v>497079018</v>
      </c>
      <c r="I70" s="54">
        <v>413663456</v>
      </c>
      <c r="M70" s="59"/>
      <c r="N70" s="59"/>
      <c r="O70" s="59"/>
      <c r="P70" s="59"/>
    </row>
    <row r="71" spans="1:16" ht="12.75" customHeight="1" x14ac:dyDescent="0.25">
      <c r="A71" s="221" t="s">
        <v>125</v>
      </c>
      <c r="B71" s="222"/>
      <c r="C71" s="222"/>
      <c r="D71" s="222"/>
      <c r="E71" s="222"/>
      <c r="F71" s="223"/>
      <c r="G71" s="53">
        <v>64</v>
      </c>
      <c r="H71" s="54">
        <v>33302769</v>
      </c>
      <c r="I71" s="54">
        <v>48180377</v>
      </c>
      <c r="M71" s="59"/>
      <c r="N71" s="59"/>
      <c r="O71" s="59"/>
      <c r="P71" s="59"/>
    </row>
    <row r="72" spans="1:16" ht="12.75" customHeight="1" x14ac:dyDescent="0.25">
      <c r="A72" s="194" t="s">
        <v>126</v>
      </c>
      <c r="B72" s="195"/>
      <c r="C72" s="195"/>
      <c r="D72" s="195"/>
      <c r="E72" s="195"/>
      <c r="F72" s="196"/>
      <c r="G72" s="55">
        <v>65</v>
      </c>
      <c r="H72" s="56">
        <f>H8+H9+H44+H71</f>
        <v>5168930358</v>
      </c>
      <c r="I72" s="56">
        <f>I8+I9+I44+I71</f>
        <v>4935345505</v>
      </c>
      <c r="M72" s="59"/>
      <c r="N72" s="59"/>
      <c r="O72" s="59"/>
      <c r="P72" s="59"/>
    </row>
    <row r="73" spans="1:16" ht="12.75" customHeight="1" x14ac:dyDescent="0.25">
      <c r="A73" s="226" t="s">
        <v>127</v>
      </c>
      <c r="B73" s="227"/>
      <c r="C73" s="227"/>
      <c r="D73" s="227"/>
      <c r="E73" s="227"/>
      <c r="F73" s="228"/>
      <c r="G73" s="57">
        <v>66</v>
      </c>
      <c r="H73" s="58"/>
      <c r="I73" s="58"/>
      <c r="M73" s="59"/>
      <c r="N73" s="59"/>
      <c r="O73" s="59"/>
      <c r="P73" s="59"/>
    </row>
    <row r="74" spans="1:16" x14ac:dyDescent="0.25">
      <c r="A74" s="229" t="s">
        <v>128</v>
      </c>
      <c r="B74" s="230"/>
      <c r="C74" s="230"/>
      <c r="D74" s="230"/>
      <c r="E74" s="230"/>
      <c r="F74" s="230"/>
      <c r="G74" s="230"/>
      <c r="H74" s="230"/>
      <c r="I74" s="230"/>
      <c r="M74" s="59"/>
      <c r="N74" s="59"/>
      <c r="O74" s="59"/>
      <c r="P74" s="59"/>
    </row>
    <row r="75" spans="1:16" ht="12.75" customHeight="1" x14ac:dyDescent="0.25">
      <c r="A75" s="231" t="s">
        <v>129</v>
      </c>
      <c r="B75" s="231"/>
      <c r="C75" s="231"/>
      <c r="D75" s="231"/>
      <c r="E75" s="231"/>
      <c r="F75" s="231"/>
      <c r="G75" s="55">
        <v>67</v>
      </c>
      <c r="H75" s="56">
        <f>H76+H77+H78+H84+H85+H89+H92+H95</f>
        <v>2249849541</v>
      </c>
      <c r="I75" s="56">
        <f>I76+I77+I78+I84+I85+I89+I92+I95</f>
        <v>2398440775</v>
      </c>
      <c r="M75" s="59"/>
      <c r="N75" s="59"/>
      <c r="O75" s="59"/>
      <c r="P75" s="59"/>
    </row>
    <row r="76" spans="1:16" ht="12.75" customHeight="1" x14ac:dyDescent="0.25">
      <c r="A76" s="225" t="s">
        <v>130</v>
      </c>
      <c r="B76" s="225"/>
      <c r="C76" s="225"/>
      <c r="D76" s="225"/>
      <c r="E76" s="225"/>
      <c r="F76" s="225"/>
      <c r="G76" s="53">
        <v>68</v>
      </c>
      <c r="H76" s="109">
        <v>133372000</v>
      </c>
      <c r="I76" s="109">
        <v>133372000</v>
      </c>
      <c r="M76" s="59"/>
      <c r="N76" s="59"/>
      <c r="O76" s="59"/>
      <c r="P76" s="59"/>
    </row>
    <row r="77" spans="1:16" ht="12.75" customHeight="1" x14ac:dyDescent="0.25">
      <c r="A77" s="225" t="s">
        <v>131</v>
      </c>
      <c r="B77" s="225"/>
      <c r="C77" s="225"/>
      <c r="D77" s="225"/>
      <c r="E77" s="225"/>
      <c r="F77" s="225"/>
      <c r="G77" s="53">
        <v>69</v>
      </c>
      <c r="H77" s="109">
        <v>881088632</v>
      </c>
      <c r="I77" s="109">
        <v>881275444</v>
      </c>
      <c r="M77" s="59"/>
      <c r="N77" s="59"/>
      <c r="O77" s="59"/>
      <c r="P77" s="59"/>
    </row>
    <row r="78" spans="1:16" ht="12.75" customHeight="1" x14ac:dyDescent="0.25">
      <c r="A78" s="232" t="s">
        <v>132</v>
      </c>
      <c r="B78" s="232"/>
      <c r="C78" s="232"/>
      <c r="D78" s="232"/>
      <c r="E78" s="232"/>
      <c r="F78" s="232"/>
      <c r="G78" s="55">
        <v>70</v>
      </c>
      <c r="H78" s="56">
        <f>SUM(H79:H83)</f>
        <v>-49490722</v>
      </c>
      <c r="I78" s="56">
        <f>SUM(I79:I83)</f>
        <v>-79691193</v>
      </c>
      <c r="M78" s="59"/>
      <c r="N78" s="59"/>
      <c r="O78" s="59"/>
      <c r="P78" s="59"/>
    </row>
    <row r="79" spans="1:16" ht="12.75" customHeight="1" x14ac:dyDescent="0.25">
      <c r="A79" s="224" t="s">
        <v>133</v>
      </c>
      <c r="B79" s="224"/>
      <c r="C79" s="224"/>
      <c r="D79" s="224"/>
      <c r="E79" s="224"/>
      <c r="F79" s="224"/>
      <c r="G79" s="53">
        <v>71</v>
      </c>
      <c r="H79" s="109"/>
      <c r="I79" s="109"/>
      <c r="M79" s="59"/>
      <c r="N79" s="59"/>
      <c r="O79" s="59"/>
      <c r="P79" s="59"/>
    </row>
    <row r="80" spans="1:16" ht="12.75" customHeight="1" x14ac:dyDescent="0.25">
      <c r="A80" s="224" t="s">
        <v>134</v>
      </c>
      <c r="B80" s="224"/>
      <c r="C80" s="224"/>
      <c r="D80" s="224"/>
      <c r="E80" s="224"/>
      <c r="F80" s="224"/>
      <c r="G80" s="53">
        <v>72</v>
      </c>
      <c r="H80" s="109"/>
      <c r="I80" s="109"/>
      <c r="M80" s="59"/>
      <c r="N80" s="59"/>
      <c r="O80" s="59"/>
      <c r="P80" s="59"/>
    </row>
    <row r="81" spans="1:16" ht="12.75" customHeight="1" x14ac:dyDescent="0.25">
      <c r="A81" s="224" t="s">
        <v>135</v>
      </c>
      <c r="B81" s="224"/>
      <c r="C81" s="224"/>
      <c r="D81" s="224"/>
      <c r="E81" s="224"/>
      <c r="F81" s="224"/>
      <c r="G81" s="53">
        <v>73</v>
      </c>
      <c r="H81" s="109">
        <v>-1513588</v>
      </c>
      <c r="I81" s="109">
        <v>-91568</v>
      </c>
      <c r="M81" s="59"/>
      <c r="N81" s="59"/>
      <c r="O81" s="59"/>
      <c r="P81" s="59"/>
    </row>
    <row r="82" spans="1:16" ht="12.75" customHeight="1" x14ac:dyDescent="0.25">
      <c r="A82" s="224" t="s">
        <v>136</v>
      </c>
      <c r="B82" s="224"/>
      <c r="C82" s="224"/>
      <c r="D82" s="224"/>
      <c r="E82" s="224"/>
      <c r="F82" s="224"/>
      <c r="G82" s="53">
        <v>74</v>
      </c>
      <c r="H82" s="109"/>
      <c r="I82" s="109"/>
      <c r="M82" s="59"/>
      <c r="N82" s="59"/>
      <c r="O82" s="59"/>
      <c r="P82" s="59"/>
    </row>
    <row r="83" spans="1:16" ht="12.75" customHeight="1" x14ac:dyDescent="0.25">
      <c r="A83" s="224" t="s">
        <v>137</v>
      </c>
      <c r="B83" s="224"/>
      <c r="C83" s="224"/>
      <c r="D83" s="224"/>
      <c r="E83" s="224"/>
      <c r="F83" s="224"/>
      <c r="G83" s="53">
        <v>75</v>
      </c>
      <c r="H83" s="109">
        <f>15908366-63885500</f>
        <v>-47977134</v>
      </c>
      <c r="I83" s="109">
        <f>17325095-96924720</f>
        <v>-79599625</v>
      </c>
      <c r="M83" s="59"/>
      <c r="N83" s="59"/>
      <c r="O83" s="59"/>
      <c r="P83" s="59"/>
    </row>
    <row r="84" spans="1:16" ht="12.75" customHeight="1" x14ac:dyDescent="0.25">
      <c r="A84" s="225" t="s">
        <v>138</v>
      </c>
      <c r="B84" s="225"/>
      <c r="C84" s="225"/>
      <c r="D84" s="225"/>
      <c r="E84" s="225"/>
      <c r="F84" s="225"/>
      <c r="G84" s="53">
        <v>76</v>
      </c>
      <c r="H84" s="109"/>
      <c r="I84" s="109"/>
      <c r="M84" s="59"/>
      <c r="N84" s="59"/>
      <c r="O84" s="59"/>
      <c r="P84" s="59"/>
    </row>
    <row r="85" spans="1:16" ht="12.75" customHeight="1" x14ac:dyDescent="0.25">
      <c r="A85" s="232" t="s">
        <v>139</v>
      </c>
      <c r="B85" s="232"/>
      <c r="C85" s="232"/>
      <c r="D85" s="232"/>
      <c r="E85" s="232"/>
      <c r="F85" s="232"/>
      <c r="G85" s="55">
        <v>77</v>
      </c>
      <c r="H85" s="56">
        <f>H86+H87+H88</f>
        <v>-4450253</v>
      </c>
      <c r="I85" s="56">
        <f>I86+I87+I88</f>
        <v>-2027863</v>
      </c>
      <c r="M85" s="59"/>
      <c r="N85" s="59"/>
      <c r="O85" s="59"/>
      <c r="P85" s="59"/>
    </row>
    <row r="86" spans="1:16" ht="12.75" customHeight="1" x14ac:dyDescent="0.25">
      <c r="A86" s="224" t="s">
        <v>140</v>
      </c>
      <c r="B86" s="224"/>
      <c r="C86" s="224"/>
      <c r="D86" s="224"/>
      <c r="E86" s="224"/>
      <c r="F86" s="224"/>
      <c r="G86" s="53">
        <v>78</v>
      </c>
      <c r="H86" s="54"/>
      <c r="I86" s="54"/>
      <c r="M86" s="59"/>
      <c r="N86" s="59"/>
      <c r="O86" s="59"/>
      <c r="P86" s="59"/>
    </row>
    <row r="87" spans="1:16" ht="12.75" customHeight="1" x14ac:dyDescent="0.25">
      <c r="A87" s="224" t="s">
        <v>141</v>
      </c>
      <c r="B87" s="224"/>
      <c r="C87" s="224"/>
      <c r="D87" s="224"/>
      <c r="E87" s="224"/>
      <c r="F87" s="224"/>
      <c r="G87" s="53">
        <v>79</v>
      </c>
      <c r="H87" s="54">
        <v>-4450253</v>
      </c>
      <c r="I87" s="54">
        <v>-2027863</v>
      </c>
      <c r="M87" s="59"/>
      <c r="N87" s="59"/>
      <c r="O87" s="59"/>
      <c r="P87" s="59"/>
    </row>
    <row r="88" spans="1:16" ht="12.75" customHeight="1" x14ac:dyDescent="0.25">
      <c r="A88" s="224" t="s">
        <v>142</v>
      </c>
      <c r="B88" s="224"/>
      <c r="C88" s="224"/>
      <c r="D88" s="224"/>
      <c r="E88" s="224"/>
      <c r="F88" s="224"/>
      <c r="G88" s="53">
        <v>80</v>
      </c>
      <c r="H88" s="54"/>
      <c r="I88" s="54"/>
      <c r="M88" s="59"/>
      <c r="N88" s="59"/>
      <c r="O88" s="59"/>
      <c r="P88" s="59"/>
    </row>
    <row r="89" spans="1:16" ht="12.75" customHeight="1" x14ac:dyDescent="0.25">
      <c r="A89" s="232" t="s">
        <v>143</v>
      </c>
      <c r="B89" s="232"/>
      <c r="C89" s="232"/>
      <c r="D89" s="232"/>
      <c r="E89" s="232"/>
      <c r="F89" s="232"/>
      <c r="G89" s="55">
        <v>81</v>
      </c>
      <c r="H89" s="56">
        <f>H90-H91</f>
        <v>1010138292</v>
      </c>
      <c r="I89" s="56">
        <f>I90-I91</f>
        <v>1217673463</v>
      </c>
      <c r="M89" s="59"/>
      <c r="N89" s="59"/>
      <c r="O89" s="59"/>
      <c r="P89" s="59"/>
    </row>
    <row r="90" spans="1:16" ht="12.75" customHeight="1" x14ac:dyDescent="0.25">
      <c r="A90" s="224" t="s">
        <v>144</v>
      </c>
      <c r="B90" s="224"/>
      <c r="C90" s="224"/>
      <c r="D90" s="224"/>
      <c r="E90" s="224"/>
      <c r="F90" s="224"/>
      <c r="G90" s="53">
        <v>82</v>
      </c>
      <c r="H90" s="109">
        <v>1010138292</v>
      </c>
      <c r="I90" s="109">
        <v>1217673463</v>
      </c>
      <c r="M90" s="59"/>
      <c r="N90" s="59"/>
      <c r="O90" s="59"/>
      <c r="P90" s="59"/>
    </row>
    <row r="91" spans="1:16" ht="12.75" customHeight="1" x14ac:dyDescent="0.25">
      <c r="A91" s="224" t="s">
        <v>145</v>
      </c>
      <c r="B91" s="224"/>
      <c r="C91" s="224"/>
      <c r="D91" s="224"/>
      <c r="E91" s="224"/>
      <c r="F91" s="224"/>
      <c r="G91" s="53">
        <v>83</v>
      </c>
      <c r="H91" s="109"/>
      <c r="I91" s="109"/>
      <c r="M91" s="59"/>
      <c r="N91" s="59"/>
      <c r="O91" s="59"/>
      <c r="P91" s="59"/>
    </row>
    <row r="92" spans="1:16" ht="12.75" customHeight="1" x14ac:dyDescent="0.25">
      <c r="A92" s="232" t="s">
        <v>146</v>
      </c>
      <c r="B92" s="232"/>
      <c r="C92" s="232"/>
      <c r="D92" s="232"/>
      <c r="E92" s="232"/>
      <c r="F92" s="232"/>
      <c r="G92" s="55">
        <v>84</v>
      </c>
      <c r="H92" s="56">
        <f>H93-H94</f>
        <v>275528936</v>
      </c>
      <c r="I92" s="56">
        <f>I93-I94</f>
        <v>243970033</v>
      </c>
      <c r="M92" s="59"/>
      <c r="N92" s="59"/>
      <c r="O92" s="59"/>
      <c r="P92" s="59"/>
    </row>
    <row r="93" spans="1:16" ht="12.75" customHeight="1" x14ac:dyDescent="0.25">
      <c r="A93" s="224" t="s">
        <v>147</v>
      </c>
      <c r="B93" s="224"/>
      <c r="C93" s="224"/>
      <c r="D93" s="224"/>
      <c r="E93" s="224"/>
      <c r="F93" s="224"/>
      <c r="G93" s="53">
        <v>85</v>
      </c>
      <c r="H93" s="109">
        <v>275528936</v>
      </c>
      <c r="I93" s="109">
        <v>243970033</v>
      </c>
      <c r="M93" s="59"/>
      <c r="N93" s="59"/>
      <c r="O93" s="59"/>
      <c r="P93" s="59"/>
    </row>
    <row r="94" spans="1:16" ht="12.75" customHeight="1" x14ac:dyDescent="0.25">
      <c r="A94" s="224" t="s">
        <v>148</v>
      </c>
      <c r="B94" s="224"/>
      <c r="C94" s="224"/>
      <c r="D94" s="224"/>
      <c r="E94" s="224"/>
      <c r="F94" s="224"/>
      <c r="G94" s="53">
        <v>86</v>
      </c>
      <c r="H94" s="109"/>
      <c r="I94" s="109"/>
      <c r="M94" s="59"/>
      <c r="N94" s="59"/>
      <c r="O94" s="59"/>
      <c r="P94" s="59"/>
    </row>
    <row r="95" spans="1:16" ht="12.75" customHeight="1" x14ac:dyDescent="0.25">
      <c r="A95" s="225" t="s">
        <v>149</v>
      </c>
      <c r="B95" s="225"/>
      <c r="C95" s="225"/>
      <c r="D95" s="225"/>
      <c r="E95" s="225"/>
      <c r="F95" s="225"/>
      <c r="G95" s="53">
        <v>87</v>
      </c>
      <c r="H95" s="109">
        <v>3662656</v>
      </c>
      <c r="I95" s="109">
        <v>3868891</v>
      </c>
      <c r="M95" s="59"/>
      <c r="N95" s="59"/>
      <c r="O95" s="59"/>
      <c r="P95" s="59"/>
    </row>
    <row r="96" spans="1:16" ht="12.75" customHeight="1" x14ac:dyDescent="0.25">
      <c r="A96" s="231" t="s">
        <v>150</v>
      </c>
      <c r="B96" s="231"/>
      <c r="C96" s="231"/>
      <c r="D96" s="231"/>
      <c r="E96" s="231"/>
      <c r="F96" s="231"/>
      <c r="G96" s="55">
        <v>88</v>
      </c>
      <c r="H96" s="56">
        <f>SUM(H97:H102)</f>
        <v>103926231</v>
      </c>
      <c r="I96" s="56">
        <f>SUM(I97:I102)</f>
        <v>159182457</v>
      </c>
      <c r="M96" s="59"/>
      <c r="N96" s="59"/>
      <c r="O96" s="59"/>
      <c r="P96" s="59"/>
    </row>
    <row r="97" spans="1:16" ht="12.75" customHeight="1" x14ac:dyDescent="0.25">
      <c r="A97" s="224" t="s">
        <v>151</v>
      </c>
      <c r="B97" s="224"/>
      <c r="C97" s="224"/>
      <c r="D97" s="224"/>
      <c r="E97" s="224"/>
      <c r="F97" s="224"/>
      <c r="G97" s="53">
        <v>89</v>
      </c>
      <c r="H97" s="109">
        <v>46984547</v>
      </c>
      <c r="I97" s="109">
        <v>82172682</v>
      </c>
      <c r="M97" s="59"/>
      <c r="N97" s="59"/>
      <c r="O97" s="59"/>
      <c r="P97" s="59"/>
    </row>
    <row r="98" spans="1:16" ht="12.75" customHeight="1" x14ac:dyDescent="0.25">
      <c r="A98" s="224" t="s">
        <v>152</v>
      </c>
      <c r="B98" s="224"/>
      <c r="C98" s="224"/>
      <c r="D98" s="224"/>
      <c r="E98" s="224"/>
      <c r="F98" s="224"/>
      <c r="G98" s="53">
        <v>90</v>
      </c>
      <c r="H98" s="109"/>
      <c r="I98" s="109"/>
      <c r="M98" s="59"/>
      <c r="N98" s="59"/>
      <c r="O98" s="59"/>
      <c r="P98" s="59"/>
    </row>
    <row r="99" spans="1:16" ht="12.75" customHeight="1" x14ac:dyDescent="0.25">
      <c r="A99" s="224" t="s">
        <v>153</v>
      </c>
      <c r="B99" s="224"/>
      <c r="C99" s="224"/>
      <c r="D99" s="224"/>
      <c r="E99" s="224"/>
      <c r="F99" s="224"/>
      <c r="G99" s="53">
        <v>91</v>
      </c>
      <c r="H99" s="109">
        <v>22785962</v>
      </c>
      <c r="I99" s="109">
        <v>61079843</v>
      </c>
      <c r="M99" s="59"/>
      <c r="N99" s="59"/>
      <c r="O99" s="59"/>
      <c r="P99" s="59"/>
    </row>
    <row r="100" spans="1:16" ht="12.75" customHeight="1" x14ac:dyDescent="0.25">
      <c r="A100" s="224" t="s">
        <v>154</v>
      </c>
      <c r="B100" s="224"/>
      <c r="C100" s="224"/>
      <c r="D100" s="224"/>
      <c r="E100" s="224"/>
      <c r="F100" s="224"/>
      <c r="G100" s="53">
        <v>92</v>
      </c>
      <c r="H100" s="54"/>
      <c r="I100" s="54"/>
      <c r="M100" s="59"/>
      <c r="N100" s="59"/>
      <c r="O100" s="59"/>
      <c r="P100" s="59"/>
    </row>
    <row r="101" spans="1:16" ht="12.75" customHeight="1" x14ac:dyDescent="0.25">
      <c r="A101" s="224" t="s">
        <v>155</v>
      </c>
      <c r="B101" s="224"/>
      <c r="C101" s="224"/>
      <c r="D101" s="224"/>
      <c r="E101" s="224"/>
      <c r="F101" s="224"/>
      <c r="G101" s="53">
        <v>93</v>
      </c>
      <c r="H101" s="54">
        <v>796447</v>
      </c>
      <c r="I101" s="54"/>
      <c r="M101" s="59"/>
      <c r="N101" s="59"/>
      <c r="O101" s="59"/>
      <c r="P101" s="59"/>
    </row>
    <row r="102" spans="1:16" ht="12.75" customHeight="1" x14ac:dyDescent="0.25">
      <c r="A102" s="224" t="s">
        <v>156</v>
      </c>
      <c r="B102" s="224"/>
      <c r="C102" s="224"/>
      <c r="D102" s="224"/>
      <c r="E102" s="224"/>
      <c r="F102" s="224"/>
      <c r="G102" s="53">
        <v>94</v>
      </c>
      <c r="H102" s="54">
        <v>33359275</v>
      </c>
      <c r="I102" s="54">
        <v>15929932</v>
      </c>
      <c r="M102" s="59"/>
      <c r="N102" s="59"/>
      <c r="O102" s="59"/>
      <c r="P102" s="59"/>
    </row>
    <row r="103" spans="1:16" ht="12.75" customHeight="1" x14ac:dyDescent="0.25">
      <c r="A103" s="231" t="s">
        <v>157</v>
      </c>
      <c r="B103" s="231"/>
      <c r="C103" s="231"/>
      <c r="D103" s="231"/>
      <c r="E103" s="231"/>
      <c r="F103" s="231"/>
      <c r="G103" s="55">
        <v>95</v>
      </c>
      <c r="H103" s="56">
        <f>SUM(H104:H114)</f>
        <v>1300860633</v>
      </c>
      <c r="I103" s="56">
        <f>SUM(I104:I114)</f>
        <v>968975108</v>
      </c>
      <c r="M103" s="59"/>
      <c r="N103" s="59"/>
      <c r="O103" s="59"/>
      <c r="P103" s="59"/>
    </row>
    <row r="104" spans="1:16" ht="12.75" customHeight="1" x14ac:dyDescent="0.25">
      <c r="A104" s="224" t="s">
        <v>158</v>
      </c>
      <c r="B104" s="224"/>
      <c r="C104" s="224"/>
      <c r="D104" s="224"/>
      <c r="E104" s="224"/>
      <c r="F104" s="224"/>
      <c r="G104" s="53">
        <v>96</v>
      </c>
      <c r="H104" s="110"/>
      <c r="I104" s="110"/>
      <c r="M104" s="59"/>
      <c r="N104" s="59"/>
      <c r="O104" s="59"/>
      <c r="P104" s="59"/>
    </row>
    <row r="105" spans="1:16" ht="12.75" customHeight="1" x14ac:dyDescent="0.25">
      <c r="A105" s="224" t="s">
        <v>159</v>
      </c>
      <c r="B105" s="224"/>
      <c r="C105" s="224"/>
      <c r="D105" s="224"/>
      <c r="E105" s="224"/>
      <c r="F105" s="224"/>
      <c r="G105" s="53">
        <v>97</v>
      </c>
      <c r="H105" s="109"/>
      <c r="I105" s="109"/>
      <c r="M105" s="59"/>
      <c r="N105" s="59"/>
      <c r="O105" s="59"/>
      <c r="P105" s="59"/>
    </row>
    <row r="106" spans="1:16" ht="12.75" customHeight="1" x14ac:dyDescent="0.25">
      <c r="A106" s="224" t="s">
        <v>160</v>
      </c>
      <c r="B106" s="224"/>
      <c r="C106" s="224"/>
      <c r="D106" s="224"/>
      <c r="E106" s="224"/>
      <c r="F106" s="224"/>
      <c r="G106" s="53">
        <v>98</v>
      </c>
      <c r="H106" s="109"/>
      <c r="I106" s="109"/>
      <c r="M106" s="59"/>
      <c r="N106" s="59"/>
      <c r="O106" s="59"/>
      <c r="P106" s="59"/>
    </row>
    <row r="107" spans="1:16" ht="22.15" customHeight="1" x14ac:dyDescent="0.25">
      <c r="A107" s="224" t="s">
        <v>161</v>
      </c>
      <c r="B107" s="224"/>
      <c r="C107" s="224"/>
      <c r="D107" s="224"/>
      <c r="E107" s="224"/>
      <c r="F107" s="224"/>
      <c r="G107" s="53">
        <v>99</v>
      </c>
      <c r="H107" s="109"/>
      <c r="I107" s="109"/>
      <c r="M107" s="59"/>
      <c r="N107" s="59"/>
      <c r="O107" s="59"/>
      <c r="P107" s="59"/>
    </row>
    <row r="108" spans="1:16" ht="12.75" customHeight="1" x14ac:dyDescent="0.25">
      <c r="A108" s="224" t="s">
        <v>162</v>
      </c>
      <c r="B108" s="224"/>
      <c r="C108" s="224"/>
      <c r="D108" s="224"/>
      <c r="E108" s="224"/>
      <c r="F108" s="224"/>
      <c r="G108" s="53">
        <v>100</v>
      </c>
      <c r="H108" s="109"/>
      <c r="I108" s="109"/>
      <c r="M108" s="59"/>
      <c r="N108" s="59"/>
      <c r="O108" s="59"/>
      <c r="P108" s="59"/>
    </row>
    <row r="109" spans="1:16" ht="12.75" customHeight="1" x14ac:dyDescent="0.25">
      <c r="A109" s="224" t="s">
        <v>163</v>
      </c>
      <c r="B109" s="224"/>
      <c r="C109" s="224"/>
      <c r="D109" s="224"/>
      <c r="E109" s="224"/>
      <c r="F109" s="224"/>
      <c r="G109" s="53">
        <v>101</v>
      </c>
      <c r="H109" s="109">
        <v>935480878</v>
      </c>
      <c r="I109" s="109">
        <v>606035618</v>
      </c>
      <c r="M109" s="59"/>
      <c r="N109" s="59"/>
      <c r="O109" s="59"/>
      <c r="P109" s="59"/>
    </row>
    <row r="110" spans="1:16" ht="12.75" customHeight="1" x14ac:dyDescent="0.25">
      <c r="A110" s="224" t="s">
        <v>164</v>
      </c>
      <c r="B110" s="224"/>
      <c r="C110" s="224"/>
      <c r="D110" s="224"/>
      <c r="E110" s="224"/>
      <c r="F110" s="224"/>
      <c r="G110" s="53">
        <v>102</v>
      </c>
      <c r="H110" s="109"/>
      <c r="I110" s="109"/>
      <c r="M110" s="59"/>
      <c r="N110" s="59"/>
      <c r="O110" s="59"/>
      <c r="P110" s="59"/>
    </row>
    <row r="111" spans="1:16" ht="12.75" customHeight="1" x14ac:dyDescent="0.25">
      <c r="A111" s="224" t="s">
        <v>165</v>
      </c>
      <c r="B111" s="224"/>
      <c r="C111" s="224"/>
      <c r="D111" s="224"/>
      <c r="E111" s="224"/>
      <c r="F111" s="224"/>
      <c r="G111" s="53">
        <v>103</v>
      </c>
      <c r="H111" s="110"/>
      <c r="I111" s="110"/>
      <c r="M111" s="59"/>
      <c r="N111" s="59"/>
      <c r="O111" s="59"/>
      <c r="P111" s="59"/>
    </row>
    <row r="112" spans="1:16" ht="12.75" customHeight="1" x14ac:dyDescent="0.25">
      <c r="A112" s="224" t="s">
        <v>166</v>
      </c>
      <c r="B112" s="224"/>
      <c r="C112" s="224"/>
      <c r="D112" s="224"/>
      <c r="E112" s="224"/>
      <c r="F112" s="224"/>
      <c r="G112" s="53">
        <v>104</v>
      </c>
      <c r="H112" s="109">
        <v>199710248</v>
      </c>
      <c r="I112" s="109">
        <v>199846460</v>
      </c>
      <c r="M112" s="59"/>
      <c r="N112" s="59"/>
      <c r="O112" s="59"/>
      <c r="P112" s="59"/>
    </row>
    <row r="113" spans="1:16" ht="12.75" customHeight="1" x14ac:dyDescent="0.25">
      <c r="A113" s="224" t="s">
        <v>167</v>
      </c>
      <c r="B113" s="224"/>
      <c r="C113" s="224"/>
      <c r="D113" s="224"/>
      <c r="E113" s="224"/>
      <c r="F113" s="224"/>
      <c r="G113" s="53">
        <v>105</v>
      </c>
      <c r="H113" s="54">
        <v>3017149</v>
      </c>
      <c r="I113" s="54">
        <v>2655656</v>
      </c>
      <c r="M113" s="59"/>
      <c r="N113" s="59"/>
      <c r="O113" s="59"/>
      <c r="P113" s="59"/>
    </row>
    <row r="114" spans="1:16" ht="12.75" customHeight="1" x14ac:dyDescent="0.25">
      <c r="A114" s="224" t="s">
        <v>168</v>
      </c>
      <c r="B114" s="224"/>
      <c r="C114" s="224"/>
      <c r="D114" s="224"/>
      <c r="E114" s="224"/>
      <c r="F114" s="224"/>
      <c r="G114" s="53">
        <v>106</v>
      </c>
      <c r="H114" s="54">
        <v>162652358</v>
      </c>
      <c r="I114" s="54">
        <v>160437374</v>
      </c>
      <c r="M114" s="59"/>
      <c r="N114" s="59"/>
      <c r="O114" s="59"/>
      <c r="P114" s="59"/>
    </row>
    <row r="115" spans="1:16" ht="12.75" customHeight="1" x14ac:dyDescent="0.25">
      <c r="A115" s="231" t="s">
        <v>169</v>
      </c>
      <c r="B115" s="231"/>
      <c r="C115" s="231"/>
      <c r="D115" s="231"/>
      <c r="E115" s="231"/>
      <c r="F115" s="231"/>
      <c r="G115" s="55">
        <v>107</v>
      </c>
      <c r="H115" s="56">
        <f>SUM(H116:H129)</f>
        <v>1383904736</v>
      </c>
      <c r="I115" s="56">
        <f>SUM(I116:I129)</f>
        <v>1246378563</v>
      </c>
      <c r="M115" s="59"/>
      <c r="N115" s="59"/>
      <c r="O115" s="59"/>
      <c r="P115" s="59"/>
    </row>
    <row r="116" spans="1:16" ht="12.75" customHeight="1" x14ac:dyDescent="0.25">
      <c r="A116" s="224" t="s">
        <v>158</v>
      </c>
      <c r="B116" s="224"/>
      <c r="C116" s="224"/>
      <c r="D116" s="224"/>
      <c r="E116" s="224"/>
      <c r="F116" s="224"/>
      <c r="G116" s="53">
        <v>108</v>
      </c>
      <c r="H116" s="109"/>
      <c r="I116" s="109"/>
      <c r="M116" s="59"/>
      <c r="N116" s="59"/>
      <c r="O116" s="59"/>
      <c r="P116" s="59"/>
    </row>
    <row r="117" spans="1:16" ht="12.75" customHeight="1" x14ac:dyDescent="0.25">
      <c r="A117" s="224" t="s">
        <v>159</v>
      </c>
      <c r="B117" s="224"/>
      <c r="C117" s="224"/>
      <c r="D117" s="224"/>
      <c r="E117" s="224"/>
      <c r="F117" s="224"/>
      <c r="G117" s="53">
        <v>109</v>
      </c>
      <c r="H117" s="109"/>
      <c r="I117" s="109"/>
      <c r="M117" s="59"/>
      <c r="N117" s="59"/>
      <c r="O117" s="59"/>
      <c r="P117" s="59"/>
    </row>
    <row r="118" spans="1:16" ht="12.75" customHeight="1" x14ac:dyDescent="0.25">
      <c r="A118" s="224" t="s">
        <v>160</v>
      </c>
      <c r="B118" s="224"/>
      <c r="C118" s="224"/>
      <c r="D118" s="224"/>
      <c r="E118" s="224"/>
      <c r="F118" s="224"/>
      <c r="G118" s="53">
        <v>110</v>
      </c>
      <c r="H118" s="109"/>
      <c r="I118" s="109"/>
      <c r="M118" s="59"/>
      <c r="N118" s="59"/>
      <c r="O118" s="59"/>
      <c r="P118" s="59"/>
    </row>
    <row r="119" spans="1:16" ht="25.9" customHeight="1" x14ac:dyDescent="0.25">
      <c r="A119" s="224" t="s">
        <v>161</v>
      </c>
      <c r="B119" s="224"/>
      <c r="C119" s="224"/>
      <c r="D119" s="224"/>
      <c r="E119" s="224"/>
      <c r="F119" s="224"/>
      <c r="G119" s="53">
        <v>111</v>
      </c>
      <c r="H119" s="109"/>
      <c r="I119" s="109"/>
      <c r="M119" s="59"/>
      <c r="N119" s="59"/>
      <c r="O119" s="59"/>
      <c r="P119" s="59"/>
    </row>
    <row r="120" spans="1:16" ht="12.75" customHeight="1" x14ac:dyDescent="0.25">
      <c r="A120" s="224" t="s">
        <v>162</v>
      </c>
      <c r="B120" s="224"/>
      <c r="C120" s="224"/>
      <c r="D120" s="224"/>
      <c r="E120" s="224"/>
      <c r="F120" s="224"/>
      <c r="G120" s="53">
        <v>112</v>
      </c>
      <c r="H120" s="109"/>
      <c r="I120" s="109"/>
      <c r="M120" s="59"/>
      <c r="N120" s="59"/>
      <c r="O120" s="59"/>
      <c r="P120" s="59"/>
    </row>
    <row r="121" spans="1:16" ht="12.75" customHeight="1" x14ac:dyDescent="0.25">
      <c r="A121" s="224" t="s">
        <v>163</v>
      </c>
      <c r="B121" s="224"/>
      <c r="C121" s="224"/>
      <c r="D121" s="224"/>
      <c r="E121" s="224"/>
      <c r="F121" s="224"/>
      <c r="G121" s="53">
        <v>113</v>
      </c>
      <c r="H121" s="109">
        <v>545935639</v>
      </c>
      <c r="I121" s="109">
        <v>472262002</v>
      </c>
      <c r="M121" s="59"/>
      <c r="N121" s="59"/>
      <c r="O121" s="59"/>
      <c r="P121" s="59"/>
    </row>
    <row r="122" spans="1:16" ht="12.75" customHeight="1" x14ac:dyDescent="0.25">
      <c r="A122" s="224" t="s">
        <v>164</v>
      </c>
      <c r="B122" s="224"/>
      <c r="C122" s="224"/>
      <c r="D122" s="224"/>
      <c r="E122" s="224"/>
      <c r="F122" s="224"/>
      <c r="G122" s="53">
        <v>114</v>
      </c>
      <c r="H122" s="109"/>
      <c r="I122" s="109"/>
      <c r="M122" s="59"/>
      <c r="N122" s="59"/>
      <c r="O122" s="59"/>
      <c r="P122" s="59"/>
    </row>
    <row r="123" spans="1:16" ht="12.75" customHeight="1" x14ac:dyDescent="0.25">
      <c r="A123" s="224" t="s">
        <v>165</v>
      </c>
      <c r="B123" s="224"/>
      <c r="C123" s="224"/>
      <c r="D123" s="224"/>
      <c r="E123" s="224"/>
      <c r="F123" s="224"/>
      <c r="G123" s="53">
        <v>115</v>
      </c>
      <c r="H123" s="109">
        <f>688516894+1911398</f>
        <v>690428292</v>
      </c>
      <c r="I123" s="109">
        <f>630664837+1833055</f>
        <v>632497892</v>
      </c>
      <c r="M123" s="59"/>
      <c r="N123" s="59"/>
      <c r="O123" s="59"/>
      <c r="P123" s="59"/>
    </row>
    <row r="124" spans="1:16" x14ac:dyDescent="0.25">
      <c r="A124" s="224" t="s">
        <v>166</v>
      </c>
      <c r="B124" s="224"/>
      <c r="C124" s="224"/>
      <c r="D124" s="224"/>
      <c r="E124" s="224"/>
      <c r="F124" s="224"/>
      <c r="G124" s="53">
        <v>116</v>
      </c>
      <c r="H124" s="109">
        <v>123649</v>
      </c>
      <c r="I124" s="109">
        <v>123649</v>
      </c>
      <c r="M124" s="59"/>
      <c r="N124" s="59"/>
      <c r="O124" s="59"/>
      <c r="P124" s="59"/>
    </row>
    <row r="125" spans="1:16" x14ac:dyDescent="0.25">
      <c r="A125" s="224" t="s">
        <v>170</v>
      </c>
      <c r="B125" s="224"/>
      <c r="C125" s="224"/>
      <c r="D125" s="224"/>
      <c r="E125" s="224"/>
      <c r="F125" s="224"/>
      <c r="G125" s="53">
        <v>117</v>
      </c>
      <c r="H125" s="109">
        <v>30817300</v>
      </c>
      <c r="I125" s="109">
        <v>32548843</v>
      </c>
      <c r="M125" s="59"/>
      <c r="N125" s="59"/>
      <c r="O125" s="59"/>
      <c r="P125" s="59"/>
    </row>
    <row r="126" spans="1:16" x14ac:dyDescent="0.25">
      <c r="A126" s="224" t="s">
        <v>171</v>
      </c>
      <c r="B126" s="224"/>
      <c r="C126" s="224"/>
      <c r="D126" s="224"/>
      <c r="E126" s="224"/>
      <c r="F126" s="224"/>
      <c r="G126" s="53">
        <v>118</v>
      </c>
      <c r="H126" s="109">
        <v>37306074</v>
      </c>
      <c r="I126" s="109">
        <v>25291629</v>
      </c>
      <c r="M126" s="59"/>
      <c r="N126" s="59"/>
      <c r="O126" s="59"/>
      <c r="P126" s="59"/>
    </row>
    <row r="127" spans="1:16" x14ac:dyDescent="0.25">
      <c r="A127" s="224" t="s">
        <v>172</v>
      </c>
      <c r="B127" s="224"/>
      <c r="C127" s="224"/>
      <c r="D127" s="224"/>
      <c r="E127" s="224"/>
      <c r="F127" s="224"/>
      <c r="G127" s="53">
        <v>119</v>
      </c>
      <c r="H127" s="109">
        <v>227188</v>
      </c>
      <c r="I127" s="109">
        <v>264091</v>
      </c>
      <c r="M127" s="59"/>
      <c r="N127" s="59"/>
      <c r="O127" s="59"/>
      <c r="P127" s="59"/>
    </row>
    <row r="128" spans="1:16" x14ac:dyDescent="0.25">
      <c r="A128" s="224" t="s">
        <v>173</v>
      </c>
      <c r="B128" s="224"/>
      <c r="C128" s="224"/>
      <c r="D128" s="224"/>
      <c r="E128" s="224"/>
      <c r="F128" s="224"/>
      <c r="G128" s="53">
        <v>120</v>
      </c>
      <c r="H128" s="54"/>
      <c r="I128" s="54"/>
      <c r="M128" s="59"/>
      <c r="N128" s="59"/>
      <c r="O128" s="59"/>
      <c r="P128" s="59"/>
    </row>
    <row r="129" spans="1:16" x14ac:dyDescent="0.25">
      <c r="A129" s="224" t="s">
        <v>174</v>
      </c>
      <c r="B129" s="224"/>
      <c r="C129" s="224"/>
      <c r="D129" s="224"/>
      <c r="E129" s="224"/>
      <c r="F129" s="224"/>
      <c r="G129" s="53">
        <v>121</v>
      </c>
      <c r="H129" s="54">
        <v>79066594</v>
      </c>
      <c r="I129" s="54">
        <f>83390654-197</f>
        <v>83390457</v>
      </c>
      <c r="M129" s="59"/>
      <c r="N129" s="59"/>
      <c r="O129" s="59"/>
      <c r="P129" s="59"/>
    </row>
    <row r="130" spans="1:16" ht="22.15" customHeight="1" x14ac:dyDescent="0.25">
      <c r="A130" s="233" t="s">
        <v>175</v>
      </c>
      <c r="B130" s="233"/>
      <c r="C130" s="233"/>
      <c r="D130" s="233"/>
      <c r="E130" s="233"/>
      <c r="F130" s="233"/>
      <c r="G130" s="53">
        <v>122</v>
      </c>
      <c r="H130" s="54">
        <v>130389217</v>
      </c>
      <c r="I130" s="54">
        <f>162368602</f>
        <v>162368602</v>
      </c>
      <c r="M130" s="59"/>
      <c r="N130" s="59"/>
      <c r="O130" s="59"/>
      <c r="P130" s="59"/>
    </row>
    <row r="131" spans="1:16" x14ac:dyDescent="0.25">
      <c r="A131" s="231" t="s">
        <v>176</v>
      </c>
      <c r="B131" s="231"/>
      <c r="C131" s="231"/>
      <c r="D131" s="231"/>
      <c r="E131" s="231"/>
      <c r="F131" s="231"/>
      <c r="G131" s="55">
        <v>123</v>
      </c>
      <c r="H131" s="56">
        <f>H75+H96+H103+H115+H130</f>
        <v>5168930358</v>
      </c>
      <c r="I131" s="56">
        <f>I75+I96+I103+I115+I130</f>
        <v>4935345505</v>
      </c>
      <c r="M131" s="59"/>
      <c r="N131" s="59"/>
      <c r="O131" s="59"/>
      <c r="P131" s="59"/>
    </row>
    <row r="132" spans="1:16" x14ac:dyDescent="0.25">
      <c r="A132" s="234" t="s">
        <v>177</v>
      </c>
      <c r="B132" s="234"/>
      <c r="C132" s="234"/>
      <c r="D132" s="234"/>
      <c r="E132" s="234"/>
      <c r="F132" s="234"/>
      <c r="G132" s="57">
        <v>124</v>
      </c>
      <c r="H132" s="58"/>
      <c r="I132" s="58"/>
      <c r="O132" s="59"/>
      <c r="P132" s="59"/>
    </row>
    <row r="134" spans="1:16" x14ac:dyDescent="0.25">
      <c r="H134" s="115"/>
      <c r="I134" s="115"/>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76:I76 H96:I132 H93:I94 H90:I91 H8:I73">
      <formula1>0</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zoomScale="90" zoomScaleNormal="90" workbookViewId="0">
      <selection activeCell="K30" sqref="K30"/>
    </sheetView>
  </sheetViews>
  <sheetFormatPr defaultRowHeight="12.75" x14ac:dyDescent="0.2"/>
  <cols>
    <col min="1" max="7" width="9.140625" style="60"/>
    <col min="8" max="8" width="14.7109375" style="77" customWidth="1"/>
    <col min="9" max="9" width="16.140625" style="77" customWidth="1"/>
    <col min="10" max="10" width="9.140625" style="60"/>
    <col min="11" max="11" width="10.7109375" style="60" bestFit="1" customWidth="1"/>
    <col min="12" max="12" width="12.140625" style="60" bestFit="1" customWidth="1"/>
    <col min="13" max="14" width="13.5703125" style="77" bestFit="1" customWidth="1"/>
    <col min="15" max="15" width="9.140625" style="60"/>
    <col min="16" max="17" width="12.7109375" style="60" bestFit="1" customWidth="1"/>
    <col min="18" max="263" width="9.140625" style="60"/>
    <col min="264" max="264" width="9.85546875" style="60" bestFit="1" customWidth="1"/>
    <col min="265" max="265" width="11.7109375" style="60" bestFit="1" customWidth="1"/>
    <col min="266" max="519" width="9.140625" style="60"/>
    <col min="520" max="520" width="9.85546875" style="60" bestFit="1" customWidth="1"/>
    <col min="521" max="521" width="11.7109375" style="60" bestFit="1" customWidth="1"/>
    <col min="522" max="775" width="9.140625" style="60"/>
    <col min="776" max="776" width="9.85546875" style="60" bestFit="1" customWidth="1"/>
    <col min="777" max="777" width="11.7109375" style="60" bestFit="1" customWidth="1"/>
    <col min="778" max="1031" width="9.140625" style="60"/>
    <col min="1032" max="1032" width="9.85546875" style="60" bestFit="1" customWidth="1"/>
    <col min="1033" max="1033" width="11.7109375" style="60" bestFit="1" customWidth="1"/>
    <col min="1034" max="1287" width="9.140625" style="60"/>
    <col min="1288" max="1288" width="9.85546875" style="60" bestFit="1" customWidth="1"/>
    <col min="1289" max="1289" width="11.7109375" style="60" bestFit="1" customWidth="1"/>
    <col min="1290" max="1543" width="9.140625" style="60"/>
    <col min="1544" max="1544" width="9.85546875" style="60" bestFit="1" customWidth="1"/>
    <col min="1545" max="1545" width="11.7109375" style="60" bestFit="1" customWidth="1"/>
    <col min="1546" max="1799" width="9.140625" style="60"/>
    <col min="1800" max="1800" width="9.85546875" style="60" bestFit="1" customWidth="1"/>
    <col min="1801" max="1801" width="11.7109375" style="60" bestFit="1" customWidth="1"/>
    <col min="1802" max="2055" width="9.140625" style="60"/>
    <col min="2056" max="2056" width="9.85546875" style="60" bestFit="1" customWidth="1"/>
    <col min="2057" max="2057" width="11.7109375" style="60" bestFit="1" customWidth="1"/>
    <col min="2058" max="2311" width="9.140625" style="60"/>
    <col min="2312" max="2312" width="9.85546875" style="60" bestFit="1" customWidth="1"/>
    <col min="2313" max="2313" width="11.7109375" style="60" bestFit="1" customWidth="1"/>
    <col min="2314" max="2567" width="9.140625" style="60"/>
    <col min="2568" max="2568" width="9.85546875" style="60" bestFit="1" customWidth="1"/>
    <col min="2569" max="2569" width="11.7109375" style="60" bestFit="1" customWidth="1"/>
    <col min="2570" max="2823" width="9.140625" style="60"/>
    <col min="2824" max="2824" width="9.85546875" style="60" bestFit="1" customWidth="1"/>
    <col min="2825" max="2825" width="11.7109375" style="60" bestFit="1" customWidth="1"/>
    <col min="2826" max="3079" width="9.140625" style="60"/>
    <col min="3080" max="3080" width="9.85546875" style="60" bestFit="1" customWidth="1"/>
    <col min="3081" max="3081" width="11.7109375" style="60" bestFit="1" customWidth="1"/>
    <col min="3082" max="3335" width="9.140625" style="60"/>
    <col min="3336" max="3336" width="9.85546875" style="60" bestFit="1" customWidth="1"/>
    <col min="3337" max="3337" width="11.7109375" style="60" bestFit="1" customWidth="1"/>
    <col min="3338" max="3591" width="9.140625" style="60"/>
    <col min="3592" max="3592" width="9.85546875" style="60" bestFit="1" customWidth="1"/>
    <col min="3593" max="3593" width="11.7109375" style="60" bestFit="1" customWidth="1"/>
    <col min="3594" max="3847" width="9.140625" style="60"/>
    <col min="3848" max="3848" width="9.85546875" style="60" bestFit="1" customWidth="1"/>
    <col min="3849" max="3849" width="11.7109375" style="60" bestFit="1" customWidth="1"/>
    <col min="3850" max="4103" width="9.140625" style="60"/>
    <col min="4104" max="4104" width="9.85546875" style="60" bestFit="1" customWidth="1"/>
    <col min="4105" max="4105" width="11.7109375" style="60" bestFit="1" customWidth="1"/>
    <col min="4106" max="4359" width="9.140625" style="60"/>
    <col min="4360" max="4360" width="9.85546875" style="60" bestFit="1" customWidth="1"/>
    <col min="4361" max="4361" width="11.7109375" style="60" bestFit="1" customWidth="1"/>
    <col min="4362" max="4615" width="9.140625" style="60"/>
    <col min="4616" max="4616" width="9.85546875" style="60" bestFit="1" customWidth="1"/>
    <col min="4617" max="4617" width="11.7109375" style="60" bestFit="1" customWidth="1"/>
    <col min="4618" max="4871" width="9.140625" style="60"/>
    <col min="4872" max="4872" width="9.85546875" style="60" bestFit="1" customWidth="1"/>
    <col min="4873" max="4873" width="11.7109375" style="60" bestFit="1" customWidth="1"/>
    <col min="4874" max="5127" width="9.140625" style="60"/>
    <col min="5128" max="5128" width="9.85546875" style="60" bestFit="1" customWidth="1"/>
    <col min="5129" max="5129" width="11.7109375" style="60" bestFit="1" customWidth="1"/>
    <col min="5130" max="5383" width="9.140625" style="60"/>
    <col min="5384" max="5384" width="9.85546875" style="60" bestFit="1" customWidth="1"/>
    <col min="5385" max="5385" width="11.7109375" style="60" bestFit="1" customWidth="1"/>
    <col min="5386" max="5639" width="9.140625" style="60"/>
    <col min="5640" max="5640" width="9.85546875" style="60" bestFit="1" customWidth="1"/>
    <col min="5641" max="5641" width="11.7109375" style="60" bestFit="1" customWidth="1"/>
    <col min="5642" max="5895" width="9.140625" style="60"/>
    <col min="5896" max="5896" width="9.85546875" style="60" bestFit="1" customWidth="1"/>
    <col min="5897" max="5897" width="11.7109375" style="60" bestFit="1" customWidth="1"/>
    <col min="5898" max="6151" width="9.140625" style="60"/>
    <col min="6152" max="6152" width="9.85546875" style="60" bestFit="1" customWidth="1"/>
    <col min="6153" max="6153" width="11.7109375" style="60" bestFit="1" customWidth="1"/>
    <col min="6154" max="6407" width="9.140625" style="60"/>
    <col min="6408" max="6408" width="9.85546875" style="60" bestFit="1" customWidth="1"/>
    <col min="6409" max="6409" width="11.7109375" style="60" bestFit="1" customWidth="1"/>
    <col min="6410" max="6663" width="9.140625" style="60"/>
    <col min="6664" max="6664" width="9.85546875" style="60" bestFit="1" customWidth="1"/>
    <col min="6665" max="6665" width="11.7109375" style="60" bestFit="1" customWidth="1"/>
    <col min="6666" max="6919" width="9.140625" style="60"/>
    <col min="6920" max="6920" width="9.85546875" style="60" bestFit="1" customWidth="1"/>
    <col min="6921" max="6921" width="11.7109375" style="60" bestFit="1" customWidth="1"/>
    <col min="6922" max="7175" width="9.140625" style="60"/>
    <col min="7176" max="7176" width="9.85546875" style="60" bestFit="1" customWidth="1"/>
    <col min="7177" max="7177" width="11.7109375" style="60" bestFit="1" customWidth="1"/>
    <col min="7178" max="7431" width="9.140625" style="60"/>
    <col min="7432" max="7432" width="9.85546875" style="60" bestFit="1" customWidth="1"/>
    <col min="7433" max="7433" width="11.7109375" style="60" bestFit="1" customWidth="1"/>
    <col min="7434" max="7687" width="9.140625" style="60"/>
    <col min="7688" max="7688" width="9.85546875" style="60" bestFit="1" customWidth="1"/>
    <col min="7689" max="7689" width="11.7109375" style="60" bestFit="1" customWidth="1"/>
    <col min="7690" max="7943" width="9.140625" style="60"/>
    <col min="7944" max="7944" width="9.85546875" style="60" bestFit="1" customWidth="1"/>
    <col min="7945" max="7945" width="11.7109375" style="60" bestFit="1" customWidth="1"/>
    <col min="7946" max="8199" width="9.140625" style="60"/>
    <col min="8200" max="8200" width="9.85546875" style="60" bestFit="1" customWidth="1"/>
    <col min="8201" max="8201" width="11.7109375" style="60" bestFit="1" customWidth="1"/>
    <col min="8202" max="8455" width="9.140625" style="60"/>
    <col min="8456" max="8456" width="9.85546875" style="60" bestFit="1" customWidth="1"/>
    <col min="8457" max="8457" width="11.7109375" style="60" bestFit="1" customWidth="1"/>
    <col min="8458" max="8711" width="9.140625" style="60"/>
    <col min="8712" max="8712" width="9.85546875" style="60" bestFit="1" customWidth="1"/>
    <col min="8713" max="8713" width="11.7109375" style="60" bestFit="1" customWidth="1"/>
    <col min="8714" max="8967" width="9.140625" style="60"/>
    <col min="8968" max="8968" width="9.85546875" style="60" bestFit="1" customWidth="1"/>
    <col min="8969" max="8969" width="11.7109375" style="60" bestFit="1" customWidth="1"/>
    <col min="8970" max="9223" width="9.140625" style="60"/>
    <col min="9224" max="9224" width="9.85546875" style="60" bestFit="1" customWidth="1"/>
    <col min="9225" max="9225" width="11.7109375" style="60" bestFit="1" customWidth="1"/>
    <col min="9226" max="9479" width="9.140625" style="60"/>
    <col min="9480" max="9480" width="9.85546875" style="60" bestFit="1" customWidth="1"/>
    <col min="9481" max="9481" width="11.7109375" style="60" bestFit="1" customWidth="1"/>
    <col min="9482" max="9735" width="9.140625" style="60"/>
    <col min="9736" max="9736" width="9.85546875" style="60" bestFit="1" customWidth="1"/>
    <col min="9737" max="9737" width="11.7109375" style="60" bestFit="1" customWidth="1"/>
    <col min="9738" max="9991" width="9.140625" style="60"/>
    <col min="9992" max="9992" width="9.85546875" style="60" bestFit="1" customWidth="1"/>
    <col min="9993" max="9993" width="11.7109375" style="60" bestFit="1" customWidth="1"/>
    <col min="9994" max="10247" width="9.140625" style="60"/>
    <col min="10248" max="10248" width="9.85546875" style="60" bestFit="1" customWidth="1"/>
    <col min="10249" max="10249" width="11.7109375" style="60" bestFit="1" customWidth="1"/>
    <col min="10250" max="10503" width="9.140625" style="60"/>
    <col min="10504" max="10504" width="9.85546875" style="60" bestFit="1" customWidth="1"/>
    <col min="10505" max="10505" width="11.7109375" style="60" bestFit="1" customWidth="1"/>
    <col min="10506" max="10759" width="9.140625" style="60"/>
    <col min="10760" max="10760" width="9.85546875" style="60" bestFit="1" customWidth="1"/>
    <col min="10761" max="10761" width="11.7109375" style="60" bestFit="1" customWidth="1"/>
    <col min="10762" max="11015" width="9.140625" style="60"/>
    <col min="11016" max="11016" width="9.85546875" style="60" bestFit="1" customWidth="1"/>
    <col min="11017" max="11017" width="11.7109375" style="60" bestFit="1" customWidth="1"/>
    <col min="11018" max="11271" width="9.140625" style="60"/>
    <col min="11272" max="11272" width="9.85546875" style="60" bestFit="1" customWidth="1"/>
    <col min="11273" max="11273" width="11.7109375" style="60" bestFit="1" customWidth="1"/>
    <col min="11274" max="11527" width="9.140625" style="60"/>
    <col min="11528" max="11528" width="9.85546875" style="60" bestFit="1" customWidth="1"/>
    <col min="11529" max="11529" width="11.7109375" style="60" bestFit="1" customWidth="1"/>
    <col min="11530" max="11783" width="9.140625" style="60"/>
    <col min="11784" max="11784" width="9.85546875" style="60" bestFit="1" customWidth="1"/>
    <col min="11785" max="11785" width="11.7109375" style="60" bestFit="1" customWidth="1"/>
    <col min="11786" max="12039" width="9.140625" style="60"/>
    <col min="12040" max="12040" width="9.85546875" style="60" bestFit="1" customWidth="1"/>
    <col min="12041" max="12041" width="11.7109375" style="60" bestFit="1" customWidth="1"/>
    <col min="12042" max="12295" width="9.140625" style="60"/>
    <col min="12296" max="12296" width="9.85546875" style="60" bestFit="1" customWidth="1"/>
    <col min="12297" max="12297" width="11.7109375" style="60" bestFit="1" customWidth="1"/>
    <col min="12298" max="12551" width="9.140625" style="60"/>
    <col min="12552" max="12552" width="9.85546875" style="60" bestFit="1" customWidth="1"/>
    <col min="12553" max="12553" width="11.7109375" style="60" bestFit="1" customWidth="1"/>
    <col min="12554" max="12807" width="9.140625" style="60"/>
    <col min="12808" max="12808" width="9.85546875" style="60" bestFit="1" customWidth="1"/>
    <col min="12809" max="12809" width="11.7109375" style="60" bestFit="1" customWidth="1"/>
    <col min="12810" max="13063" width="9.140625" style="60"/>
    <col min="13064" max="13064" width="9.85546875" style="60" bestFit="1" customWidth="1"/>
    <col min="13065" max="13065" width="11.7109375" style="60" bestFit="1" customWidth="1"/>
    <col min="13066" max="13319" width="9.140625" style="60"/>
    <col min="13320" max="13320" width="9.85546875" style="60" bestFit="1" customWidth="1"/>
    <col min="13321" max="13321" width="11.7109375" style="60" bestFit="1" customWidth="1"/>
    <col min="13322" max="13575" width="9.140625" style="60"/>
    <col min="13576" max="13576" width="9.85546875" style="60" bestFit="1" customWidth="1"/>
    <col min="13577" max="13577" width="11.7109375" style="60" bestFit="1" customWidth="1"/>
    <col min="13578" max="13831" width="9.140625" style="60"/>
    <col min="13832" max="13832" width="9.85546875" style="60" bestFit="1" customWidth="1"/>
    <col min="13833" max="13833" width="11.7109375" style="60" bestFit="1" customWidth="1"/>
    <col min="13834" max="14087" width="9.140625" style="60"/>
    <col min="14088" max="14088" width="9.85546875" style="60" bestFit="1" customWidth="1"/>
    <col min="14089" max="14089" width="11.7109375" style="60" bestFit="1" customWidth="1"/>
    <col min="14090" max="14343" width="9.140625" style="60"/>
    <col min="14344" max="14344" width="9.85546875" style="60" bestFit="1" customWidth="1"/>
    <col min="14345" max="14345" width="11.7109375" style="60" bestFit="1" customWidth="1"/>
    <col min="14346" max="14599" width="9.140625" style="60"/>
    <col min="14600" max="14600" width="9.85546875" style="60" bestFit="1" customWidth="1"/>
    <col min="14601" max="14601" width="11.7109375" style="60" bestFit="1" customWidth="1"/>
    <col min="14602" max="14855" width="9.140625" style="60"/>
    <col min="14856" max="14856" width="9.85546875" style="60" bestFit="1" customWidth="1"/>
    <col min="14857" max="14857" width="11.7109375" style="60" bestFit="1" customWidth="1"/>
    <col min="14858" max="15111" width="9.140625" style="60"/>
    <col min="15112" max="15112" width="9.85546875" style="60" bestFit="1" customWidth="1"/>
    <col min="15113" max="15113" width="11.7109375" style="60" bestFit="1" customWidth="1"/>
    <col min="15114" max="15367" width="9.140625" style="60"/>
    <col min="15368" max="15368" width="9.85546875" style="60" bestFit="1" customWidth="1"/>
    <col min="15369" max="15369" width="11.7109375" style="60" bestFit="1" customWidth="1"/>
    <col min="15370" max="15623" width="9.140625" style="60"/>
    <col min="15624" max="15624" width="9.85546875" style="60" bestFit="1" customWidth="1"/>
    <col min="15625" max="15625" width="11.7109375" style="60" bestFit="1" customWidth="1"/>
    <col min="15626" max="15879" width="9.140625" style="60"/>
    <col min="15880" max="15880" width="9.85546875" style="60" bestFit="1" customWidth="1"/>
    <col min="15881" max="15881" width="11.7109375" style="60" bestFit="1" customWidth="1"/>
    <col min="15882" max="16135" width="9.140625" style="60"/>
    <col min="16136" max="16136" width="9.85546875" style="60" bestFit="1" customWidth="1"/>
    <col min="16137" max="16137" width="11.7109375" style="60" bestFit="1" customWidth="1"/>
    <col min="16138" max="16384" width="9.140625" style="60"/>
  </cols>
  <sheetData>
    <row r="1" spans="1:17" ht="15" x14ac:dyDescent="0.2">
      <c r="A1" s="235" t="s">
        <v>178</v>
      </c>
      <c r="B1" s="204"/>
      <c r="C1" s="204"/>
      <c r="D1" s="204"/>
      <c r="E1" s="204"/>
      <c r="F1" s="204"/>
      <c r="G1" s="204"/>
      <c r="H1" s="204"/>
      <c r="I1" s="204"/>
    </row>
    <row r="2" spans="1:17" ht="15" x14ac:dyDescent="0.25">
      <c r="A2" s="236" t="s">
        <v>409</v>
      </c>
      <c r="B2" s="206"/>
      <c r="C2" s="206"/>
      <c r="D2" s="206"/>
      <c r="E2" s="206"/>
      <c r="F2" s="206"/>
      <c r="G2" s="206"/>
      <c r="H2" s="206"/>
      <c r="I2" s="206"/>
    </row>
    <row r="3" spans="1:17" ht="15" x14ac:dyDescent="0.25">
      <c r="A3" s="237" t="s">
        <v>64</v>
      </c>
      <c r="B3" s="238"/>
      <c r="C3" s="238"/>
      <c r="D3" s="238"/>
      <c r="E3" s="238"/>
      <c r="F3" s="238"/>
      <c r="G3" s="238"/>
      <c r="H3" s="238"/>
      <c r="I3" s="238"/>
    </row>
    <row r="4" spans="1:17" ht="15" x14ac:dyDescent="0.2">
      <c r="A4" s="239" t="s">
        <v>411</v>
      </c>
      <c r="B4" s="210"/>
      <c r="C4" s="210"/>
      <c r="D4" s="210"/>
      <c r="E4" s="210"/>
      <c r="F4" s="210"/>
      <c r="G4" s="210"/>
      <c r="H4" s="210"/>
      <c r="I4" s="211"/>
    </row>
    <row r="5" spans="1:17" ht="34.5" thickBot="1" x14ac:dyDescent="0.25">
      <c r="A5" s="240" t="s">
        <v>65</v>
      </c>
      <c r="B5" s="213"/>
      <c r="C5" s="213"/>
      <c r="D5" s="213"/>
      <c r="E5" s="213"/>
      <c r="F5" s="214"/>
      <c r="G5" s="61" t="s">
        <v>179</v>
      </c>
      <c r="H5" s="62" t="s">
        <v>180</v>
      </c>
      <c r="I5" s="62" t="s">
        <v>181</v>
      </c>
    </row>
    <row r="6" spans="1:17" ht="15" x14ac:dyDescent="0.2">
      <c r="A6" s="241">
        <v>1</v>
      </c>
      <c r="B6" s="216"/>
      <c r="C6" s="216"/>
      <c r="D6" s="216"/>
      <c r="E6" s="216"/>
      <c r="F6" s="217"/>
      <c r="G6" s="63">
        <v>2</v>
      </c>
      <c r="H6" s="64">
        <v>3</v>
      </c>
      <c r="I6" s="64">
        <v>4</v>
      </c>
    </row>
    <row r="7" spans="1:17" x14ac:dyDescent="0.2">
      <c r="A7" s="244" t="s">
        <v>182</v>
      </c>
      <c r="B7" s="244"/>
      <c r="C7" s="244"/>
      <c r="D7" s="244"/>
      <c r="E7" s="244"/>
      <c r="F7" s="244"/>
      <c r="G7" s="65">
        <v>125</v>
      </c>
      <c r="H7" s="66">
        <f>SUM(H8:H12)</f>
        <v>5303426633</v>
      </c>
      <c r="I7" s="66">
        <f>SUM(I8:I12)</f>
        <v>5330624136</v>
      </c>
      <c r="O7" s="77"/>
      <c r="P7" s="77"/>
      <c r="Q7" s="77"/>
    </row>
    <row r="8" spans="1:17" x14ac:dyDescent="0.2">
      <c r="A8" s="224" t="s">
        <v>183</v>
      </c>
      <c r="B8" s="224"/>
      <c r="C8" s="224"/>
      <c r="D8" s="224"/>
      <c r="E8" s="224"/>
      <c r="F8" s="224"/>
      <c r="G8" s="53">
        <v>126</v>
      </c>
      <c r="H8" s="54"/>
      <c r="I8" s="54"/>
      <c r="O8" s="77"/>
      <c r="P8" s="77"/>
      <c r="Q8" s="77"/>
    </row>
    <row r="9" spans="1:17" x14ac:dyDescent="0.2">
      <c r="A9" s="224" t="s">
        <v>184</v>
      </c>
      <c r="B9" s="224"/>
      <c r="C9" s="224"/>
      <c r="D9" s="224"/>
      <c r="E9" s="224"/>
      <c r="F9" s="224"/>
      <c r="G9" s="53">
        <v>127</v>
      </c>
      <c r="H9" s="54">
        <v>5238169161</v>
      </c>
      <c r="I9" s="54">
        <v>5255506219</v>
      </c>
      <c r="O9" s="77"/>
      <c r="P9" s="77"/>
      <c r="Q9" s="77"/>
    </row>
    <row r="10" spans="1:17" x14ac:dyDescent="0.2">
      <c r="A10" s="224" t="s">
        <v>185</v>
      </c>
      <c r="B10" s="224"/>
      <c r="C10" s="224"/>
      <c r="D10" s="224"/>
      <c r="E10" s="224"/>
      <c r="F10" s="224"/>
      <c r="G10" s="53">
        <v>128</v>
      </c>
      <c r="H10" s="54"/>
      <c r="I10" s="54"/>
      <c r="O10" s="77"/>
      <c r="P10" s="77"/>
      <c r="Q10" s="77"/>
    </row>
    <row r="11" spans="1:17" x14ac:dyDescent="0.2">
      <c r="A11" s="224" t="s">
        <v>186</v>
      </c>
      <c r="B11" s="224"/>
      <c r="C11" s="224"/>
      <c r="D11" s="224"/>
      <c r="E11" s="224"/>
      <c r="F11" s="224"/>
      <c r="G11" s="53">
        <v>129</v>
      </c>
      <c r="H11" s="54"/>
      <c r="I11" s="54"/>
      <c r="O11" s="77"/>
      <c r="P11" s="77"/>
      <c r="Q11" s="77"/>
    </row>
    <row r="12" spans="1:17" x14ac:dyDescent="0.2">
      <c r="A12" s="224" t="s">
        <v>187</v>
      </c>
      <c r="B12" s="224"/>
      <c r="C12" s="224"/>
      <c r="D12" s="224"/>
      <c r="E12" s="224"/>
      <c r="F12" s="224"/>
      <c r="G12" s="53">
        <v>130</v>
      </c>
      <c r="H12" s="54">
        <v>65257472</v>
      </c>
      <c r="I12" s="54">
        <v>75117917</v>
      </c>
      <c r="O12" s="77"/>
      <c r="P12" s="77"/>
      <c r="Q12" s="77"/>
    </row>
    <row r="13" spans="1:17" x14ac:dyDescent="0.2">
      <c r="A13" s="231" t="s">
        <v>188</v>
      </c>
      <c r="B13" s="231"/>
      <c r="C13" s="231"/>
      <c r="D13" s="231"/>
      <c r="E13" s="231"/>
      <c r="F13" s="231"/>
      <c r="G13" s="55">
        <v>131</v>
      </c>
      <c r="H13" s="56">
        <f>H14+H15+H19+H23+H24+H25+H28+H35</f>
        <v>4896959552</v>
      </c>
      <c r="I13" s="56">
        <f>I14+I15+I19+I23+I24+I25+I28+I35</f>
        <v>4963857190</v>
      </c>
      <c r="O13" s="77"/>
      <c r="P13" s="77"/>
      <c r="Q13" s="77"/>
    </row>
    <row r="14" spans="1:17" x14ac:dyDescent="0.2">
      <c r="A14" s="224" t="s">
        <v>189</v>
      </c>
      <c r="B14" s="224"/>
      <c r="C14" s="224"/>
      <c r="D14" s="224"/>
      <c r="E14" s="224"/>
      <c r="F14" s="224"/>
      <c r="G14" s="53">
        <v>132</v>
      </c>
      <c r="H14" s="54">
        <v>6644343</v>
      </c>
      <c r="I14" s="54">
        <v>13194879</v>
      </c>
      <c r="O14" s="77"/>
      <c r="P14" s="77"/>
      <c r="Q14" s="77"/>
    </row>
    <row r="15" spans="1:17" x14ac:dyDescent="0.2">
      <c r="A15" s="242" t="s">
        <v>190</v>
      </c>
      <c r="B15" s="242"/>
      <c r="C15" s="242"/>
      <c r="D15" s="242"/>
      <c r="E15" s="242"/>
      <c r="F15" s="242"/>
      <c r="G15" s="55">
        <v>133</v>
      </c>
      <c r="H15" s="56">
        <f>SUM(H16:H18)</f>
        <v>3010664535</v>
      </c>
      <c r="I15" s="56">
        <f>SUM(I16:I18)</f>
        <v>2956472659</v>
      </c>
      <c r="O15" s="77"/>
      <c r="P15" s="77"/>
      <c r="Q15" s="77"/>
    </row>
    <row r="16" spans="1:17" x14ac:dyDescent="0.2">
      <c r="A16" s="243" t="s">
        <v>191</v>
      </c>
      <c r="B16" s="243"/>
      <c r="C16" s="243"/>
      <c r="D16" s="243"/>
      <c r="E16" s="243"/>
      <c r="F16" s="243"/>
      <c r="G16" s="53">
        <v>134</v>
      </c>
      <c r="H16" s="54">
        <v>1693308491</v>
      </c>
      <c r="I16" s="54">
        <v>1450652399</v>
      </c>
      <c r="O16" s="77"/>
      <c r="P16" s="77"/>
      <c r="Q16" s="77"/>
    </row>
    <row r="17" spans="1:17" x14ac:dyDescent="0.2">
      <c r="A17" s="243" t="s">
        <v>192</v>
      </c>
      <c r="B17" s="243"/>
      <c r="C17" s="243"/>
      <c r="D17" s="243"/>
      <c r="E17" s="243"/>
      <c r="F17" s="243"/>
      <c r="G17" s="53">
        <v>135</v>
      </c>
      <c r="H17" s="54">
        <v>1317356044</v>
      </c>
      <c r="I17" s="54">
        <v>1505820260</v>
      </c>
      <c r="O17" s="77"/>
      <c r="P17" s="77"/>
      <c r="Q17" s="77"/>
    </row>
    <row r="18" spans="1:17" x14ac:dyDescent="0.2">
      <c r="A18" s="243" t="s">
        <v>193</v>
      </c>
      <c r="B18" s="243"/>
      <c r="C18" s="243"/>
      <c r="D18" s="243"/>
      <c r="E18" s="243"/>
      <c r="F18" s="243"/>
      <c r="G18" s="53">
        <v>136</v>
      </c>
      <c r="H18" s="54"/>
      <c r="I18" s="54"/>
      <c r="O18" s="77"/>
      <c r="P18" s="77"/>
      <c r="Q18" s="77"/>
    </row>
    <row r="19" spans="1:17" x14ac:dyDescent="0.2">
      <c r="A19" s="242" t="s">
        <v>194</v>
      </c>
      <c r="B19" s="242"/>
      <c r="C19" s="242"/>
      <c r="D19" s="242"/>
      <c r="E19" s="242"/>
      <c r="F19" s="242"/>
      <c r="G19" s="55">
        <v>137</v>
      </c>
      <c r="H19" s="56">
        <f>SUM(H20:H22)</f>
        <v>722640587</v>
      </c>
      <c r="I19" s="56">
        <f>SUM(I20:I22)</f>
        <v>710558686</v>
      </c>
      <c r="O19" s="77"/>
      <c r="P19" s="77"/>
      <c r="Q19" s="77"/>
    </row>
    <row r="20" spans="1:17" x14ac:dyDescent="0.2">
      <c r="A20" s="243" t="s">
        <v>195</v>
      </c>
      <c r="B20" s="243"/>
      <c r="C20" s="243"/>
      <c r="D20" s="243"/>
      <c r="E20" s="243"/>
      <c r="F20" s="243"/>
      <c r="G20" s="53">
        <v>138</v>
      </c>
      <c r="H20" s="54">
        <v>452373007</v>
      </c>
      <c r="I20" s="54">
        <v>440546394</v>
      </c>
      <c r="O20" s="77"/>
      <c r="P20" s="77"/>
      <c r="Q20" s="77"/>
    </row>
    <row r="21" spans="1:17" x14ac:dyDescent="0.2">
      <c r="A21" s="243" t="s">
        <v>196</v>
      </c>
      <c r="B21" s="243"/>
      <c r="C21" s="243"/>
      <c r="D21" s="243"/>
      <c r="E21" s="243"/>
      <c r="F21" s="243"/>
      <c r="G21" s="53">
        <v>139</v>
      </c>
      <c r="H21" s="54">
        <v>189331834</v>
      </c>
      <c r="I21" s="54">
        <v>184745259</v>
      </c>
      <c r="O21" s="77"/>
      <c r="P21" s="77"/>
      <c r="Q21" s="77"/>
    </row>
    <row r="22" spans="1:17" x14ac:dyDescent="0.2">
      <c r="A22" s="243" t="s">
        <v>197</v>
      </c>
      <c r="B22" s="243"/>
      <c r="C22" s="243"/>
      <c r="D22" s="243"/>
      <c r="E22" s="243"/>
      <c r="F22" s="243"/>
      <c r="G22" s="53">
        <v>140</v>
      </c>
      <c r="H22" s="54">
        <v>80935746</v>
      </c>
      <c r="I22" s="54">
        <v>85267033</v>
      </c>
      <c r="O22" s="77"/>
      <c r="P22" s="77"/>
      <c r="Q22" s="77"/>
    </row>
    <row r="23" spans="1:17" x14ac:dyDescent="0.2">
      <c r="A23" s="224" t="s">
        <v>198</v>
      </c>
      <c r="B23" s="224"/>
      <c r="C23" s="224"/>
      <c r="D23" s="224"/>
      <c r="E23" s="224"/>
      <c r="F23" s="224"/>
      <c r="G23" s="53">
        <v>141</v>
      </c>
      <c r="H23" s="54">
        <v>175758357</v>
      </c>
      <c r="I23" s="54">
        <v>179112969</v>
      </c>
      <c r="O23" s="77"/>
      <c r="P23" s="77"/>
      <c r="Q23" s="77"/>
    </row>
    <row r="24" spans="1:17" x14ac:dyDescent="0.2">
      <c r="A24" s="224" t="s">
        <v>199</v>
      </c>
      <c r="B24" s="224"/>
      <c r="C24" s="224"/>
      <c r="D24" s="224"/>
      <c r="E24" s="224"/>
      <c r="F24" s="224"/>
      <c r="G24" s="53">
        <v>142</v>
      </c>
      <c r="H24" s="54">
        <v>824954888</v>
      </c>
      <c r="I24" s="54">
        <v>883236713</v>
      </c>
      <c r="O24" s="77"/>
      <c r="P24" s="77"/>
      <c r="Q24" s="77"/>
    </row>
    <row r="25" spans="1:17" x14ac:dyDescent="0.2">
      <c r="A25" s="242" t="s">
        <v>200</v>
      </c>
      <c r="B25" s="242"/>
      <c r="C25" s="242"/>
      <c r="D25" s="242"/>
      <c r="E25" s="242"/>
      <c r="F25" s="242"/>
      <c r="G25" s="55">
        <v>143</v>
      </c>
      <c r="H25" s="56">
        <f>H26+H27</f>
        <v>0</v>
      </c>
      <c r="I25" s="56">
        <f>I26+I27</f>
        <v>0</v>
      </c>
      <c r="O25" s="77"/>
      <c r="P25" s="77"/>
      <c r="Q25" s="77"/>
    </row>
    <row r="26" spans="1:17" x14ac:dyDescent="0.2">
      <c r="A26" s="243" t="s">
        <v>201</v>
      </c>
      <c r="B26" s="243"/>
      <c r="C26" s="243"/>
      <c r="D26" s="243"/>
      <c r="E26" s="243"/>
      <c r="F26" s="243"/>
      <c r="G26" s="53">
        <v>144</v>
      </c>
      <c r="H26" s="54"/>
      <c r="I26" s="54"/>
      <c r="O26" s="77"/>
      <c r="P26" s="77"/>
      <c r="Q26" s="77"/>
    </row>
    <row r="27" spans="1:17" x14ac:dyDescent="0.2">
      <c r="A27" s="243" t="s">
        <v>202</v>
      </c>
      <c r="B27" s="243"/>
      <c r="C27" s="243"/>
      <c r="D27" s="243"/>
      <c r="E27" s="243"/>
      <c r="F27" s="243"/>
      <c r="G27" s="53">
        <v>145</v>
      </c>
      <c r="H27" s="54"/>
      <c r="I27" s="54"/>
      <c r="O27" s="77"/>
      <c r="P27" s="77"/>
      <c r="Q27" s="77"/>
    </row>
    <row r="28" spans="1:17" x14ac:dyDescent="0.2">
      <c r="A28" s="242" t="s">
        <v>203</v>
      </c>
      <c r="B28" s="242"/>
      <c r="C28" s="242"/>
      <c r="D28" s="242"/>
      <c r="E28" s="242"/>
      <c r="F28" s="242"/>
      <c r="G28" s="55">
        <v>146</v>
      </c>
      <c r="H28" s="56">
        <f>SUM(H29:H34)</f>
        <v>0</v>
      </c>
      <c r="I28" s="56">
        <f>SUM(I29:I34)</f>
        <v>0</v>
      </c>
      <c r="O28" s="77"/>
      <c r="P28" s="77"/>
      <c r="Q28" s="77"/>
    </row>
    <row r="29" spans="1:17" x14ac:dyDescent="0.2">
      <c r="A29" s="243" t="s">
        <v>204</v>
      </c>
      <c r="B29" s="243"/>
      <c r="C29" s="243"/>
      <c r="D29" s="243"/>
      <c r="E29" s="243"/>
      <c r="F29" s="243"/>
      <c r="G29" s="53">
        <v>147</v>
      </c>
      <c r="H29" s="54"/>
      <c r="I29" s="54"/>
      <c r="O29" s="77"/>
      <c r="P29" s="77"/>
      <c r="Q29" s="77"/>
    </row>
    <row r="30" spans="1:17" x14ac:dyDescent="0.2">
      <c r="A30" s="243" t="s">
        <v>205</v>
      </c>
      <c r="B30" s="243"/>
      <c r="C30" s="243"/>
      <c r="D30" s="243"/>
      <c r="E30" s="243"/>
      <c r="F30" s="243"/>
      <c r="G30" s="53">
        <v>148</v>
      </c>
      <c r="H30" s="54"/>
      <c r="I30" s="54"/>
      <c r="O30" s="77"/>
      <c r="P30" s="77"/>
      <c r="Q30" s="77"/>
    </row>
    <row r="31" spans="1:17" x14ac:dyDescent="0.2">
      <c r="A31" s="243" t="s">
        <v>206</v>
      </c>
      <c r="B31" s="243"/>
      <c r="C31" s="243"/>
      <c r="D31" s="243"/>
      <c r="E31" s="243"/>
      <c r="F31" s="243"/>
      <c r="G31" s="53">
        <v>149</v>
      </c>
      <c r="H31" s="54"/>
      <c r="I31" s="54"/>
      <c r="O31" s="77"/>
      <c r="P31" s="77"/>
      <c r="Q31" s="77"/>
    </row>
    <row r="32" spans="1:17" x14ac:dyDescent="0.2">
      <c r="A32" s="243" t="s">
        <v>207</v>
      </c>
      <c r="B32" s="243"/>
      <c r="C32" s="243"/>
      <c r="D32" s="243"/>
      <c r="E32" s="243"/>
      <c r="F32" s="243"/>
      <c r="G32" s="53">
        <v>150</v>
      </c>
      <c r="H32" s="54"/>
      <c r="I32" s="54"/>
      <c r="O32" s="77"/>
      <c r="P32" s="77"/>
      <c r="Q32" s="77"/>
    </row>
    <row r="33" spans="1:17" x14ac:dyDescent="0.2">
      <c r="A33" s="243" t="s">
        <v>208</v>
      </c>
      <c r="B33" s="243"/>
      <c r="C33" s="243"/>
      <c r="D33" s="243"/>
      <c r="E33" s="243"/>
      <c r="F33" s="243"/>
      <c r="G33" s="53">
        <v>151</v>
      </c>
      <c r="H33" s="54"/>
      <c r="I33" s="54"/>
      <c r="O33" s="77"/>
      <c r="P33" s="77"/>
      <c r="Q33" s="77"/>
    </row>
    <row r="34" spans="1:17" x14ac:dyDescent="0.2">
      <c r="A34" s="243" t="s">
        <v>209</v>
      </c>
      <c r="B34" s="243"/>
      <c r="C34" s="243"/>
      <c r="D34" s="243"/>
      <c r="E34" s="243"/>
      <c r="F34" s="243"/>
      <c r="G34" s="53">
        <v>152</v>
      </c>
      <c r="H34" s="54"/>
      <c r="I34" s="54"/>
      <c r="O34" s="77"/>
      <c r="P34" s="77"/>
      <c r="Q34" s="77"/>
    </row>
    <row r="35" spans="1:17" x14ac:dyDescent="0.2">
      <c r="A35" s="224" t="s">
        <v>210</v>
      </c>
      <c r="B35" s="224"/>
      <c r="C35" s="224"/>
      <c r="D35" s="224"/>
      <c r="E35" s="224"/>
      <c r="F35" s="224"/>
      <c r="G35" s="53">
        <v>153</v>
      </c>
      <c r="H35" s="54">
        <v>156296842</v>
      </c>
      <c r="I35" s="54">
        <v>221281284</v>
      </c>
      <c r="O35" s="77"/>
      <c r="P35" s="77"/>
      <c r="Q35" s="77"/>
    </row>
    <row r="36" spans="1:17" x14ac:dyDescent="0.2">
      <c r="A36" s="231" t="s">
        <v>211</v>
      </c>
      <c r="B36" s="231"/>
      <c r="C36" s="231"/>
      <c r="D36" s="231"/>
      <c r="E36" s="231"/>
      <c r="F36" s="231"/>
      <c r="G36" s="55">
        <v>154</v>
      </c>
      <c r="H36" s="56">
        <f>SUM(H37:H46)</f>
        <v>28559715</v>
      </c>
      <c r="I36" s="56">
        <f>SUM(I37:I46)</f>
        <v>12027494</v>
      </c>
      <c r="O36" s="77"/>
      <c r="P36" s="77"/>
      <c r="Q36" s="77"/>
    </row>
    <row r="37" spans="1:17" x14ac:dyDescent="0.2">
      <c r="A37" s="224" t="s">
        <v>212</v>
      </c>
      <c r="B37" s="224"/>
      <c r="C37" s="224"/>
      <c r="D37" s="224"/>
      <c r="E37" s="224"/>
      <c r="F37" s="224"/>
      <c r="G37" s="53">
        <v>155</v>
      </c>
      <c r="H37" s="54"/>
      <c r="I37" s="54"/>
      <c r="O37" s="77"/>
      <c r="P37" s="77"/>
      <c r="Q37" s="77"/>
    </row>
    <row r="38" spans="1:17" ht="25.15" customHeight="1" x14ac:dyDescent="0.2">
      <c r="A38" s="224" t="s">
        <v>213</v>
      </c>
      <c r="B38" s="224"/>
      <c r="C38" s="224"/>
      <c r="D38" s="224"/>
      <c r="E38" s="224"/>
      <c r="F38" s="224"/>
      <c r="G38" s="53">
        <v>156</v>
      </c>
      <c r="H38" s="54"/>
      <c r="I38" s="54"/>
      <c r="O38" s="77"/>
      <c r="P38" s="77"/>
      <c r="Q38" s="77"/>
    </row>
    <row r="39" spans="1:17" ht="28.15" customHeight="1" x14ac:dyDescent="0.2">
      <c r="A39" s="224" t="s">
        <v>214</v>
      </c>
      <c r="B39" s="224"/>
      <c r="C39" s="224"/>
      <c r="D39" s="224"/>
      <c r="E39" s="224"/>
      <c r="F39" s="224"/>
      <c r="G39" s="53">
        <v>157</v>
      </c>
      <c r="H39" s="54"/>
      <c r="I39" s="54"/>
      <c r="O39" s="77"/>
      <c r="P39" s="77"/>
      <c r="Q39" s="77"/>
    </row>
    <row r="40" spans="1:17" ht="28.15" customHeight="1" x14ac:dyDescent="0.2">
      <c r="A40" s="224" t="s">
        <v>215</v>
      </c>
      <c r="B40" s="224"/>
      <c r="C40" s="224"/>
      <c r="D40" s="224"/>
      <c r="E40" s="224"/>
      <c r="F40" s="224"/>
      <c r="G40" s="53">
        <v>158</v>
      </c>
      <c r="H40" s="54"/>
      <c r="I40" s="54"/>
      <c r="O40" s="77"/>
      <c r="P40" s="77"/>
      <c r="Q40" s="77"/>
    </row>
    <row r="41" spans="1:17" ht="22.9" customHeight="1" x14ac:dyDescent="0.2">
      <c r="A41" s="224" t="s">
        <v>216</v>
      </c>
      <c r="B41" s="224"/>
      <c r="C41" s="224"/>
      <c r="D41" s="224"/>
      <c r="E41" s="224"/>
      <c r="F41" s="224"/>
      <c r="G41" s="53">
        <v>159</v>
      </c>
      <c r="H41" s="54"/>
      <c r="I41" s="54"/>
      <c r="O41" s="77"/>
      <c r="P41" s="77"/>
      <c r="Q41" s="77"/>
    </row>
    <row r="42" spans="1:17" x14ac:dyDescent="0.2">
      <c r="A42" s="224" t="s">
        <v>217</v>
      </c>
      <c r="B42" s="224"/>
      <c r="C42" s="224"/>
      <c r="D42" s="224"/>
      <c r="E42" s="224"/>
      <c r="F42" s="224"/>
      <c r="G42" s="53">
        <v>160</v>
      </c>
      <c r="H42" s="54"/>
      <c r="I42" s="54"/>
      <c r="O42" s="77"/>
      <c r="P42" s="77"/>
      <c r="Q42" s="77"/>
    </row>
    <row r="43" spans="1:17" x14ac:dyDescent="0.2">
      <c r="A43" s="224" t="s">
        <v>218</v>
      </c>
      <c r="B43" s="224"/>
      <c r="C43" s="224"/>
      <c r="D43" s="224"/>
      <c r="E43" s="224"/>
      <c r="F43" s="224"/>
      <c r="G43" s="53">
        <v>161</v>
      </c>
      <c r="H43" s="54"/>
      <c r="I43" s="54"/>
      <c r="O43" s="77"/>
      <c r="P43" s="77"/>
      <c r="Q43" s="77"/>
    </row>
    <row r="44" spans="1:17" x14ac:dyDescent="0.2">
      <c r="A44" s="224" t="s">
        <v>219</v>
      </c>
      <c r="B44" s="224"/>
      <c r="C44" s="224"/>
      <c r="D44" s="224"/>
      <c r="E44" s="224"/>
      <c r="F44" s="224"/>
      <c r="G44" s="53">
        <v>162</v>
      </c>
      <c r="H44" s="54">
        <v>28559715</v>
      </c>
      <c r="I44" s="54">
        <v>12027494</v>
      </c>
      <c r="O44" s="77"/>
      <c r="P44" s="77"/>
      <c r="Q44" s="77"/>
    </row>
    <row r="45" spans="1:17" x14ac:dyDescent="0.2">
      <c r="A45" s="224" t="s">
        <v>220</v>
      </c>
      <c r="B45" s="224"/>
      <c r="C45" s="224"/>
      <c r="D45" s="224"/>
      <c r="E45" s="224"/>
      <c r="F45" s="224"/>
      <c r="G45" s="53">
        <v>163</v>
      </c>
      <c r="H45" s="54"/>
      <c r="I45" s="54"/>
      <c r="O45" s="77"/>
      <c r="P45" s="77"/>
      <c r="Q45" s="77"/>
    </row>
    <row r="46" spans="1:17" x14ac:dyDescent="0.2">
      <c r="A46" s="224" t="s">
        <v>221</v>
      </c>
      <c r="B46" s="224"/>
      <c r="C46" s="224"/>
      <c r="D46" s="224"/>
      <c r="E46" s="224"/>
      <c r="F46" s="224"/>
      <c r="G46" s="53">
        <v>164</v>
      </c>
      <c r="H46" s="54"/>
      <c r="I46" s="54"/>
      <c r="O46" s="77"/>
      <c r="P46" s="77"/>
      <c r="Q46" s="77"/>
    </row>
    <row r="47" spans="1:17" x14ac:dyDescent="0.2">
      <c r="A47" s="231" t="s">
        <v>222</v>
      </c>
      <c r="B47" s="231"/>
      <c r="C47" s="231"/>
      <c r="D47" s="231"/>
      <c r="E47" s="231"/>
      <c r="F47" s="231"/>
      <c r="G47" s="55">
        <v>165</v>
      </c>
      <c r="H47" s="56">
        <f>SUM(H48:H54)</f>
        <v>78118187</v>
      </c>
      <c r="I47" s="56">
        <f>SUM(I48:I54)</f>
        <v>62236795</v>
      </c>
      <c r="K47" s="77"/>
      <c r="O47" s="77"/>
      <c r="P47" s="77"/>
      <c r="Q47" s="77"/>
    </row>
    <row r="48" spans="1:17" ht="23.45" customHeight="1" x14ac:dyDescent="0.2">
      <c r="A48" s="224" t="s">
        <v>223</v>
      </c>
      <c r="B48" s="224"/>
      <c r="C48" s="224"/>
      <c r="D48" s="224"/>
      <c r="E48" s="224"/>
      <c r="F48" s="224"/>
      <c r="G48" s="53">
        <v>166</v>
      </c>
      <c r="H48" s="54"/>
      <c r="I48" s="54"/>
      <c r="O48" s="77"/>
      <c r="P48" s="77"/>
      <c r="Q48" s="77"/>
    </row>
    <row r="49" spans="1:17" x14ac:dyDescent="0.2">
      <c r="A49" s="245" t="s">
        <v>224</v>
      </c>
      <c r="B49" s="245"/>
      <c r="C49" s="245"/>
      <c r="D49" s="245"/>
      <c r="E49" s="245"/>
      <c r="F49" s="245"/>
      <c r="G49" s="53">
        <v>167</v>
      </c>
      <c r="H49" s="54"/>
      <c r="I49" s="54"/>
      <c r="O49" s="77"/>
      <c r="P49" s="77"/>
      <c r="Q49" s="77"/>
    </row>
    <row r="50" spans="1:17" x14ac:dyDescent="0.2">
      <c r="A50" s="245" t="s">
        <v>225</v>
      </c>
      <c r="B50" s="245"/>
      <c r="C50" s="245"/>
      <c r="D50" s="245"/>
      <c r="E50" s="245"/>
      <c r="F50" s="245"/>
      <c r="G50" s="53">
        <v>168</v>
      </c>
      <c r="H50" s="54">
        <v>73117161</v>
      </c>
      <c r="I50" s="54">
        <v>57159699</v>
      </c>
      <c r="O50" s="77"/>
      <c r="P50" s="77"/>
      <c r="Q50" s="77"/>
    </row>
    <row r="51" spans="1:17" x14ac:dyDescent="0.2">
      <c r="A51" s="245" t="s">
        <v>226</v>
      </c>
      <c r="B51" s="245"/>
      <c r="C51" s="245"/>
      <c r="D51" s="245"/>
      <c r="E51" s="245"/>
      <c r="F51" s="245"/>
      <c r="G51" s="53">
        <v>169</v>
      </c>
      <c r="H51" s="54">
        <v>5001026</v>
      </c>
      <c r="I51" s="54">
        <v>5077096</v>
      </c>
      <c r="O51" s="77"/>
      <c r="P51" s="77"/>
      <c r="Q51" s="77"/>
    </row>
    <row r="52" spans="1:17" x14ac:dyDescent="0.2">
      <c r="A52" s="245" t="s">
        <v>227</v>
      </c>
      <c r="B52" s="245"/>
      <c r="C52" s="245"/>
      <c r="D52" s="245"/>
      <c r="E52" s="245"/>
      <c r="F52" s="245"/>
      <c r="G52" s="53">
        <v>170</v>
      </c>
      <c r="H52" s="54"/>
      <c r="I52" s="54"/>
      <c r="O52" s="77"/>
      <c r="P52" s="77"/>
      <c r="Q52" s="77"/>
    </row>
    <row r="53" spans="1:17" x14ac:dyDescent="0.2">
      <c r="A53" s="245" t="s">
        <v>228</v>
      </c>
      <c r="B53" s="245"/>
      <c r="C53" s="245"/>
      <c r="D53" s="245"/>
      <c r="E53" s="245"/>
      <c r="F53" s="245"/>
      <c r="G53" s="53">
        <v>171</v>
      </c>
      <c r="H53" s="54"/>
      <c r="I53" s="54"/>
      <c r="O53" s="77"/>
      <c r="P53" s="77"/>
      <c r="Q53" s="77"/>
    </row>
    <row r="54" spans="1:17" x14ac:dyDescent="0.2">
      <c r="A54" s="245" t="s">
        <v>229</v>
      </c>
      <c r="B54" s="245"/>
      <c r="C54" s="245"/>
      <c r="D54" s="245"/>
      <c r="E54" s="245"/>
      <c r="F54" s="245"/>
      <c r="G54" s="53">
        <v>172</v>
      </c>
      <c r="H54" s="54"/>
      <c r="I54" s="54"/>
      <c r="O54" s="77"/>
      <c r="P54" s="77"/>
      <c r="Q54" s="77"/>
    </row>
    <row r="55" spans="1:17" ht="30.6" customHeight="1" x14ac:dyDescent="0.2">
      <c r="A55" s="233" t="s">
        <v>230</v>
      </c>
      <c r="B55" s="233"/>
      <c r="C55" s="233"/>
      <c r="D55" s="233"/>
      <c r="E55" s="233"/>
      <c r="F55" s="233"/>
      <c r="G55" s="53">
        <v>173</v>
      </c>
      <c r="H55" s="54"/>
      <c r="I55" s="54"/>
      <c r="O55" s="77"/>
      <c r="P55" s="77"/>
      <c r="Q55" s="77"/>
    </row>
    <row r="56" spans="1:17" x14ac:dyDescent="0.2">
      <c r="A56" s="233" t="s">
        <v>231</v>
      </c>
      <c r="B56" s="233"/>
      <c r="C56" s="233"/>
      <c r="D56" s="233"/>
      <c r="E56" s="233"/>
      <c r="F56" s="233"/>
      <c r="G56" s="53">
        <v>174</v>
      </c>
      <c r="H56" s="54"/>
      <c r="I56" s="54"/>
      <c r="O56" s="77"/>
      <c r="P56" s="77"/>
      <c r="Q56" s="77"/>
    </row>
    <row r="57" spans="1:17" ht="28.9" customHeight="1" x14ac:dyDescent="0.2">
      <c r="A57" s="233" t="s">
        <v>232</v>
      </c>
      <c r="B57" s="233"/>
      <c r="C57" s="233"/>
      <c r="D57" s="233"/>
      <c r="E57" s="233"/>
      <c r="F57" s="233"/>
      <c r="G57" s="53">
        <v>175</v>
      </c>
      <c r="H57" s="54"/>
      <c r="I57" s="54"/>
      <c r="O57" s="77"/>
      <c r="P57" s="77"/>
      <c r="Q57" s="77"/>
    </row>
    <row r="58" spans="1:17" x14ac:dyDescent="0.2">
      <c r="A58" s="233" t="s">
        <v>233</v>
      </c>
      <c r="B58" s="233"/>
      <c r="C58" s="233"/>
      <c r="D58" s="233"/>
      <c r="E58" s="233"/>
      <c r="F58" s="233"/>
      <c r="G58" s="53">
        <v>176</v>
      </c>
      <c r="H58" s="54"/>
      <c r="I58" s="54"/>
      <c r="O58" s="77"/>
      <c r="P58" s="77"/>
      <c r="Q58" s="77"/>
    </row>
    <row r="59" spans="1:17" x14ac:dyDescent="0.2">
      <c r="A59" s="231" t="s">
        <v>234</v>
      </c>
      <c r="B59" s="231"/>
      <c r="C59" s="231"/>
      <c r="D59" s="231"/>
      <c r="E59" s="231"/>
      <c r="F59" s="231"/>
      <c r="G59" s="55">
        <v>177</v>
      </c>
      <c r="H59" s="56">
        <f>H7+H36+H55+H56</f>
        <v>5331986348</v>
      </c>
      <c r="I59" s="56">
        <f>I7+I36+I55+I56</f>
        <v>5342651630</v>
      </c>
      <c r="O59" s="77"/>
      <c r="P59" s="77"/>
      <c r="Q59" s="77"/>
    </row>
    <row r="60" spans="1:17" x14ac:dyDescent="0.2">
      <c r="A60" s="231" t="s">
        <v>235</v>
      </c>
      <c r="B60" s="231"/>
      <c r="C60" s="231"/>
      <c r="D60" s="231"/>
      <c r="E60" s="231"/>
      <c r="F60" s="231"/>
      <c r="G60" s="55">
        <v>178</v>
      </c>
      <c r="H60" s="56">
        <f>H13+H47+H57+H58</f>
        <v>4975077739</v>
      </c>
      <c r="I60" s="56">
        <f>I13+I47+I57+I58</f>
        <v>5026093985</v>
      </c>
      <c r="O60" s="77"/>
      <c r="P60" s="77"/>
      <c r="Q60" s="77"/>
    </row>
    <row r="61" spans="1:17" x14ac:dyDescent="0.2">
      <c r="A61" s="231" t="s">
        <v>236</v>
      </c>
      <c r="B61" s="231"/>
      <c r="C61" s="231"/>
      <c r="D61" s="231"/>
      <c r="E61" s="231"/>
      <c r="F61" s="231"/>
      <c r="G61" s="55">
        <v>179</v>
      </c>
      <c r="H61" s="56">
        <f>H59-H60</f>
        <v>356908609</v>
      </c>
      <c r="I61" s="56">
        <f>I59-I60</f>
        <v>316557645</v>
      </c>
      <c r="O61" s="77"/>
      <c r="P61" s="77"/>
      <c r="Q61" s="77"/>
    </row>
    <row r="62" spans="1:17" x14ac:dyDescent="0.2">
      <c r="A62" s="246" t="s">
        <v>237</v>
      </c>
      <c r="B62" s="246"/>
      <c r="C62" s="246"/>
      <c r="D62" s="246"/>
      <c r="E62" s="246"/>
      <c r="F62" s="246"/>
      <c r="G62" s="55">
        <v>180</v>
      </c>
      <c r="H62" s="56">
        <f>+IF((H59-H60)&gt;0,(H59-H60),0)</f>
        <v>356908609</v>
      </c>
      <c r="I62" s="56">
        <f>+IF((I59-I60)&gt;0,(I59-I60),0)</f>
        <v>316557645</v>
      </c>
      <c r="O62" s="77"/>
      <c r="P62" s="77"/>
      <c r="Q62" s="77"/>
    </row>
    <row r="63" spans="1:17" x14ac:dyDescent="0.2">
      <c r="A63" s="246" t="s">
        <v>238</v>
      </c>
      <c r="B63" s="246"/>
      <c r="C63" s="246"/>
      <c r="D63" s="246"/>
      <c r="E63" s="246"/>
      <c r="F63" s="246"/>
      <c r="G63" s="55">
        <v>181</v>
      </c>
      <c r="H63" s="56">
        <f>+IF((H59-H60)&lt;0,(H59-H60),0)</f>
        <v>0</v>
      </c>
      <c r="I63" s="56">
        <f>+IF((I59-I60)&lt;0,(I59-I60),0)</f>
        <v>0</v>
      </c>
      <c r="O63" s="77"/>
      <c r="P63" s="77"/>
      <c r="Q63" s="77"/>
    </row>
    <row r="64" spans="1:17" x14ac:dyDescent="0.2">
      <c r="A64" s="233" t="s">
        <v>239</v>
      </c>
      <c r="B64" s="233"/>
      <c r="C64" s="233"/>
      <c r="D64" s="233"/>
      <c r="E64" s="233"/>
      <c r="F64" s="233"/>
      <c r="G64" s="53">
        <v>182</v>
      </c>
      <c r="H64" s="54">
        <v>80684510</v>
      </c>
      <c r="I64" s="54">
        <v>72339682</v>
      </c>
      <c r="O64" s="77"/>
      <c r="P64" s="77"/>
      <c r="Q64" s="77"/>
    </row>
    <row r="65" spans="1:17" x14ac:dyDescent="0.2">
      <c r="A65" s="231" t="s">
        <v>240</v>
      </c>
      <c r="B65" s="231"/>
      <c r="C65" s="231"/>
      <c r="D65" s="231"/>
      <c r="E65" s="231"/>
      <c r="F65" s="231"/>
      <c r="G65" s="55">
        <v>183</v>
      </c>
      <c r="H65" s="56">
        <f>H61-H64</f>
        <v>276224099</v>
      </c>
      <c r="I65" s="56">
        <f>I61-I64</f>
        <v>244217963</v>
      </c>
      <c r="O65" s="77"/>
      <c r="P65" s="77"/>
      <c r="Q65" s="77"/>
    </row>
    <row r="66" spans="1:17" x14ac:dyDescent="0.2">
      <c r="A66" s="246" t="s">
        <v>241</v>
      </c>
      <c r="B66" s="246"/>
      <c r="C66" s="246"/>
      <c r="D66" s="246"/>
      <c r="E66" s="246"/>
      <c r="F66" s="246"/>
      <c r="G66" s="55">
        <v>184</v>
      </c>
      <c r="H66" s="56">
        <f>+IF((H61-H64)&gt;0,(H61-H64),0)</f>
        <v>276224099</v>
      </c>
      <c r="I66" s="56">
        <f>+IF((I61-I64)&gt;0,(I61-I64),0)</f>
        <v>244217963</v>
      </c>
      <c r="O66" s="77"/>
      <c r="P66" s="77"/>
      <c r="Q66" s="77"/>
    </row>
    <row r="67" spans="1:17" x14ac:dyDescent="0.2">
      <c r="A67" s="247" t="s">
        <v>242</v>
      </c>
      <c r="B67" s="247"/>
      <c r="C67" s="247"/>
      <c r="D67" s="247"/>
      <c r="E67" s="247"/>
      <c r="F67" s="247"/>
      <c r="G67" s="67">
        <v>185</v>
      </c>
      <c r="H67" s="68">
        <f>+IF((H61-H64)&lt;0,(H61-H64),0)</f>
        <v>0</v>
      </c>
      <c r="I67" s="68">
        <f>+IF((I61-I64)&lt;0,(I61-I64),0)</f>
        <v>0</v>
      </c>
      <c r="O67" s="77"/>
      <c r="P67" s="77"/>
      <c r="Q67" s="77"/>
    </row>
    <row r="68" spans="1:17" x14ac:dyDescent="0.2">
      <c r="A68" s="229" t="s">
        <v>243</v>
      </c>
      <c r="B68" s="229"/>
      <c r="C68" s="229"/>
      <c r="D68" s="229"/>
      <c r="E68" s="229"/>
      <c r="F68" s="229"/>
      <c r="G68" s="248"/>
      <c r="H68" s="248"/>
      <c r="I68" s="248"/>
      <c r="O68" s="77"/>
      <c r="P68" s="77"/>
      <c r="Q68" s="77"/>
    </row>
    <row r="69" spans="1:17" ht="25.9" customHeight="1" x14ac:dyDescent="0.2">
      <c r="A69" s="231" t="s">
        <v>244</v>
      </c>
      <c r="B69" s="231"/>
      <c r="C69" s="231"/>
      <c r="D69" s="231"/>
      <c r="E69" s="231"/>
      <c r="F69" s="231"/>
      <c r="G69" s="55">
        <v>186</v>
      </c>
      <c r="H69" s="56">
        <f>H70-H71</f>
        <v>0</v>
      </c>
      <c r="I69" s="56">
        <f>I70-I71</f>
        <v>0</v>
      </c>
      <c r="O69" s="77"/>
      <c r="P69" s="77"/>
      <c r="Q69" s="77"/>
    </row>
    <row r="70" spans="1:17" x14ac:dyDescent="0.2">
      <c r="A70" s="245" t="s">
        <v>245</v>
      </c>
      <c r="B70" s="245"/>
      <c r="C70" s="245"/>
      <c r="D70" s="245"/>
      <c r="E70" s="245"/>
      <c r="F70" s="245"/>
      <c r="G70" s="53">
        <v>187</v>
      </c>
      <c r="H70" s="54"/>
      <c r="I70" s="54"/>
      <c r="O70" s="77"/>
      <c r="P70" s="77"/>
      <c r="Q70" s="77"/>
    </row>
    <row r="71" spans="1:17" x14ac:dyDescent="0.2">
      <c r="A71" s="245" t="s">
        <v>246</v>
      </c>
      <c r="B71" s="245"/>
      <c r="C71" s="245"/>
      <c r="D71" s="245"/>
      <c r="E71" s="245"/>
      <c r="F71" s="245"/>
      <c r="G71" s="53">
        <v>188</v>
      </c>
      <c r="H71" s="54"/>
      <c r="I71" s="54"/>
      <c r="O71" s="77"/>
      <c r="P71" s="77"/>
      <c r="Q71" s="77"/>
    </row>
    <row r="72" spans="1:17" x14ac:dyDescent="0.2">
      <c r="A72" s="233" t="s">
        <v>247</v>
      </c>
      <c r="B72" s="233"/>
      <c r="C72" s="233"/>
      <c r="D72" s="233"/>
      <c r="E72" s="233"/>
      <c r="F72" s="233"/>
      <c r="G72" s="53">
        <v>189</v>
      </c>
      <c r="H72" s="54"/>
      <c r="I72" s="54"/>
      <c r="O72" s="77"/>
      <c r="P72" s="77"/>
      <c r="Q72" s="77"/>
    </row>
    <row r="73" spans="1:17" x14ac:dyDescent="0.2">
      <c r="A73" s="246" t="s">
        <v>248</v>
      </c>
      <c r="B73" s="246"/>
      <c r="C73" s="246"/>
      <c r="D73" s="246"/>
      <c r="E73" s="246"/>
      <c r="F73" s="246"/>
      <c r="G73" s="55">
        <v>190</v>
      </c>
      <c r="H73" s="69"/>
      <c r="I73" s="69"/>
      <c r="O73" s="77"/>
      <c r="P73" s="77"/>
      <c r="Q73" s="77"/>
    </row>
    <row r="74" spans="1:17" x14ac:dyDescent="0.2">
      <c r="A74" s="247" t="s">
        <v>249</v>
      </c>
      <c r="B74" s="247"/>
      <c r="C74" s="247"/>
      <c r="D74" s="247"/>
      <c r="E74" s="247"/>
      <c r="F74" s="247"/>
      <c r="G74" s="67">
        <v>191</v>
      </c>
      <c r="H74" s="70"/>
      <c r="I74" s="70"/>
      <c r="O74" s="77"/>
      <c r="P74" s="77"/>
      <c r="Q74" s="77"/>
    </row>
    <row r="75" spans="1:17" x14ac:dyDescent="0.2">
      <c r="A75" s="229" t="s">
        <v>250</v>
      </c>
      <c r="B75" s="229"/>
      <c r="C75" s="229"/>
      <c r="D75" s="229"/>
      <c r="E75" s="229"/>
      <c r="F75" s="229"/>
      <c r="G75" s="248"/>
      <c r="H75" s="248"/>
      <c r="I75" s="248"/>
      <c r="O75" s="77"/>
      <c r="P75" s="77"/>
      <c r="Q75" s="77"/>
    </row>
    <row r="76" spans="1:17" x14ac:dyDescent="0.2">
      <c r="A76" s="231" t="s">
        <v>251</v>
      </c>
      <c r="B76" s="231"/>
      <c r="C76" s="231"/>
      <c r="D76" s="231"/>
      <c r="E76" s="231"/>
      <c r="F76" s="231"/>
      <c r="G76" s="55">
        <v>192</v>
      </c>
      <c r="H76" s="69"/>
      <c r="I76" s="69"/>
      <c r="O76" s="77"/>
      <c r="P76" s="77"/>
      <c r="Q76" s="77"/>
    </row>
    <row r="77" spans="1:17" x14ac:dyDescent="0.2">
      <c r="A77" s="249" t="s">
        <v>252</v>
      </c>
      <c r="B77" s="249"/>
      <c r="C77" s="249"/>
      <c r="D77" s="249"/>
      <c r="E77" s="249"/>
      <c r="F77" s="249"/>
      <c r="G77" s="71">
        <v>193</v>
      </c>
      <c r="H77" s="72"/>
      <c r="I77" s="72"/>
      <c r="O77" s="77"/>
      <c r="P77" s="77"/>
      <c r="Q77" s="77"/>
    </row>
    <row r="78" spans="1:17" x14ac:dyDescent="0.2">
      <c r="A78" s="249" t="s">
        <v>253</v>
      </c>
      <c r="B78" s="249"/>
      <c r="C78" s="249"/>
      <c r="D78" s="249"/>
      <c r="E78" s="249"/>
      <c r="F78" s="249"/>
      <c r="G78" s="71">
        <v>194</v>
      </c>
      <c r="H78" s="72"/>
      <c r="I78" s="72"/>
      <c r="O78" s="77"/>
      <c r="P78" s="77"/>
      <c r="Q78" s="77"/>
    </row>
    <row r="79" spans="1:17" x14ac:dyDescent="0.2">
      <c r="A79" s="231" t="s">
        <v>254</v>
      </c>
      <c r="B79" s="231"/>
      <c r="C79" s="231"/>
      <c r="D79" s="231"/>
      <c r="E79" s="231"/>
      <c r="F79" s="231"/>
      <c r="G79" s="55">
        <v>195</v>
      </c>
      <c r="H79" s="69"/>
      <c r="I79" s="69"/>
      <c r="O79" s="77"/>
      <c r="P79" s="77"/>
      <c r="Q79" s="77"/>
    </row>
    <row r="80" spans="1:17" x14ac:dyDescent="0.2">
      <c r="A80" s="231" t="s">
        <v>255</v>
      </c>
      <c r="B80" s="231"/>
      <c r="C80" s="231"/>
      <c r="D80" s="231"/>
      <c r="E80" s="231"/>
      <c r="F80" s="231"/>
      <c r="G80" s="55">
        <v>196</v>
      </c>
      <c r="H80" s="69"/>
      <c r="I80" s="69"/>
      <c r="O80" s="77"/>
      <c r="P80" s="77"/>
      <c r="Q80" s="77"/>
    </row>
    <row r="81" spans="1:17" x14ac:dyDescent="0.2">
      <c r="A81" s="246" t="s">
        <v>256</v>
      </c>
      <c r="B81" s="246"/>
      <c r="C81" s="246"/>
      <c r="D81" s="246"/>
      <c r="E81" s="246"/>
      <c r="F81" s="246"/>
      <c r="G81" s="55">
        <v>197</v>
      </c>
      <c r="H81" s="69"/>
      <c r="I81" s="69"/>
      <c r="O81" s="77"/>
      <c r="P81" s="77"/>
      <c r="Q81" s="77"/>
    </row>
    <row r="82" spans="1:17" x14ac:dyDescent="0.2">
      <c r="A82" s="247" t="s">
        <v>257</v>
      </c>
      <c r="B82" s="247"/>
      <c r="C82" s="247"/>
      <c r="D82" s="247"/>
      <c r="E82" s="247"/>
      <c r="F82" s="247"/>
      <c r="G82" s="67">
        <v>198</v>
      </c>
      <c r="H82" s="70"/>
      <c r="I82" s="70"/>
      <c r="O82" s="77"/>
      <c r="P82" s="77"/>
      <c r="Q82" s="77"/>
    </row>
    <row r="83" spans="1:17" x14ac:dyDescent="0.2">
      <c r="A83" s="229" t="s">
        <v>258</v>
      </c>
      <c r="B83" s="229"/>
      <c r="C83" s="229"/>
      <c r="D83" s="229"/>
      <c r="E83" s="229"/>
      <c r="F83" s="229"/>
      <c r="G83" s="248"/>
      <c r="H83" s="248"/>
      <c r="I83" s="248"/>
      <c r="O83" s="77"/>
      <c r="P83" s="77"/>
      <c r="Q83" s="77"/>
    </row>
    <row r="84" spans="1:17" x14ac:dyDescent="0.2">
      <c r="A84" s="256" t="s">
        <v>259</v>
      </c>
      <c r="B84" s="256"/>
      <c r="C84" s="256"/>
      <c r="D84" s="256"/>
      <c r="E84" s="256"/>
      <c r="F84" s="256"/>
      <c r="G84" s="55">
        <v>199</v>
      </c>
      <c r="H84" s="73">
        <f>H85+H86</f>
        <v>276224099</v>
      </c>
      <c r="I84" s="73">
        <f>I85+I86</f>
        <v>244217963</v>
      </c>
      <c r="O84" s="77"/>
      <c r="P84" s="77"/>
      <c r="Q84" s="77"/>
    </row>
    <row r="85" spans="1:17" x14ac:dyDescent="0.2">
      <c r="A85" s="250" t="s">
        <v>260</v>
      </c>
      <c r="B85" s="250"/>
      <c r="C85" s="250"/>
      <c r="D85" s="250"/>
      <c r="E85" s="250"/>
      <c r="F85" s="250"/>
      <c r="G85" s="53">
        <v>200</v>
      </c>
      <c r="H85" s="74">
        <v>275528935</v>
      </c>
      <c r="I85" s="74">
        <v>243970033</v>
      </c>
      <c r="O85" s="77"/>
      <c r="P85" s="77"/>
      <c r="Q85" s="77"/>
    </row>
    <row r="86" spans="1:17" x14ac:dyDescent="0.2">
      <c r="A86" s="251" t="s">
        <v>261</v>
      </c>
      <c r="B86" s="251"/>
      <c r="C86" s="251"/>
      <c r="D86" s="251"/>
      <c r="E86" s="251"/>
      <c r="F86" s="251"/>
      <c r="G86" s="57">
        <v>201</v>
      </c>
      <c r="H86" s="75">
        <v>695164</v>
      </c>
      <c r="I86" s="75">
        <v>247930</v>
      </c>
      <c r="O86" s="77"/>
      <c r="P86" s="77"/>
      <c r="Q86" s="77"/>
    </row>
    <row r="87" spans="1:17" x14ac:dyDescent="0.2">
      <c r="A87" s="252" t="s">
        <v>262</v>
      </c>
      <c r="B87" s="252"/>
      <c r="C87" s="252"/>
      <c r="D87" s="252"/>
      <c r="E87" s="252"/>
      <c r="F87" s="252"/>
      <c r="G87" s="253"/>
      <c r="H87" s="253"/>
      <c r="I87" s="253"/>
      <c r="O87" s="77"/>
      <c r="P87" s="77"/>
      <c r="Q87" s="77"/>
    </row>
    <row r="88" spans="1:17" x14ac:dyDescent="0.2">
      <c r="A88" s="254" t="s">
        <v>263</v>
      </c>
      <c r="B88" s="254"/>
      <c r="C88" s="254"/>
      <c r="D88" s="254"/>
      <c r="E88" s="254"/>
      <c r="F88" s="254"/>
      <c r="G88" s="53">
        <v>202</v>
      </c>
      <c r="H88" s="74">
        <f>+H84</f>
        <v>276224099</v>
      </c>
      <c r="I88" s="74">
        <f>+I84</f>
        <v>244217963</v>
      </c>
      <c r="O88" s="77"/>
      <c r="P88" s="77"/>
      <c r="Q88" s="77"/>
    </row>
    <row r="89" spans="1:17" ht="24.6" customHeight="1" x14ac:dyDescent="0.2">
      <c r="A89" s="255" t="s">
        <v>264</v>
      </c>
      <c r="B89" s="255"/>
      <c r="C89" s="255"/>
      <c r="D89" s="255"/>
      <c r="E89" s="255"/>
      <c r="F89" s="255"/>
      <c r="G89" s="55">
        <v>203</v>
      </c>
      <c r="H89" s="73">
        <f>SUM(H90:H97)</f>
        <v>6977613</v>
      </c>
      <c r="I89" s="73">
        <f>SUM(I90:I97)</f>
        <v>-30561561</v>
      </c>
      <c r="O89" s="77"/>
      <c r="P89" s="77"/>
      <c r="Q89" s="77"/>
    </row>
    <row r="90" spans="1:17" x14ac:dyDescent="0.2">
      <c r="A90" s="245" t="s">
        <v>265</v>
      </c>
      <c r="B90" s="245"/>
      <c r="C90" s="245"/>
      <c r="D90" s="245"/>
      <c r="E90" s="245"/>
      <c r="F90" s="245"/>
      <c r="G90" s="53">
        <v>204</v>
      </c>
      <c r="H90" s="74">
        <v>21410520</v>
      </c>
      <c r="I90" s="74">
        <v>-33080915</v>
      </c>
      <c r="K90" s="77"/>
      <c r="O90" s="77"/>
      <c r="P90" s="77"/>
      <c r="Q90" s="77"/>
    </row>
    <row r="91" spans="1:17" ht="21.6" customHeight="1" x14ac:dyDescent="0.2">
      <c r="A91" s="245" t="s">
        <v>266</v>
      </c>
      <c r="B91" s="245"/>
      <c r="C91" s="245"/>
      <c r="D91" s="245"/>
      <c r="E91" s="245"/>
      <c r="F91" s="245"/>
      <c r="G91" s="53">
        <v>205</v>
      </c>
      <c r="H91" s="74"/>
      <c r="I91" s="74"/>
      <c r="O91" s="77"/>
      <c r="P91" s="77"/>
      <c r="Q91" s="77"/>
    </row>
    <row r="92" spans="1:17" ht="21.6" customHeight="1" x14ac:dyDescent="0.2">
      <c r="A92" s="245" t="s">
        <v>267</v>
      </c>
      <c r="B92" s="245"/>
      <c r="C92" s="245"/>
      <c r="D92" s="245"/>
      <c r="E92" s="245"/>
      <c r="F92" s="245"/>
      <c r="G92" s="53">
        <v>206</v>
      </c>
      <c r="H92" s="74"/>
      <c r="I92" s="74"/>
      <c r="O92" s="77"/>
      <c r="P92" s="77"/>
      <c r="Q92" s="77"/>
    </row>
    <row r="93" spans="1:17" x14ac:dyDescent="0.2">
      <c r="A93" s="245" t="s">
        <v>268</v>
      </c>
      <c r="B93" s="245"/>
      <c r="C93" s="245"/>
      <c r="D93" s="245"/>
      <c r="E93" s="245"/>
      <c r="F93" s="245"/>
      <c r="G93" s="53">
        <v>207</v>
      </c>
      <c r="H93" s="74">
        <v>-15466116</v>
      </c>
      <c r="I93" s="74">
        <v>2422390</v>
      </c>
      <c r="O93" s="77"/>
      <c r="P93" s="77"/>
      <c r="Q93" s="77"/>
    </row>
    <row r="94" spans="1:17" x14ac:dyDescent="0.2">
      <c r="A94" s="245" t="s">
        <v>269</v>
      </c>
      <c r="B94" s="245"/>
      <c r="C94" s="245"/>
      <c r="D94" s="245"/>
      <c r="E94" s="245"/>
      <c r="F94" s="245"/>
      <c r="G94" s="53">
        <v>208</v>
      </c>
      <c r="H94" s="74"/>
      <c r="I94" s="74"/>
      <c r="O94" s="77"/>
      <c r="P94" s="77"/>
      <c r="Q94" s="77"/>
    </row>
    <row r="95" spans="1:17" ht="20.45" customHeight="1" x14ac:dyDescent="0.2">
      <c r="A95" s="245" t="s">
        <v>270</v>
      </c>
      <c r="B95" s="245"/>
      <c r="C95" s="245"/>
      <c r="D95" s="245"/>
      <c r="E95" s="245"/>
      <c r="F95" s="245"/>
      <c r="G95" s="53">
        <v>209</v>
      </c>
      <c r="H95" s="74"/>
      <c r="I95" s="74"/>
      <c r="O95" s="77"/>
      <c r="P95" s="77"/>
      <c r="Q95" s="77"/>
    </row>
    <row r="96" spans="1:17" x14ac:dyDescent="0.2">
      <c r="A96" s="245" t="s">
        <v>271</v>
      </c>
      <c r="B96" s="245"/>
      <c r="C96" s="245"/>
      <c r="D96" s="245"/>
      <c r="E96" s="245"/>
      <c r="F96" s="245"/>
      <c r="G96" s="53">
        <v>210</v>
      </c>
      <c r="H96" s="74">
        <v>1033209</v>
      </c>
      <c r="I96" s="74">
        <v>96964</v>
      </c>
      <c r="K96" s="77"/>
      <c r="O96" s="77"/>
      <c r="P96" s="77"/>
      <c r="Q96" s="77"/>
    </row>
    <row r="97" spans="1:17" x14ac:dyDescent="0.2">
      <c r="A97" s="245" t="s">
        <v>272</v>
      </c>
      <c r="B97" s="245"/>
      <c r="C97" s="245"/>
      <c r="D97" s="245"/>
      <c r="E97" s="245"/>
      <c r="F97" s="245"/>
      <c r="G97" s="53">
        <v>211</v>
      </c>
      <c r="H97" s="74"/>
      <c r="I97" s="74"/>
      <c r="O97" s="77"/>
      <c r="P97" s="77"/>
      <c r="Q97" s="77"/>
    </row>
    <row r="98" spans="1:17" x14ac:dyDescent="0.2">
      <c r="A98" s="254" t="s">
        <v>273</v>
      </c>
      <c r="B98" s="254"/>
      <c r="C98" s="254"/>
      <c r="D98" s="254"/>
      <c r="E98" s="254"/>
      <c r="F98" s="254"/>
      <c r="G98" s="53">
        <v>212</v>
      </c>
      <c r="H98" s="74"/>
      <c r="I98" s="74"/>
      <c r="O98" s="77"/>
      <c r="P98" s="77"/>
      <c r="Q98" s="77"/>
    </row>
    <row r="99" spans="1:17" ht="27.6" customHeight="1" x14ac:dyDescent="0.2">
      <c r="A99" s="255" t="s">
        <v>274</v>
      </c>
      <c r="B99" s="255"/>
      <c r="C99" s="255"/>
      <c r="D99" s="255"/>
      <c r="E99" s="255"/>
      <c r="F99" s="255"/>
      <c r="G99" s="55">
        <v>213</v>
      </c>
      <c r="H99" s="73">
        <f>H89-H98</f>
        <v>6977613</v>
      </c>
      <c r="I99" s="73">
        <f>I89-I98</f>
        <v>-30561561</v>
      </c>
      <c r="K99" s="77"/>
      <c r="O99" s="77"/>
      <c r="P99" s="77"/>
      <c r="Q99" s="77"/>
    </row>
    <row r="100" spans="1:17" x14ac:dyDescent="0.2">
      <c r="A100" s="257" t="s">
        <v>275</v>
      </c>
      <c r="B100" s="257"/>
      <c r="C100" s="257"/>
      <c r="D100" s="257"/>
      <c r="E100" s="257"/>
      <c r="F100" s="257"/>
      <c r="G100" s="67">
        <v>214</v>
      </c>
      <c r="H100" s="76">
        <f>H88+H99</f>
        <v>283201712</v>
      </c>
      <c r="I100" s="76">
        <f>I88+I99</f>
        <v>213656402</v>
      </c>
      <c r="O100" s="77"/>
      <c r="P100" s="77"/>
      <c r="Q100" s="77"/>
    </row>
    <row r="101" spans="1:17" x14ac:dyDescent="0.2">
      <c r="A101" s="229" t="s">
        <v>276</v>
      </c>
      <c r="B101" s="229"/>
      <c r="C101" s="229"/>
      <c r="D101" s="229"/>
      <c r="E101" s="229"/>
      <c r="F101" s="229"/>
      <c r="G101" s="248"/>
      <c r="H101" s="248"/>
      <c r="I101" s="248"/>
      <c r="O101" s="77"/>
      <c r="P101" s="77"/>
      <c r="Q101" s="77"/>
    </row>
    <row r="102" spans="1:17" x14ac:dyDescent="0.2">
      <c r="A102" s="256" t="s">
        <v>277</v>
      </c>
      <c r="B102" s="256"/>
      <c r="C102" s="256"/>
      <c r="D102" s="256"/>
      <c r="E102" s="256"/>
      <c r="F102" s="256"/>
      <c r="G102" s="55">
        <v>215</v>
      </c>
      <c r="H102" s="73">
        <f>H103+H104</f>
        <v>283201712</v>
      </c>
      <c r="I102" s="73">
        <f>I103+I104</f>
        <v>213656402</v>
      </c>
      <c r="O102" s="77"/>
      <c r="P102" s="77"/>
      <c r="Q102" s="77"/>
    </row>
    <row r="103" spans="1:17" x14ac:dyDescent="0.2">
      <c r="A103" s="250" t="s">
        <v>278</v>
      </c>
      <c r="B103" s="250"/>
      <c r="C103" s="250"/>
      <c r="D103" s="250"/>
      <c r="E103" s="250"/>
      <c r="F103" s="250"/>
      <c r="G103" s="53">
        <v>216</v>
      </c>
      <c r="H103" s="74">
        <v>282520169</v>
      </c>
      <c r="I103" s="74">
        <v>213450167</v>
      </c>
      <c r="J103" s="77"/>
      <c r="O103" s="77"/>
      <c r="P103" s="77"/>
      <c r="Q103" s="77"/>
    </row>
    <row r="104" spans="1:17" x14ac:dyDescent="0.2">
      <c r="A104" s="251" t="s">
        <v>279</v>
      </c>
      <c r="B104" s="251"/>
      <c r="C104" s="251"/>
      <c r="D104" s="251"/>
      <c r="E104" s="251"/>
      <c r="F104" s="251"/>
      <c r="G104" s="57">
        <v>217</v>
      </c>
      <c r="H104" s="75">
        <v>681543</v>
      </c>
      <c r="I104" s="75">
        <v>206235</v>
      </c>
      <c r="J104" s="77"/>
      <c r="O104" s="77"/>
      <c r="P104" s="77"/>
      <c r="Q104" s="77"/>
    </row>
  </sheetData>
  <mergeCells count="104">
    <mergeCell ref="A103:F103"/>
    <mergeCell ref="A104:F104"/>
    <mergeCell ref="A97:F97"/>
    <mergeCell ref="A98:F98"/>
    <mergeCell ref="A99:F99"/>
    <mergeCell ref="A100:F100"/>
    <mergeCell ref="A101:I101"/>
    <mergeCell ref="A102:F102"/>
    <mergeCell ref="A91:F91"/>
    <mergeCell ref="A92:F92"/>
    <mergeCell ref="A93:F93"/>
    <mergeCell ref="A94:F94"/>
    <mergeCell ref="A95:F95"/>
    <mergeCell ref="A96:F96"/>
    <mergeCell ref="A85:F85"/>
    <mergeCell ref="A86:F86"/>
    <mergeCell ref="A87:I87"/>
    <mergeCell ref="A88:F88"/>
    <mergeCell ref="A89:F89"/>
    <mergeCell ref="A90:F90"/>
    <mergeCell ref="A79:F79"/>
    <mergeCell ref="A80:F80"/>
    <mergeCell ref="A81:F81"/>
    <mergeCell ref="A82:F82"/>
    <mergeCell ref="A83:I83"/>
    <mergeCell ref="A84:F84"/>
    <mergeCell ref="A73:F73"/>
    <mergeCell ref="A74:F74"/>
    <mergeCell ref="A75:I75"/>
    <mergeCell ref="A76:F76"/>
    <mergeCell ref="A77:F77"/>
    <mergeCell ref="A78:F78"/>
    <mergeCell ref="A67:F67"/>
    <mergeCell ref="A68:I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 ref="A13:F13"/>
    <mergeCell ref="A14:F14"/>
    <mergeCell ref="A15:F15"/>
  </mergeCells>
  <dataValidations count="5">
    <dataValidation type="whole" operator="greaterThanOrEqual" allowBlank="1" showInputMessage="1" showErrorMessage="1" errorTitle="Pogrešan upis" error="Dopušten je upis samo pozitivnih cjelobrojnih vrijednosti" sqref="H70:I71 H77:I78 H66:I67 H73:I74 H62:I63 H54:I60 H35:I52 H15:I24 H81:I82 H7:I13">
      <formula1>0</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90" zoomScaleNormal="90" workbookViewId="0">
      <selection activeCell="G36" sqref="G36"/>
    </sheetView>
  </sheetViews>
  <sheetFormatPr defaultColWidth="9.140625" defaultRowHeight="12.75" x14ac:dyDescent="0.2"/>
  <cols>
    <col min="1" max="6" width="9.140625" style="60"/>
    <col min="7" max="7" width="9.140625" style="85"/>
    <col min="8" max="9" width="11.28515625" style="77" customWidth="1"/>
    <col min="10" max="11" width="9.140625" style="60"/>
    <col min="12" max="12" width="15.5703125" style="114" bestFit="1" customWidth="1"/>
    <col min="13" max="13" width="14" style="60" customWidth="1"/>
    <col min="14" max="14" width="12.28515625" style="60" bestFit="1" customWidth="1"/>
    <col min="15" max="15" width="15.5703125" style="60" bestFit="1" customWidth="1"/>
    <col min="16" max="16" width="17.140625" style="60" bestFit="1" customWidth="1"/>
    <col min="17" max="16384" width="9.140625" style="60"/>
  </cols>
  <sheetData>
    <row r="1" spans="1:16" ht="15" x14ac:dyDescent="0.25">
      <c r="A1" s="235" t="s">
        <v>280</v>
      </c>
      <c r="B1" s="261"/>
      <c r="C1" s="261"/>
      <c r="D1" s="261"/>
      <c r="E1" s="261"/>
      <c r="F1" s="261"/>
      <c r="G1" s="261"/>
      <c r="H1" s="261"/>
      <c r="I1" s="261"/>
    </row>
    <row r="2" spans="1:16" ht="15" x14ac:dyDescent="0.25">
      <c r="A2" s="236" t="s">
        <v>410</v>
      </c>
      <c r="B2" s="206"/>
      <c r="C2" s="206"/>
      <c r="D2" s="206"/>
      <c r="E2" s="206"/>
      <c r="F2" s="206"/>
      <c r="G2" s="206"/>
      <c r="H2" s="206"/>
      <c r="I2" s="206"/>
    </row>
    <row r="3" spans="1:16" ht="15" x14ac:dyDescent="0.25">
      <c r="A3" s="262" t="s">
        <v>64</v>
      </c>
      <c r="B3" s="263"/>
      <c r="C3" s="263"/>
      <c r="D3" s="263"/>
      <c r="E3" s="263"/>
      <c r="F3" s="263"/>
      <c r="G3" s="263"/>
      <c r="H3" s="263"/>
      <c r="I3" s="263"/>
    </row>
    <row r="4" spans="1:16" ht="15" x14ac:dyDescent="0.2">
      <c r="A4" s="264" t="s">
        <v>411</v>
      </c>
      <c r="B4" s="210"/>
      <c r="C4" s="210"/>
      <c r="D4" s="210"/>
      <c r="E4" s="210"/>
      <c r="F4" s="210"/>
      <c r="G4" s="210"/>
      <c r="H4" s="210"/>
      <c r="I4" s="211"/>
    </row>
    <row r="5" spans="1:16" ht="45.75" thickBot="1" x14ac:dyDescent="0.25">
      <c r="A5" s="265" t="s">
        <v>65</v>
      </c>
      <c r="B5" s="266"/>
      <c r="C5" s="266"/>
      <c r="D5" s="266"/>
      <c r="E5" s="266"/>
      <c r="F5" s="267"/>
      <c r="G5" s="78" t="s">
        <v>179</v>
      </c>
      <c r="H5" s="62" t="s">
        <v>180</v>
      </c>
      <c r="I5" s="62" t="s">
        <v>181</v>
      </c>
    </row>
    <row r="6" spans="1:16" ht="15" x14ac:dyDescent="0.2">
      <c r="A6" s="258">
        <v>1</v>
      </c>
      <c r="B6" s="259"/>
      <c r="C6" s="259"/>
      <c r="D6" s="259"/>
      <c r="E6" s="259"/>
      <c r="F6" s="260"/>
      <c r="G6" s="64">
        <v>2</v>
      </c>
      <c r="H6" s="64" t="s">
        <v>281</v>
      </c>
      <c r="I6" s="64" t="s">
        <v>282</v>
      </c>
    </row>
    <row r="7" spans="1:16" x14ac:dyDescent="0.2">
      <c r="A7" s="271" t="s">
        <v>283</v>
      </c>
      <c r="B7" s="272"/>
      <c r="C7" s="272"/>
      <c r="D7" s="272"/>
      <c r="E7" s="272"/>
      <c r="F7" s="272"/>
      <c r="G7" s="272"/>
      <c r="H7" s="272"/>
      <c r="I7" s="273"/>
    </row>
    <row r="8" spans="1:16" ht="12.75" customHeight="1" x14ac:dyDescent="0.2">
      <c r="A8" s="274" t="s">
        <v>284</v>
      </c>
      <c r="B8" s="275"/>
      <c r="C8" s="275"/>
      <c r="D8" s="275"/>
      <c r="E8" s="275"/>
      <c r="F8" s="276"/>
      <c r="G8" s="79">
        <v>1</v>
      </c>
      <c r="H8" s="80">
        <v>356908609</v>
      </c>
      <c r="I8" s="80">
        <v>316557645</v>
      </c>
      <c r="N8" s="114"/>
      <c r="O8" s="114"/>
      <c r="P8" s="114"/>
    </row>
    <row r="9" spans="1:16" ht="12.75" customHeight="1" x14ac:dyDescent="0.2">
      <c r="A9" s="277" t="s">
        <v>285</v>
      </c>
      <c r="B9" s="278"/>
      <c r="C9" s="278"/>
      <c r="D9" s="278"/>
      <c r="E9" s="278"/>
      <c r="F9" s="279"/>
      <c r="G9" s="55">
        <v>2</v>
      </c>
      <c r="H9" s="81">
        <f>H10+H11+H12+H13+H14+H15+H16+H17</f>
        <v>224799465</v>
      </c>
      <c r="I9" s="81">
        <f>I10+I11+I12+I13+I14+I15+I16+I17</f>
        <v>307098873</v>
      </c>
      <c r="N9" s="114"/>
      <c r="O9" s="114"/>
      <c r="P9" s="114"/>
    </row>
    <row r="10" spans="1:16" ht="12.75" customHeight="1" x14ac:dyDescent="0.2">
      <c r="A10" s="280" t="s">
        <v>286</v>
      </c>
      <c r="B10" s="281"/>
      <c r="C10" s="281"/>
      <c r="D10" s="281"/>
      <c r="E10" s="281"/>
      <c r="F10" s="282"/>
      <c r="G10" s="71">
        <v>3</v>
      </c>
      <c r="H10" s="82">
        <v>175758357</v>
      </c>
      <c r="I10" s="82">
        <v>179112969</v>
      </c>
      <c r="N10" s="114"/>
      <c r="O10" s="114"/>
      <c r="P10" s="114"/>
    </row>
    <row r="11" spans="1:16" ht="31.15" customHeight="1" x14ac:dyDescent="0.2">
      <c r="A11" s="280" t="s">
        <v>287</v>
      </c>
      <c r="B11" s="281"/>
      <c r="C11" s="281"/>
      <c r="D11" s="281"/>
      <c r="E11" s="281"/>
      <c r="F11" s="282"/>
      <c r="G11" s="71">
        <v>4</v>
      </c>
      <c r="H11" s="82">
        <v>-1711613</v>
      </c>
      <c r="I11" s="82">
        <v>-290636</v>
      </c>
      <c r="N11" s="114"/>
      <c r="O11" s="114"/>
      <c r="P11" s="114"/>
    </row>
    <row r="12" spans="1:16" ht="28.15" customHeight="1" x14ac:dyDescent="0.2">
      <c r="A12" s="280" t="s">
        <v>288</v>
      </c>
      <c r="B12" s="281"/>
      <c r="C12" s="281"/>
      <c r="D12" s="281"/>
      <c r="E12" s="281"/>
      <c r="F12" s="282"/>
      <c r="G12" s="71">
        <v>5</v>
      </c>
      <c r="H12" s="82">
        <v>-63782557</v>
      </c>
      <c r="I12" s="82">
        <v>6330392</v>
      </c>
      <c r="N12" s="114"/>
      <c r="O12" s="114"/>
      <c r="P12" s="114"/>
    </row>
    <row r="13" spans="1:16" ht="12.75" customHeight="1" x14ac:dyDescent="0.2">
      <c r="A13" s="280" t="s">
        <v>289</v>
      </c>
      <c r="B13" s="281"/>
      <c r="C13" s="281"/>
      <c r="D13" s="281"/>
      <c r="E13" s="281"/>
      <c r="F13" s="282"/>
      <c r="G13" s="71">
        <v>6</v>
      </c>
      <c r="H13" s="82">
        <v>-4916073</v>
      </c>
      <c r="I13" s="82">
        <v>-1728874</v>
      </c>
      <c r="N13" s="114"/>
      <c r="O13" s="114"/>
      <c r="P13" s="114"/>
    </row>
    <row r="14" spans="1:16" ht="12.75" customHeight="1" x14ac:dyDescent="0.2">
      <c r="A14" s="280" t="s">
        <v>290</v>
      </c>
      <c r="B14" s="281"/>
      <c r="C14" s="281"/>
      <c r="D14" s="281"/>
      <c r="E14" s="281"/>
      <c r="F14" s="282"/>
      <c r="G14" s="71">
        <v>7</v>
      </c>
      <c r="H14" s="82">
        <v>73117161</v>
      </c>
      <c r="I14" s="82">
        <v>57159699</v>
      </c>
      <c r="N14" s="114"/>
      <c r="O14" s="114"/>
      <c r="P14" s="114"/>
    </row>
    <row r="15" spans="1:16" ht="12.75" customHeight="1" x14ac:dyDescent="0.2">
      <c r="A15" s="280" t="s">
        <v>291</v>
      </c>
      <c r="B15" s="281"/>
      <c r="C15" s="281"/>
      <c r="D15" s="281"/>
      <c r="E15" s="281"/>
      <c r="F15" s="282"/>
      <c r="G15" s="71">
        <v>8</v>
      </c>
      <c r="H15" s="82">
        <v>-975683</v>
      </c>
      <c r="I15" s="82">
        <v>20625208</v>
      </c>
      <c r="N15" s="114"/>
      <c r="O15" s="114"/>
      <c r="P15" s="114"/>
    </row>
    <row r="16" spans="1:16" ht="12.75" customHeight="1" x14ac:dyDescent="0.2">
      <c r="A16" s="280" t="s">
        <v>292</v>
      </c>
      <c r="B16" s="281"/>
      <c r="C16" s="281"/>
      <c r="D16" s="281"/>
      <c r="E16" s="281"/>
      <c r="F16" s="282"/>
      <c r="G16" s="71">
        <v>9</v>
      </c>
      <c r="H16" s="82">
        <v>-12256038</v>
      </c>
      <c r="I16" s="82">
        <v>132216</v>
      </c>
      <c r="N16" s="114"/>
      <c r="O16" s="114"/>
      <c r="P16" s="114"/>
    </row>
    <row r="17" spans="1:16" ht="27.6" customHeight="1" x14ac:dyDescent="0.2">
      <c r="A17" s="280" t="s">
        <v>293</v>
      </c>
      <c r="B17" s="281"/>
      <c r="C17" s="281"/>
      <c r="D17" s="281"/>
      <c r="E17" s="281"/>
      <c r="F17" s="282"/>
      <c r="G17" s="71">
        <v>10</v>
      </c>
      <c r="H17" s="82">
        <v>59565911</v>
      </c>
      <c r="I17" s="82">
        <v>45757899</v>
      </c>
      <c r="N17" s="114"/>
      <c r="O17" s="114"/>
      <c r="P17" s="114"/>
    </row>
    <row r="18" spans="1:16" ht="29.45" customHeight="1" x14ac:dyDescent="0.2">
      <c r="A18" s="268" t="s">
        <v>294</v>
      </c>
      <c r="B18" s="269"/>
      <c r="C18" s="269"/>
      <c r="D18" s="269"/>
      <c r="E18" s="269"/>
      <c r="F18" s="270"/>
      <c r="G18" s="55">
        <v>11</v>
      </c>
      <c r="H18" s="81">
        <f>H8+H9</f>
        <v>581708074</v>
      </c>
      <c r="I18" s="81">
        <f>I8+I9</f>
        <v>623656518</v>
      </c>
      <c r="N18" s="114"/>
      <c r="O18" s="114"/>
      <c r="P18" s="114"/>
    </row>
    <row r="19" spans="1:16" ht="12.75" customHeight="1" x14ac:dyDescent="0.2">
      <c r="A19" s="277" t="s">
        <v>295</v>
      </c>
      <c r="B19" s="278"/>
      <c r="C19" s="278"/>
      <c r="D19" s="278"/>
      <c r="E19" s="278"/>
      <c r="F19" s="279"/>
      <c r="G19" s="55">
        <v>12</v>
      </c>
      <c r="H19" s="81">
        <f>H20+H21+H22+H23</f>
        <v>-76633223</v>
      </c>
      <c r="I19" s="81">
        <f>I20+I21+I22+I23</f>
        <v>10167384</v>
      </c>
      <c r="N19" s="114"/>
      <c r="O19" s="114"/>
      <c r="P19" s="114"/>
    </row>
    <row r="20" spans="1:16" ht="12.75" customHeight="1" x14ac:dyDescent="0.2">
      <c r="A20" s="280" t="s">
        <v>296</v>
      </c>
      <c r="B20" s="281"/>
      <c r="C20" s="281"/>
      <c r="D20" s="281"/>
      <c r="E20" s="281"/>
      <c r="F20" s="282"/>
      <c r="G20" s="71">
        <v>13</v>
      </c>
      <c r="H20" s="82">
        <v>-85986940</v>
      </c>
      <c r="I20" s="82">
        <v>-65515488</v>
      </c>
      <c r="N20" s="114"/>
      <c r="O20" s="114"/>
      <c r="P20" s="114"/>
    </row>
    <row r="21" spans="1:16" ht="12.75" customHeight="1" x14ac:dyDescent="0.2">
      <c r="A21" s="280" t="s">
        <v>297</v>
      </c>
      <c r="B21" s="281"/>
      <c r="C21" s="281"/>
      <c r="D21" s="281"/>
      <c r="E21" s="281"/>
      <c r="F21" s="282"/>
      <c r="G21" s="71">
        <v>14</v>
      </c>
      <c r="H21" s="82">
        <v>23600693</v>
      </c>
      <c r="I21" s="82">
        <v>61694913</v>
      </c>
      <c r="N21" s="114"/>
      <c r="O21" s="114"/>
      <c r="P21" s="114"/>
    </row>
    <row r="22" spans="1:16" ht="12.75" customHeight="1" x14ac:dyDescent="0.2">
      <c r="A22" s="280" t="s">
        <v>298</v>
      </c>
      <c r="B22" s="281"/>
      <c r="C22" s="281"/>
      <c r="D22" s="281"/>
      <c r="E22" s="281"/>
      <c r="F22" s="282"/>
      <c r="G22" s="71">
        <v>15</v>
      </c>
      <c r="H22" s="82">
        <v>-14246976</v>
      </c>
      <c r="I22" s="82">
        <v>13987959</v>
      </c>
      <c r="N22" s="114"/>
      <c r="O22" s="114"/>
      <c r="P22" s="114"/>
    </row>
    <row r="23" spans="1:16" ht="12.75" customHeight="1" x14ac:dyDescent="0.2">
      <c r="A23" s="280" t="s">
        <v>299</v>
      </c>
      <c r="B23" s="281"/>
      <c r="C23" s="281"/>
      <c r="D23" s="281"/>
      <c r="E23" s="281"/>
      <c r="F23" s="282"/>
      <c r="G23" s="71">
        <v>16</v>
      </c>
      <c r="H23" s="82"/>
      <c r="I23" s="82"/>
      <c r="N23" s="114"/>
      <c r="O23" s="114"/>
      <c r="P23" s="114"/>
    </row>
    <row r="24" spans="1:16" ht="12.75" customHeight="1" x14ac:dyDescent="0.2">
      <c r="A24" s="268" t="s">
        <v>300</v>
      </c>
      <c r="B24" s="269"/>
      <c r="C24" s="269"/>
      <c r="D24" s="269"/>
      <c r="E24" s="269"/>
      <c r="F24" s="270"/>
      <c r="G24" s="55">
        <v>17</v>
      </c>
      <c r="H24" s="81">
        <f>H18+H19</f>
        <v>505074851</v>
      </c>
      <c r="I24" s="81">
        <f>I18+I19</f>
        <v>633823902</v>
      </c>
      <c r="N24" s="114"/>
      <c r="O24" s="114"/>
      <c r="P24" s="114"/>
    </row>
    <row r="25" spans="1:16" ht="12.75" customHeight="1" x14ac:dyDescent="0.2">
      <c r="A25" s="283" t="s">
        <v>301</v>
      </c>
      <c r="B25" s="284"/>
      <c r="C25" s="284"/>
      <c r="D25" s="284"/>
      <c r="E25" s="284"/>
      <c r="F25" s="285"/>
      <c r="G25" s="71">
        <v>18</v>
      </c>
      <c r="H25" s="82">
        <v>-100391000</v>
      </c>
      <c r="I25" s="82">
        <v>-61860000</v>
      </c>
      <c r="N25" s="114"/>
      <c r="O25" s="114"/>
      <c r="P25" s="114"/>
    </row>
    <row r="26" spans="1:16" ht="12.75" customHeight="1" x14ac:dyDescent="0.2">
      <c r="A26" s="283" t="s">
        <v>302</v>
      </c>
      <c r="B26" s="284"/>
      <c r="C26" s="284"/>
      <c r="D26" s="284"/>
      <c r="E26" s="284"/>
      <c r="F26" s="285"/>
      <c r="G26" s="71">
        <v>19</v>
      </c>
      <c r="H26" s="82">
        <v>-58345000</v>
      </c>
      <c r="I26" s="82">
        <v>-109858000</v>
      </c>
      <c r="N26" s="114"/>
      <c r="O26" s="114"/>
      <c r="P26" s="114"/>
    </row>
    <row r="27" spans="1:16" ht="28.9" customHeight="1" x14ac:dyDescent="0.2">
      <c r="A27" s="286" t="s">
        <v>303</v>
      </c>
      <c r="B27" s="287"/>
      <c r="C27" s="287"/>
      <c r="D27" s="287"/>
      <c r="E27" s="287"/>
      <c r="F27" s="288"/>
      <c r="G27" s="67">
        <v>20</v>
      </c>
      <c r="H27" s="83">
        <f>H24+H25+H26</f>
        <v>346338851</v>
      </c>
      <c r="I27" s="83">
        <f>I24+I25+I26</f>
        <v>462105902</v>
      </c>
      <c r="K27" s="77"/>
      <c r="N27" s="114"/>
      <c r="O27" s="114"/>
      <c r="P27" s="114"/>
    </row>
    <row r="28" spans="1:16" x14ac:dyDescent="0.2">
      <c r="A28" s="271" t="s">
        <v>304</v>
      </c>
      <c r="B28" s="272"/>
      <c r="C28" s="272"/>
      <c r="D28" s="272"/>
      <c r="E28" s="272"/>
      <c r="F28" s="272"/>
      <c r="G28" s="272"/>
      <c r="H28" s="272"/>
      <c r="I28" s="273"/>
      <c r="N28" s="114"/>
      <c r="O28" s="114"/>
      <c r="P28" s="114"/>
    </row>
    <row r="29" spans="1:16" ht="23.45" customHeight="1" x14ac:dyDescent="0.2">
      <c r="A29" s="274" t="s">
        <v>305</v>
      </c>
      <c r="B29" s="275"/>
      <c r="C29" s="275"/>
      <c r="D29" s="275"/>
      <c r="E29" s="275"/>
      <c r="F29" s="276"/>
      <c r="G29" s="79">
        <v>21</v>
      </c>
      <c r="H29" s="84">
        <v>8799491</v>
      </c>
      <c r="I29" s="84">
        <v>1510664</v>
      </c>
      <c r="L29" s="88"/>
      <c r="M29" s="89"/>
      <c r="N29" s="114"/>
      <c r="O29" s="114"/>
      <c r="P29" s="114"/>
    </row>
    <row r="30" spans="1:16" ht="12.75" customHeight="1" x14ac:dyDescent="0.2">
      <c r="A30" s="283" t="s">
        <v>306</v>
      </c>
      <c r="B30" s="284"/>
      <c r="C30" s="284"/>
      <c r="D30" s="284"/>
      <c r="E30" s="284"/>
      <c r="F30" s="285"/>
      <c r="G30" s="71">
        <v>22</v>
      </c>
      <c r="H30" s="74"/>
      <c r="I30" s="74"/>
      <c r="L30" s="88"/>
      <c r="M30" s="89"/>
      <c r="N30" s="114"/>
      <c r="O30" s="114"/>
      <c r="P30" s="114"/>
    </row>
    <row r="31" spans="1:16" ht="12.75" customHeight="1" x14ac:dyDescent="0.2">
      <c r="A31" s="283" t="s">
        <v>307</v>
      </c>
      <c r="B31" s="284"/>
      <c r="C31" s="284"/>
      <c r="D31" s="284"/>
      <c r="E31" s="284"/>
      <c r="F31" s="285"/>
      <c r="G31" s="71">
        <v>23</v>
      </c>
      <c r="H31" s="74">
        <v>4584073</v>
      </c>
      <c r="I31" s="74">
        <v>1603874</v>
      </c>
      <c r="L31" s="88"/>
      <c r="M31" s="89"/>
      <c r="N31" s="114"/>
      <c r="O31" s="114"/>
      <c r="P31" s="114"/>
    </row>
    <row r="32" spans="1:16" ht="12.75" customHeight="1" x14ac:dyDescent="0.2">
      <c r="A32" s="283" t="s">
        <v>308</v>
      </c>
      <c r="B32" s="284"/>
      <c r="C32" s="284"/>
      <c r="D32" s="284"/>
      <c r="E32" s="284"/>
      <c r="F32" s="285"/>
      <c r="G32" s="71">
        <v>24</v>
      </c>
      <c r="H32" s="74"/>
      <c r="I32" s="74"/>
      <c r="L32" s="88"/>
      <c r="M32" s="89"/>
      <c r="N32" s="114"/>
      <c r="O32" s="114"/>
      <c r="P32" s="114"/>
    </row>
    <row r="33" spans="1:16" ht="12.75" customHeight="1" x14ac:dyDescent="0.2">
      <c r="A33" s="283" t="s">
        <v>309</v>
      </c>
      <c r="B33" s="284"/>
      <c r="C33" s="284"/>
      <c r="D33" s="284"/>
      <c r="E33" s="284"/>
      <c r="F33" s="285"/>
      <c r="G33" s="71">
        <v>25</v>
      </c>
      <c r="H33" s="74">
        <v>22002000</v>
      </c>
      <c r="I33" s="74">
        <v>34614000</v>
      </c>
      <c r="L33" s="88"/>
      <c r="M33" s="89"/>
      <c r="N33" s="114"/>
      <c r="O33" s="114"/>
      <c r="P33" s="114"/>
    </row>
    <row r="34" spans="1:16" ht="12.75" customHeight="1" x14ac:dyDescent="0.2">
      <c r="A34" s="283" t="s">
        <v>310</v>
      </c>
      <c r="B34" s="284"/>
      <c r="C34" s="284"/>
      <c r="D34" s="284"/>
      <c r="E34" s="284"/>
      <c r="F34" s="285"/>
      <c r="G34" s="71">
        <v>26</v>
      </c>
      <c r="H34" s="74">
        <v>148092000</v>
      </c>
      <c r="I34" s="74">
        <v>59511000</v>
      </c>
      <c r="L34" s="88"/>
      <c r="M34" s="89"/>
      <c r="N34" s="114"/>
      <c r="O34" s="114"/>
      <c r="P34" s="114"/>
    </row>
    <row r="35" spans="1:16" ht="27.6" customHeight="1" x14ac:dyDescent="0.2">
      <c r="A35" s="268" t="s">
        <v>311</v>
      </c>
      <c r="B35" s="269"/>
      <c r="C35" s="269"/>
      <c r="D35" s="269"/>
      <c r="E35" s="269"/>
      <c r="F35" s="270"/>
      <c r="G35" s="55">
        <v>27</v>
      </c>
      <c r="H35" s="73">
        <f>H29+H30+H31+H32+H33+H34</f>
        <v>183477564</v>
      </c>
      <c r="I35" s="73">
        <f>I29+I30+I31+I32+I33+I34</f>
        <v>97239538</v>
      </c>
      <c r="L35" s="88"/>
      <c r="M35" s="89"/>
      <c r="N35" s="114"/>
      <c r="O35" s="114"/>
      <c r="P35" s="114"/>
    </row>
    <row r="36" spans="1:16" ht="26.45" customHeight="1" x14ac:dyDescent="0.2">
      <c r="A36" s="283" t="s">
        <v>312</v>
      </c>
      <c r="B36" s="284"/>
      <c r="C36" s="284"/>
      <c r="D36" s="284"/>
      <c r="E36" s="284"/>
      <c r="F36" s="285"/>
      <c r="G36" s="71">
        <v>28</v>
      </c>
      <c r="H36" s="74">
        <v>-129192962</v>
      </c>
      <c r="I36" s="74">
        <v>-140625632</v>
      </c>
      <c r="L36" s="88"/>
      <c r="M36" s="89"/>
      <c r="N36" s="114"/>
      <c r="O36" s="114"/>
      <c r="P36" s="114"/>
    </row>
    <row r="37" spans="1:16" ht="12.75" customHeight="1" x14ac:dyDescent="0.2">
      <c r="A37" s="283" t="s">
        <v>313</v>
      </c>
      <c r="B37" s="284"/>
      <c r="C37" s="284"/>
      <c r="D37" s="284"/>
      <c r="E37" s="284"/>
      <c r="F37" s="285"/>
      <c r="G37" s="71">
        <v>29</v>
      </c>
      <c r="H37" s="74"/>
      <c r="I37" s="74"/>
      <c r="L37" s="88"/>
      <c r="M37" s="89"/>
      <c r="N37" s="114"/>
      <c r="O37" s="114"/>
      <c r="P37" s="114"/>
    </row>
    <row r="38" spans="1:16" ht="12.75" customHeight="1" x14ac:dyDescent="0.2">
      <c r="A38" s="283" t="s">
        <v>314</v>
      </c>
      <c r="B38" s="284"/>
      <c r="C38" s="284"/>
      <c r="D38" s="284"/>
      <c r="E38" s="284"/>
      <c r="F38" s="285"/>
      <c r="G38" s="71">
        <v>30</v>
      </c>
      <c r="H38" s="74">
        <v>-22640000</v>
      </c>
      <c r="I38" s="74">
        <v>-43154000</v>
      </c>
      <c r="L38" s="88"/>
      <c r="M38" s="89"/>
      <c r="N38" s="114"/>
      <c r="O38" s="114"/>
      <c r="P38" s="114"/>
    </row>
    <row r="39" spans="1:16" ht="12.75" customHeight="1" x14ac:dyDescent="0.2">
      <c r="A39" s="283" t="s">
        <v>315</v>
      </c>
      <c r="B39" s="284"/>
      <c r="C39" s="284"/>
      <c r="D39" s="284"/>
      <c r="E39" s="284"/>
      <c r="F39" s="285"/>
      <c r="G39" s="71">
        <v>31</v>
      </c>
      <c r="H39" s="74">
        <v>-2207000</v>
      </c>
      <c r="I39" s="74"/>
      <c r="L39" s="88"/>
      <c r="M39" s="89"/>
      <c r="N39" s="114"/>
      <c r="O39" s="114"/>
      <c r="P39" s="114"/>
    </row>
    <row r="40" spans="1:16" ht="12.75" customHeight="1" x14ac:dyDescent="0.2">
      <c r="A40" s="283" t="s">
        <v>316</v>
      </c>
      <c r="B40" s="284"/>
      <c r="C40" s="284"/>
      <c r="D40" s="284"/>
      <c r="E40" s="284"/>
      <c r="F40" s="285"/>
      <c r="G40" s="71">
        <v>32</v>
      </c>
      <c r="H40" s="74"/>
      <c r="I40" s="74"/>
      <c r="L40" s="88"/>
      <c r="M40" s="89"/>
      <c r="N40" s="114"/>
      <c r="O40" s="114"/>
      <c r="P40" s="114"/>
    </row>
    <row r="41" spans="1:16" ht="22.9" customHeight="1" x14ac:dyDescent="0.2">
      <c r="A41" s="268" t="s">
        <v>317</v>
      </c>
      <c r="B41" s="269"/>
      <c r="C41" s="269"/>
      <c r="D41" s="269"/>
      <c r="E41" s="269"/>
      <c r="F41" s="270"/>
      <c r="G41" s="55">
        <v>33</v>
      </c>
      <c r="H41" s="73">
        <f>H36+H37+H38+H39+H40</f>
        <v>-154039962</v>
      </c>
      <c r="I41" s="73">
        <f>I36+I37+I38+I39+I40</f>
        <v>-183779632</v>
      </c>
      <c r="L41" s="88"/>
      <c r="M41" s="89"/>
      <c r="N41" s="114"/>
      <c r="O41" s="114"/>
      <c r="P41" s="114"/>
    </row>
    <row r="42" spans="1:16" ht="30.6" customHeight="1" x14ac:dyDescent="0.2">
      <c r="A42" s="286" t="s">
        <v>318</v>
      </c>
      <c r="B42" s="287"/>
      <c r="C42" s="287"/>
      <c r="D42" s="287"/>
      <c r="E42" s="287"/>
      <c r="F42" s="288"/>
      <c r="G42" s="67">
        <v>34</v>
      </c>
      <c r="H42" s="76">
        <f>H35+H41</f>
        <v>29437602</v>
      </c>
      <c r="I42" s="76">
        <f>I35+I41</f>
        <v>-86540094</v>
      </c>
      <c r="L42" s="88"/>
      <c r="M42" s="89"/>
      <c r="N42" s="114"/>
      <c r="O42" s="114"/>
      <c r="P42" s="114"/>
    </row>
    <row r="43" spans="1:16" x14ac:dyDescent="0.2">
      <c r="A43" s="271" t="s">
        <v>319</v>
      </c>
      <c r="B43" s="272"/>
      <c r="C43" s="272"/>
      <c r="D43" s="272"/>
      <c r="E43" s="272"/>
      <c r="F43" s="272"/>
      <c r="G43" s="272"/>
      <c r="H43" s="272"/>
      <c r="I43" s="273"/>
      <c r="N43" s="114"/>
      <c r="O43" s="114"/>
      <c r="P43" s="114"/>
    </row>
    <row r="44" spans="1:16" ht="12.75" customHeight="1" x14ac:dyDescent="0.2">
      <c r="A44" s="274" t="s">
        <v>320</v>
      </c>
      <c r="B44" s="275"/>
      <c r="C44" s="275"/>
      <c r="D44" s="275"/>
      <c r="E44" s="275"/>
      <c r="F44" s="276"/>
      <c r="G44" s="79">
        <v>35</v>
      </c>
      <c r="H44" s="84"/>
      <c r="I44" s="84"/>
      <c r="N44" s="114"/>
      <c r="O44" s="114"/>
      <c r="P44" s="114"/>
    </row>
    <row r="45" spans="1:16" ht="27.6" customHeight="1" x14ac:dyDescent="0.2">
      <c r="A45" s="283" t="s">
        <v>321</v>
      </c>
      <c r="B45" s="284"/>
      <c r="C45" s="284"/>
      <c r="D45" s="284"/>
      <c r="E45" s="284"/>
      <c r="F45" s="285"/>
      <c r="G45" s="71">
        <v>36</v>
      </c>
      <c r="H45" s="74"/>
      <c r="I45" s="74"/>
      <c r="N45" s="114"/>
      <c r="O45" s="114"/>
      <c r="P45" s="114"/>
    </row>
    <row r="46" spans="1:16" ht="12.75" customHeight="1" x14ac:dyDescent="0.2">
      <c r="A46" s="283" t="s">
        <v>322</v>
      </c>
      <c r="B46" s="284"/>
      <c r="C46" s="284"/>
      <c r="D46" s="284"/>
      <c r="E46" s="284"/>
      <c r="F46" s="285"/>
      <c r="G46" s="71">
        <v>37</v>
      </c>
      <c r="H46" s="74">
        <v>120394000</v>
      </c>
      <c r="I46" s="74">
        <v>80065000</v>
      </c>
      <c r="N46" s="114"/>
      <c r="O46" s="114"/>
      <c r="P46" s="114"/>
    </row>
    <row r="47" spans="1:16" ht="12.75" customHeight="1" x14ac:dyDescent="0.2">
      <c r="A47" s="283" t="s">
        <v>323</v>
      </c>
      <c r="B47" s="284"/>
      <c r="C47" s="284"/>
      <c r="D47" s="284"/>
      <c r="E47" s="284"/>
      <c r="F47" s="285"/>
      <c r="G47" s="71">
        <v>38</v>
      </c>
      <c r="H47" s="74"/>
      <c r="I47" s="74"/>
      <c r="N47" s="114"/>
      <c r="O47" s="114"/>
      <c r="P47" s="114"/>
    </row>
    <row r="48" spans="1:16" ht="25.9" customHeight="1" x14ac:dyDescent="0.2">
      <c r="A48" s="268" t="s">
        <v>324</v>
      </c>
      <c r="B48" s="269"/>
      <c r="C48" s="269"/>
      <c r="D48" s="269"/>
      <c r="E48" s="269"/>
      <c r="F48" s="270"/>
      <c r="G48" s="55">
        <v>39</v>
      </c>
      <c r="H48" s="73">
        <f>H44+H45+H46+H47</f>
        <v>120394000</v>
      </c>
      <c r="I48" s="73">
        <f>I44+I45+I46+I47</f>
        <v>80065000</v>
      </c>
      <c r="N48" s="114"/>
      <c r="O48" s="114"/>
      <c r="P48" s="114"/>
    </row>
    <row r="49" spans="1:16" ht="24.6" customHeight="1" x14ac:dyDescent="0.2">
      <c r="A49" s="283" t="s">
        <v>325</v>
      </c>
      <c r="B49" s="284"/>
      <c r="C49" s="284"/>
      <c r="D49" s="284"/>
      <c r="E49" s="284"/>
      <c r="F49" s="285"/>
      <c r="G49" s="71">
        <v>40</v>
      </c>
      <c r="H49" s="74">
        <v>-437715000</v>
      </c>
      <c r="I49" s="74">
        <v>-466297854</v>
      </c>
      <c r="N49" s="114"/>
      <c r="O49" s="114"/>
      <c r="P49" s="114"/>
    </row>
    <row r="50" spans="1:16" ht="12.75" customHeight="1" x14ac:dyDescent="0.2">
      <c r="A50" s="283" t="s">
        <v>326</v>
      </c>
      <c r="B50" s="284"/>
      <c r="C50" s="284"/>
      <c r="D50" s="284"/>
      <c r="E50" s="284"/>
      <c r="F50" s="285"/>
      <c r="G50" s="71">
        <v>41</v>
      </c>
      <c r="H50" s="74">
        <v>-44984000</v>
      </c>
      <c r="I50" s="74">
        <v>-66674000</v>
      </c>
      <c r="N50" s="114"/>
      <c r="O50" s="114"/>
      <c r="P50" s="114"/>
    </row>
    <row r="51" spans="1:16" ht="12.75" customHeight="1" x14ac:dyDescent="0.2">
      <c r="A51" s="283" t="s">
        <v>327</v>
      </c>
      <c r="B51" s="284"/>
      <c r="C51" s="284"/>
      <c r="D51" s="284"/>
      <c r="E51" s="284"/>
      <c r="F51" s="285"/>
      <c r="G51" s="71">
        <v>42</v>
      </c>
      <c r="H51" s="74"/>
      <c r="I51" s="74"/>
      <c r="N51" s="114"/>
      <c r="O51" s="114"/>
      <c r="P51" s="114"/>
    </row>
    <row r="52" spans="1:16" ht="26.45" customHeight="1" x14ac:dyDescent="0.2">
      <c r="A52" s="283" t="s">
        <v>328</v>
      </c>
      <c r="B52" s="284"/>
      <c r="C52" s="284"/>
      <c r="D52" s="284"/>
      <c r="E52" s="284"/>
      <c r="F52" s="285"/>
      <c r="G52" s="71">
        <v>43</v>
      </c>
      <c r="H52" s="74">
        <v>-7430933</v>
      </c>
      <c r="I52" s="74">
        <v>-2164053</v>
      </c>
      <c r="N52" s="114"/>
      <c r="O52" s="114"/>
      <c r="P52" s="114"/>
    </row>
    <row r="53" spans="1:16" ht="12.75" customHeight="1" x14ac:dyDescent="0.2">
      <c r="A53" s="283" t="s">
        <v>329</v>
      </c>
      <c r="B53" s="284"/>
      <c r="C53" s="284"/>
      <c r="D53" s="284"/>
      <c r="E53" s="284"/>
      <c r="F53" s="285"/>
      <c r="G53" s="71">
        <v>44</v>
      </c>
      <c r="H53" s="74">
        <v>-1906000</v>
      </c>
      <c r="I53" s="74"/>
      <c r="N53" s="114"/>
      <c r="O53" s="114"/>
      <c r="P53" s="114"/>
    </row>
    <row r="54" spans="1:16" ht="27.6" customHeight="1" x14ac:dyDescent="0.2">
      <c r="A54" s="268" t="s">
        <v>330</v>
      </c>
      <c r="B54" s="269"/>
      <c r="C54" s="269"/>
      <c r="D54" s="269"/>
      <c r="E54" s="269"/>
      <c r="F54" s="270"/>
      <c r="G54" s="55">
        <v>45</v>
      </c>
      <c r="H54" s="73">
        <f>H49+H50+H51+H52+H53</f>
        <v>-492035933</v>
      </c>
      <c r="I54" s="73">
        <f>I49+I50+I51+I52+I53</f>
        <v>-535135907</v>
      </c>
      <c r="N54" s="114"/>
      <c r="O54" s="114"/>
      <c r="P54" s="114"/>
    </row>
    <row r="55" spans="1:16" ht="27.6" customHeight="1" x14ac:dyDescent="0.2">
      <c r="A55" s="289" t="s">
        <v>331</v>
      </c>
      <c r="B55" s="290"/>
      <c r="C55" s="290"/>
      <c r="D55" s="290"/>
      <c r="E55" s="290"/>
      <c r="F55" s="291"/>
      <c r="G55" s="55">
        <v>46</v>
      </c>
      <c r="H55" s="73">
        <f>H48+H54</f>
        <v>-371641933</v>
      </c>
      <c r="I55" s="73">
        <f>I48+I54</f>
        <v>-455070907</v>
      </c>
      <c r="N55" s="114"/>
      <c r="O55" s="114"/>
      <c r="P55" s="114"/>
    </row>
    <row r="56" spans="1:16" x14ac:dyDescent="0.2">
      <c r="A56" s="200" t="s">
        <v>332</v>
      </c>
      <c r="B56" s="201"/>
      <c r="C56" s="201"/>
      <c r="D56" s="201"/>
      <c r="E56" s="201"/>
      <c r="F56" s="202"/>
      <c r="G56" s="71">
        <v>47</v>
      </c>
      <c r="H56" s="74">
        <v>2214863</v>
      </c>
      <c r="I56" s="74">
        <v>-3910463</v>
      </c>
      <c r="N56" s="114"/>
      <c r="O56" s="114"/>
      <c r="P56" s="114"/>
    </row>
    <row r="57" spans="1:16" ht="27" customHeight="1" x14ac:dyDescent="0.2">
      <c r="A57" s="289" t="s">
        <v>333</v>
      </c>
      <c r="B57" s="290"/>
      <c r="C57" s="290"/>
      <c r="D57" s="290"/>
      <c r="E57" s="290"/>
      <c r="F57" s="291"/>
      <c r="G57" s="55">
        <v>48</v>
      </c>
      <c r="H57" s="73">
        <f>H27+H42+H55+H56</f>
        <v>6349383</v>
      </c>
      <c r="I57" s="73">
        <f>I27+I42+I55+I56</f>
        <v>-83415562</v>
      </c>
      <c r="N57" s="114"/>
      <c r="O57" s="114"/>
      <c r="P57" s="114"/>
    </row>
    <row r="58" spans="1:16" ht="15.6" customHeight="1" x14ac:dyDescent="0.2">
      <c r="A58" s="292" t="s">
        <v>334</v>
      </c>
      <c r="B58" s="293"/>
      <c r="C58" s="293"/>
      <c r="D58" s="293"/>
      <c r="E58" s="293"/>
      <c r="F58" s="294"/>
      <c r="G58" s="71">
        <v>49</v>
      </c>
      <c r="H58" s="74">
        <v>490729635</v>
      </c>
      <c r="I58" s="74">
        <v>497079018</v>
      </c>
      <c r="N58" s="114"/>
      <c r="O58" s="114"/>
      <c r="P58" s="114"/>
    </row>
    <row r="59" spans="1:16" ht="28.9" customHeight="1" x14ac:dyDescent="0.2">
      <c r="A59" s="286" t="s">
        <v>335</v>
      </c>
      <c r="B59" s="287"/>
      <c r="C59" s="287"/>
      <c r="D59" s="287"/>
      <c r="E59" s="287"/>
      <c r="F59" s="288"/>
      <c r="G59" s="67">
        <v>50</v>
      </c>
      <c r="H59" s="76">
        <f>H57+H58</f>
        <v>497079018</v>
      </c>
      <c r="I59" s="76">
        <f>I57+I58</f>
        <v>413663456</v>
      </c>
      <c r="N59" s="114"/>
      <c r="O59" s="114"/>
      <c r="P59" s="114"/>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5">
    <dataValidation type="whole" operator="greaterThanOrEqual" allowBlank="1" showInputMessage="1" showErrorMessage="1" errorTitle="Pogrešan upis" error="Dopušten je upis samo pozitivnih cjelobrojnih vrijednosti ili nule" sqref="H14:I14 H58:I59 H29:I35 H44:I48 H10:I10">
      <formula1>0</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7"/>
  <sheetViews>
    <sheetView zoomScale="80" zoomScaleNormal="80" workbookViewId="0">
      <selection activeCell="Z17" sqref="Z17"/>
    </sheetView>
  </sheetViews>
  <sheetFormatPr defaultRowHeight="12.75" x14ac:dyDescent="0.2"/>
  <cols>
    <col min="1" max="4" width="9.140625" style="89"/>
    <col min="5" max="5" width="10.140625" style="89" bestFit="1" customWidth="1"/>
    <col min="6" max="6" width="9.140625" style="89"/>
    <col min="7" max="7" width="11" style="89" bestFit="1" customWidth="1"/>
    <col min="8" max="13" width="9.28515625" style="87" bestFit="1" customWidth="1"/>
    <col min="14" max="14" width="10.140625" style="87" bestFit="1" customWidth="1"/>
    <col min="15" max="18" width="9.28515625" style="87" bestFit="1" customWidth="1"/>
    <col min="19" max="19" width="10.140625" style="87" bestFit="1" customWidth="1"/>
    <col min="20" max="21" width="10.5703125" style="87" bestFit="1" customWidth="1"/>
    <col min="22" max="22" width="9.28515625" style="87" bestFit="1" customWidth="1"/>
    <col min="23" max="23" width="10.5703125" style="87" bestFit="1" customWidth="1"/>
    <col min="24" max="27" width="9.140625" style="88"/>
    <col min="28" max="259" width="9.140625" style="89"/>
    <col min="260" max="260" width="10.140625" style="89" bestFit="1" customWidth="1"/>
    <col min="261" max="264" width="9.140625" style="89"/>
    <col min="265" max="266" width="9.85546875" style="89" bestFit="1" customWidth="1"/>
    <col min="267" max="515" width="9.140625" style="89"/>
    <col min="516" max="516" width="10.140625" style="89" bestFit="1" customWidth="1"/>
    <col min="517" max="520" width="9.140625" style="89"/>
    <col min="521" max="522" width="9.85546875" style="89" bestFit="1" customWidth="1"/>
    <col min="523" max="771" width="9.140625" style="89"/>
    <col min="772" max="772" width="10.140625" style="89" bestFit="1" customWidth="1"/>
    <col min="773" max="776" width="9.140625" style="89"/>
    <col min="777" max="778" width="9.85546875" style="89" bestFit="1" customWidth="1"/>
    <col min="779" max="1027" width="9.140625" style="89"/>
    <col min="1028" max="1028" width="10.140625" style="89" bestFit="1" customWidth="1"/>
    <col min="1029" max="1032" width="9.140625" style="89"/>
    <col min="1033" max="1034" width="9.85546875" style="89" bestFit="1" customWidth="1"/>
    <col min="1035" max="1283" width="9.140625" style="89"/>
    <col min="1284" max="1284" width="10.140625" style="89" bestFit="1" customWidth="1"/>
    <col min="1285" max="1288" width="9.140625" style="89"/>
    <col min="1289" max="1290" width="9.85546875" style="89" bestFit="1" customWidth="1"/>
    <col min="1291" max="1539" width="9.140625" style="89"/>
    <col min="1540" max="1540" width="10.140625" style="89" bestFit="1" customWidth="1"/>
    <col min="1541" max="1544" width="9.140625" style="89"/>
    <col min="1545" max="1546" width="9.85546875" style="89" bestFit="1" customWidth="1"/>
    <col min="1547" max="1795" width="9.140625" style="89"/>
    <col min="1796" max="1796" width="10.140625" style="89" bestFit="1" customWidth="1"/>
    <col min="1797" max="1800" width="9.140625" style="89"/>
    <col min="1801" max="1802" width="9.85546875" style="89" bestFit="1" customWidth="1"/>
    <col min="1803" max="2051" width="9.140625" style="89"/>
    <col min="2052" max="2052" width="10.140625" style="89" bestFit="1" customWidth="1"/>
    <col min="2053" max="2056" width="9.140625" style="89"/>
    <col min="2057" max="2058" width="9.85546875" style="89" bestFit="1" customWidth="1"/>
    <col min="2059" max="2307" width="9.140625" style="89"/>
    <col min="2308" max="2308" width="10.140625" style="89" bestFit="1" customWidth="1"/>
    <col min="2309" max="2312" width="9.140625" style="89"/>
    <col min="2313" max="2314" width="9.85546875" style="89" bestFit="1" customWidth="1"/>
    <col min="2315" max="2563" width="9.140625" style="89"/>
    <col min="2564" max="2564" width="10.140625" style="89" bestFit="1" customWidth="1"/>
    <col min="2565" max="2568" width="9.140625" style="89"/>
    <col min="2569" max="2570" width="9.85546875" style="89" bestFit="1" customWidth="1"/>
    <col min="2571" max="2819" width="9.140625" style="89"/>
    <col min="2820" max="2820" width="10.140625" style="89" bestFit="1" customWidth="1"/>
    <col min="2821" max="2824" width="9.140625" style="89"/>
    <col min="2825" max="2826" width="9.85546875" style="89" bestFit="1" customWidth="1"/>
    <col min="2827" max="3075" width="9.140625" style="89"/>
    <col min="3076" max="3076" width="10.140625" style="89" bestFit="1" customWidth="1"/>
    <col min="3077" max="3080" width="9.140625" style="89"/>
    <col min="3081" max="3082" width="9.85546875" style="89" bestFit="1" customWidth="1"/>
    <col min="3083" max="3331" width="9.140625" style="89"/>
    <col min="3332" max="3332" width="10.140625" style="89" bestFit="1" customWidth="1"/>
    <col min="3333" max="3336" width="9.140625" style="89"/>
    <col min="3337" max="3338" width="9.85546875" style="89" bestFit="1" customWidth="1"/>
    <col min="3339" max="3587" width="9.140625" style="89"/>
    <col min="3588" max="3588" width="10.140625" style="89" bestFit="1" customWidth="1"/>
    <col min="3589" max="3592" width="9.140625" style="89"/>
    <col min="3593" max="3594" width="9.85546875" style="89" bestFit="1" customWidth="1"/>
    <col min="3595" max="3843" width="9.140625" style="89"/>
    <col min="3844" max="3844" width="10.140625" style="89" bestFit="1" customWidth="1"/>
    <col min="3845" max="3848" width="9.140625" style="89"/>
    <col min="3849" max="3850" width="9.85546875" style="89" bestFit="1" customWidth="1"/>
    <col min="3851" max="4099" width="9.140625" style="89"/>
    <col min="4100" max="4100" width="10.140625" style="89" bestFit="1" customWidth="1"/>
    <col min="4101" max="4104" width="9.140625" style="89"/>
    <col min="4105" max="4106" width="9.85546875" style="89" bestFit="1" customWidth="1"/>
    <col min="4107" max="4355" width="9.140625" style="89"/>
    <col min="4356" max="4356" width="10.140625" style="89" bestFit="1" customWidth="1"/>
    <col min="4357" max="4360" width="9.140625" style="89"/>
    <col min="4361" max="4362" width="9.85546875" style="89" bestFit="1" customWidth="1"/>
    <col min="4363" max="4611" width="9.140625" style="89"/>
    <col min="4612" max="4612" width="10.140625" style="89" bestFit="1" customWidth="1"/>
    <col min="4613" max="4616" width="9.140625" style="89"/>
    <col min="4617" max="4618" width="9.85546875" style="89" bestFit="1" customWidth="1"/>
    <col min="4619" max="4867" width="9.140625" style="89"/>
    <col min="4868" max="4868" width="10.140625" style="89" bestFit="1" customWidth="1"/>
    <col min="4869" max="4872" width="9.140625" style="89"/>
    <col min="4873" max="4874" width="9.85546875" style="89" bestFit="1" customWidth="1"/>
    <col min="4875" max="5123" width="9.140625" style="89"/>
    <col min="5124" max="5124" width="10.140625" style="89" bestFit="1" customWidth="1"/>
    <col min="5125" max="5128" width="9.140625" style="89"/>
    <col min="5129" max="5130" width="9.85546875" style="89" bestFit="1" customWidth="1"/>
    <col min="5131" max="5379" width="9.140625" style="89"/>
    <col min="5380" max="5380" width="10.140625" style="89" bestFit="1" customWidth="1"/>
    <col min="5381" max="5384" width="9.140625" style="89"/>
    <col min="5385" max="5386" width="9.85546875" style="89" bestFit="1" customWidth="1"/>
    <col min="5387" max="5635" width="9.140625" style="89"/>
    <col min="5636" max="5636" width="10.140625" style="89" bestFit="1" customWidth="1"/>
    <col min="5637" max="5640" width="9.140625" style="89"/>
    <col min="5641" max="5642" width="9.85546875" style="89" bestFit="1" customWidth="1"/>
    <col min="5643" max="5891" width="9.140625" style="89"/>
    <col min="5892" max="5892" width="10.140625" style="89" bestFit="1" customWidth="1"/>
    <col min="5893" max="5896" width="9.140625" style="89"/>
    <col min="5897" max="5898" width="9.85546875" style="89" bestFit="1" customWidth="1"/>
    <col min="5899" max="6147" width="9.140625" style="89"/>
    <col min="6148" max="6148" width="10.140625" style="89" bestFit="1" customWidth="1"/>
    <col min="6149" max="6152" width="9.140625" style="89"/>
    <col min="6153" max="6154" width="9.85546875" style="89" bestFit="1" customWidth="1"/>
    <col min="6155" max="6403" width="9.140625" style="89"/>
    <col min="6404" max="6404" width="10.140625" style="89" bestFit="1" customWidth="1"/>
    <col min="6405" max="6408" width="9.140625" style="89"/>
    <col min="6409" max="6410" width="9.85546875" style="89" bestFit="1" customWidth="1"/>
    <col min="6411" max="6659" width="9.140625" style="89"/>
    <col min="6660" max="6660" width="10.140625" style="89" bestFit="1" customWidth="1"/>
    <col min="6661" max="6664" width="9.140625" style="89"/>
    <col min="6665" max="6666" width="9.85546875" style="89" bestFit="1" customWidth="1"/>
    <col min="6667" max="6915" width="9.140625" style="89"/>
    <col min="6916" max="6916" width="10.140625" style="89" bestFit="1" customWidth="1"/>
    <col min="6917" max="6920" width="9.140625" style="89"/>
    <col min="6921" max="6922" width="9.85546875" style="89" bestFit="1" customWidth="1"/>
    <col min="6923" max="7171" width="9.140625" style="89"/>
    <col min="7172" max="7172" width="10.140625" style="89" bestFit="1" customWidth="1"/>
    <col min="7173" max="7176" width="9.140625" style="89"/>
    <col min="7177" max="7178" width="9.85546875" style="89" bestFit="1" customWidth="1"/>
    <col min="7179" max="7427" width="9.140625" style="89"/>
    <col min="7428" max="7428" width="10.140625" style="89" bestFit="1" customWidth="1"/>
    <col min="7429" max="7432" width="9.140625" style="89"/>
    <col min="7433" max="7434" width="9.85546875" style="89" bestFit="1" customWidth="1"/>
    <col min="7435" max="7683" width="9.140625" style="89"/>
    <col min="7684" max="7684" width="10.140625" style="89" bestFit="1" customWidth="1"/>
    <col min="7685" max="7688" width="9.140625" style="89"/>
    <col min="7689" max="7690" width="9.85546875" style="89" bestFit="1" customWidth="1"/>
    <col min="7691" max="7939" width="9.140625" style="89"/>
    <col min="7940" max="7940" width="10.140625" style="89" bestFit="1" customWidth="1"/>
    <col min="7941" max="7944" width="9.140625" style="89"/>
    <col min="7945" max="7946" width="9.85546875" style="89" bestFit="1" customWidth="1"/>
    <col min="7947" max="8195" width="9.140625" style="89"/>
    <col min="8196" max="8196" width="10.140625" style="89" bestFit="1" customWidth="1"/>
    <col min="8197" max="8200" width="9.140625" style="89"/>
    <col min="8201" max="8202" width="9.85546875" style="89" bestFit="1" customWidth="1"/>
    <col min="8203" max="8451" width="9.140625" style="89"/>
    <col min="8452" max="8452" width="10.140625" style="89" bestFit="1" customWidth="1"/>
    <col min="8453" max="8456" width="9.140625" style="89"/>
    <col min="8457" max="8458" width="9.85546875" style="89" bestFit="1" customWidth="1"/>
    <col min="8459" max="8707" width="9.140625" style="89"/>
    <col min="8708" max="8708" width="10.140625" style="89" bestFit="1" customWidth="1"/>
    <col min="8709" max="8712" width="9.140625" style="89"/>
    <col min="8713" max="8714" width="9.85546875" style="89" bestFit="1" customWidth="1"/>
    <col min="8715" max="8963" width="9.140625" style="89"/>
    <col min="8964" max="8964" width="10.140625" style="89" bestFit="1" customWidth="1"/>
    <col min="8965" max="8968" width="9.140625" style="89"/>
    <col min="8969" max="8970" width="9.85546875" style="89" bestFit="1" customWidth="1"/>
    <col min="8971" max="9219" width="9.140625" style="89"/>
    <col min="9220" max="9220" width="10.140625" style="89" bestFit="1" customWidth="1"/>
    <col min="9221" max="9224" width="9.140625" style="89"/>
    <col min="9225" max="9226" width="9.85546875" style="89" bestFit="1" customWidth="1"/>
    <col min="9227" max="9475" width="9.140625" style="89"/>
    <col min="9476" max="9476" width="10.140625" style="89" bestFit="1" customWidth="1"/>
    <col min="9477" max="9480" width="9.140625" style="89"/>
    <col min="9481" max="9482" width="9.85546875" style="89" bestFit="1" customWidth="1"/>
    <col min="9483" max="9731" width="9.140625" style="89"/>
    <col min="9732" max="9732" width="10.140625" style="89" bestFit="1" customWidth="1"/>
    <col min="9733" max="9736" width="9.140625" style="89"/>
    <col min="9737" max="9738" width="9.85546875" style="89" bestFit="1" customWidth="1"/>
    <col min="9739" max="9987" width="9.140625" style="89"/>
    <col min="9988" max="9988" width="10.140625" style="89" bestFit="1" customWidth="1"/>
    <col min="9989" max="9992" width="9.140625" style="89"/>
    <col min="9993" max="9994" width="9.85546875" style="89" bestFit="1" customWidth="1"/>
    <col min="9995" max="10243" width="9.140625" style="89"/>
    <col min="10244" max="10244" width="10.140625" style="89" bestFit="1" customWidth="1"/>
    <col min="10245" max="10248" width="9.140625" style="89"/>
    <col min="10249" max="10250" width="9.85546875" style="89" bestFit="1" customWidth="1"/>
    <col min="10251" max="10499" width="9.140625" style="89"/>
    <col min="10500" max="10500" width="10.140625" style="89" bestFit="1" customWidth="1"/>
    <col min="10501" max="10504" width="9.140625" style="89"/>
    <col min="10505" max="10506" width="9.85546875" style="89" bestFit="1" customWidth="1"/>
    <col min="10507" max="10755" width="9.140625" style="89"/>
    <col min="10756" max="10756" width="10.140625" style="89" bestFit="1" customWidth="1"/>
    <col min="10757" max="10760" width="9.140625" style="89"/>
    <col min="10761" max="10762" width="9.85546875" style="89" bestFit="1" customWidth="1"/>
    <col min="10763" max="11011" width="9.140625" style="89"/>
    <col min="11012" max="11012" width="10.140625" style="89" bestFit="1" customWidth="1"/>
    <col min="11013" max="11016" width="9.140625" style="89"/>
    <col min="11017" max="11018" width="9.85546875" style="89" bestFit="1" customWidth="1"/>
    <col min="11019" max="11267" width="9.140625" style="89"/>
    <col min="11268" max="11268" width="10.140625" style="89" bestFit="1" customWidth="1"/>
    <col min="11269" max="11272" width="9.140625" style="89"/>
    <col min="11273" max="11274" width="9.85546875" style="89" bestFit="1" customWidth="1"/>
    <col min="11275" max="11523" width="9.140625" style="89"/>
    <col min="11524" max="11524" width="10.140625" style="89" bestFit="1" customWidth="1"/>
    <col min="11525" max="11528" width="9.140625" style="89"/>
    <col min="11529" max="11530" width="9.85546875" style="89" bestFit="1" customWidth="1"/>
    <col min="11531" max="11779" width="9.140625" style="89"/>
    <col min="11780" max="11780" width="10.140625" style="89" bestFit="1" customWidth="1"/>
    <col min="11781" max="11784" width="9.140625" style="89"/>
    <col min="11785" max="11786" width="9.85546875" style="89" bestFit="1" customWidth="1"/>
    <col min="11787" max="12035" width="9.140625" style="89"/>
    <col min="12036" max="12036" width="10.140625" style="89" bestFit="1" customWidth="1"/>
    <col min="12037" max="12040" width="9.140625" style="89"/>
    <col min="12041" max="12042" width="9.85546875" style="89" bestFit="1" customWidth="1"/>
    <col min="12043" max="12291" width="9.140625" style="89"/>
    <col min="12292" max="12292" width="10.140625" style="89" bestFit="1" customWidth="1"/>
    <col min="12293" max="12296" width="9.140625" style="89"/>
    <col min="12297" max="12298" width="9.85546875" style="89" bestFit="1" customWidth="1"/>
    <col min="12299" max="12547" width="9.140625" style="89"/>
    <col min="12548" max="12548" width="10.140625" style="89" bestFit="1" customWidth="1"/>
    <col min="12549" max="12552" width="9.140625" style="89"/>
    <col min="12553" max="12554" width="9.85546875" style="89" bestFit="1" customWidth="1"/>
    <col min="12555" max="12803" width="9.140625" style="89"/>
    <col min="12804" max="12804" width="10.140625" style="89" bestFit="1" customWidth="1"/>
    <col min="12805" max="12808" width="9.140625" style="89"/>
    <col min="12809" max="12810" width="9.85546875" style="89" bestFit="1" customWidth="1"/>
    <col min="12811" max="13059" width="9.140625" style="89"/>
    <col min="13060" max="13060" width="10.140625" style="89" bestFit="1" customWidth="1"/>
    <col min="13061" max="13064" width="9.140625" style="89"/>
    <col min="13065" max="13066" width="9.85546875" style="89" bestFit="1" customWidth="1"/>
    <col min="13067" max="13315" width="9.140625" style="89"/>
    <col min="13316" max="13316" width="10.140625" style="89" bestFit="1" customWidth="1"/>
    <col min="13317" max="13320" width="9.140625" style="89"/>
    <col min="13321" max="13322" width="9.85546875" style="89" bestFit="1" customWidth="1"/>
    <col min="13323" max="13571" width="9.140625" style="89"/>
    <col min="13572" max="13572" width="10.140625" style="89" bestFit="1" customWidth="1"/>
    <col min="13573" max="13576" width="9.140625" style="89"/>
    <col min="13577" max="13578" width="9.85546875" style="89" bestFit="1" customWidth="1"/>
    <col min="13579" max="13827" width="9.140625" style="89"/>
    <col min="13828" max="13828" width="10.140625" style="89" bestFit="1" customWidth="1"/>
    <col min="13829" max="13832" width="9.140625" style="89"/>
    <col min="13833" max="13834" width="9.85546875" style="89" bestFit="1" customWidth="1"/>
    <col min="13835" max="14083" width="9.140625" style="89"/>
    <col min="14084" max="14084" width="10.140625" style="89" bestFit="1" customWidth="1"/>
    <col min="14085" max="14088" width="9.140625" style="89"/>
    <col min="14089" max="14090" width="9.85546875" style="89" bestFit="1" customWidth="1"/>
    <col min="14091" max="14339" width="9.140625" style="89"/>
    <col min="14340" max="14340" width="10.140625" style="89" bestFit="1" customWidth="1"/>
    <col min="14341" max="14344" width="9.140625" style="89"/>
    <col min="14345" max="14346" width="9.85546875" style="89" bestFit="1" customWidth="1"/>
    <col min="14347" max="14595" width="9.140625" style="89"/>
    <col min="14596" max="14596" width="10.140625" style="89" bestFit="1" customWidth="1"/>
    <col min="14597" max="14600" width="9.140625" style="89"/>
    <col min="14601" max="14602" width="9.85546875" style="89" bestFit="1" customWidth="1"/>
    <col min="14603" max="14851" width="9.140625" style="89"/>
    <col min="14852" max="14852" width="10.140625" style="89" bestFit="1" customWidth="1"/>
    <col min="14853" max="14856" width="9.140625" style="89"/>
    <col min="14857" max="14858" width="9.85546875" style="89" bestFit="1" customWidth="1"/>
    <col min="14859" max="15107" width="9.140625" style="89"/>
    <col min="15108" max="15108" width="10.140625" style="89" bestFit="1" customWidth="1"/>
    <col min="15109" max="15112" width="9.140625" style="89"/>
    <col min="15113" max="15114" width="9.85546875" style="89" bestFit="1" customWidth="1"/>
    <col min="15115" max="15363" width="9.140625" style="89"/>
    <col min="15364" max="15364" width="10.140625" style="89" bestFit="1" customWidth="1"/>
    <col min="15365" max="15368" width="9.140625" style="89"/>
    <col min="15369" max="15370" width="9.85546875" style="89" bestFit="1" customWidth="1"/>
    <col min="15371" max="15619" width="9.140625" style="89"/>
    <col min="15620" max="15620" width="10.140625" style="89" bestFit="1" customWidth="1"/>
    <col min="15621" max="15624" width="9.140625" style="89"/>
    <col min="15625" max="15626" width="9.85546875" style="89" bestFit="1" customWidth="1"/>
    <col min="15627" max="15875" width="9.140625" style="89"/>
    <col min="15876" max="15876" width="10.140625" style="89" bestFit="1" customWidth="1"/>
    <col min="15877" max="15880" width="9.140625" style="89"/>
    <col min="15881" max="15882" width="9.85546875" style="89" bestFit="1" customWidth="1"/>
    <col min="15883" max="16131" width="9.140625" style="89"/>
    <col min="16132" max="16132" width="10.140625" style="89" bestFit="1" customWidth="1"/>
    <col min="16133" max="16136" width="9.140625" style="89"/>
    <col min="16137" max="16138" width="9.85546875" style="89" bestFit="1" customWidth="1"/>
    <col min="16139" max="16384" width="9.140625" style="89"/>
  </cols>
  <sheetData>
    <row r="1" spans="1:23" x14ac:dyDescent="0.2">
      <c r="A1" s="295" t="s">
        <v>336</v>
      </c>
      <c r="B1" s="296"/>
      <c r="C1" s="296"/>
      <c r="D1" s="296"/>
      <c r="E1" s="296"/>
      <c r="F1" s="296"/>
      <c r="G1" s="296"/>
      <c r="H1" s="296"/>
      <c r="I1" s="296"/>
      <c r="J1" s="296"/>
      <c r="K1" s="86"/>
    </row>
    <row r="2" spans="1:23" ht="15.75" x14ac:dyDescent="0.2">
      <c r="A2" s="90"/>
      <c r="B2" s="91"/>
      <c r="C2" s="297" t="s">
        <v>337</v>
      </c>
      <c r="D2" s="297"/>
      <c r="E2" s="92">
        <v>43101</v>
      </c>
      <c r="F2" s="93" t="s">
        <v>2</v>
      </c>
      <c r="G2" s="92">
        <v>43465</v>
      </c>
      <c r="H2" s="94"/>
      <c r="I2" s="94"/>
      <c r="J2" s="94"/>
      <c r="K2" s="95"/>
      <c r="V2" s="87" t="s">
        <v>64</v>
      </c>
    </row>
    <row r="3" spans="1:23" ht="13.5" customHeight="1" thickBot="1" x14ac:dyDescent="0.25">
      <c r="A3" s="298" t="s">
        <v>338</v>
      </c>
      <c r="B3" s="299"/>
      <c r="C3" s="299"/>
      <c r="D3" s="299"/>
      <c r="E3" s="299"/>
      <c r="F3" s="299"/>
      <c r="G3" s="302" t="s">
        <v>339</v>
      </c>
      <c r="H3" s="304" t="s">
        <v>340</v>
      </c>
      <c r="I3" s="304"/>
      <c r="J3" s="304"/>
      <c r="K3" s="304"/>
      <c r="L3" s="304"/>
      <c r="M3" s="304"/>
      <c r="N3" s="304"/>
      <c r="O3" s="304"/>
      <c r="P3" s="304"/>
      <c r="Q3" s="304"/>
      <c r="R3" s="304"/>
      <c r="S3" s="304"/>
      <c r="T3" s="304"/>
      <c r="U3" s="304"/>
      <c r="V3" s="304" t="s">
        <v>341</v>
      </c>
      <c r="W3" s="306" t="s">
        <v>342</v>
      </c>
    </row>
    <row r="4" spans="1:23" ht="79.5" thickBot="1" x14ac:dyDescent="0.25">
      <c r="A4" s="300"/>
      <c r="B4" s="301"/>
      <c r="C4" s="301"/>
      <c r="D4" s="301"/>
      <c r="E4" s="301"/>
      <c r="F4" s="301"/>
      <c r="G4" s="303"/>
      <c r="H4" s="96" t="s">
        <v>343</v>
      </c>
      <c r="I4" s="96" t="s">
        <v>344</v>
      </c>
      <c r="J4" s="96" t="s">
        <v>345</v>
      </c>
      <c r="K4" s="96" t="s">
        <v>346</v>
      </c>
      <c r="L4" s="96" t="s">
        <v>347</v>
      </c>
      <c r="M4" s="96" t="s">
        <v>348</v>
      </c>
      <c r="N4" s="96" t="s">
        <v>349</v>
      </c>
      <c r="O4" s="96" t="s">
        <v>350</v>
      </c>
      <c r="P4" s="96" t="s">
        <v>351</v>
      </c>
      <c r="Q4" s="96" t="s">
        <v>352</v>
      </c>
      <c r="R4" s="96" t="s">
        <v>353</v>
      </c>
      <c r="S4" s="96" t="s">
        <v>354</v>
      </c>
      <c r="T4" s="96" t="s">
        <v>355</v>
      </c>
      <c r="U4" s="96" t="s">
        <v>356</v>
      </c>
      <c r="V4" s="314"/>
      <c r="W4" s="307"/>
    </row>
    <row r="5" spans="1:23" ht="22.5" x14ac:dyDescent="0.2">
      <c r="A5" s="308">
        <v>1</v>
      </c>
      <c r="B5" s="309"/>
      <c r="C5" s="309"/>
      <c r="D5" s="309"/>
      <c r="E5" s="309"/>
      <c r="F5" s="309"/>
      <c r="G5" s="97">
        <v>2</v>
      </c>
      <c r="H5" s="98" t="s">
        <v>281</v>
      </c>
      <c r="I5" s="99" t="s">
        <v>282</v>
      </c>
      <c r="J5" s="98" t="s">
        <v>357</v>
      </c>
      <c r="K5" s="99" t="s">
        <v>358</v>
      </c>
      <c r="L5" s="98" t="s">
        <v>359</v>
      </c>
      <c r="M5" s="99" t="s">
        <v>360</v>
      </c>
      <c r="N5" s="98" t="s">
        <v>361</v>
      </c>
      <c r="O5" s="99" t="s">
        <v>362</v>
      </c>
      <c r="P5" s="98" t="s">
        <v>363</v>
      </c>
      <c r="Q5" s="99" t="s">
        <v>364</v>
      </c>
      <c r="R5" s="98" t="s">
        <v>365</v>
      </c>
      <c r="S5" s="99" t="s">
        <v>366</v>
      </c>
      <c r="T5" s="98" t="s">
        <v>367</v>
      </c>
      <c r="U5" s="98" t="s">
        <v>368</v>
      </c>
      <c r="V5" s="98" t="s">
        <v>369</v>
      </c>
      <c r="W5" s="100" t="s">
        <v>370</v>
      </c>
    </row>
    <row r="6" spans="1:23" x14ac:dyDescent="0.2">
      <c r="A6" s="310" t="s">
        <v>371</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372</v>
      </c>
      <c r="B7" s="313"/>
      <c r="C7" s="313"/>
      <c r="D7" s="313"/>
      <c r="E7" s="313"/>
      <c r="F7" s="313"/>
      <c r="G7" s="101">
        <v>1</v>
      </c>
      <c r="H7" s="102">
        <v>133372000</v>
      </c>
      <c r="I7" s="102">
        <v>881489353</v>
      </c>
      <c r="J7" s="102"/>
      <c r="K7" s="102"/>
      <c r="L7" s="102">
        <v>87600</v>
      </c>
      <c r="M7" s="102"/>
      <c r="N7" s="102">
        <v>-91979339</v>
      </c>
      <c r="O7" s="102"/>
      <c r="P7" s="102"/>
      <c r="Q7" s="102">
        <v>11015863</v>
      </c>
      <c r="R7" s="102"/>
      <c r="S7" s="102">
        <f>916898363+237</f>
        <v>916898600</v>
      </c>
      <c r="T7" s="102">
        <v>162799999</v>
      </c>
      <c r="U7" s="103">
        <f>H7+I7+J7+K7-L7+M7+N7+O7+P7+Q7+R7+S7+T7</f>
        <v>2013508876</v>
      </c>
      <c r="V7" s="102">
        <v>2981113</v>
      </c>
      <c r="W7" s="103">
        <f>U7+V7</f>
        <v>2016489989</v>
      </c>
    </row>
    <row r="8" spans="1:23" x14ac:dyDescent="0.2">
      <c r="A8" s="305" t="s">
        <v>373</v>
      </c>
      <c r="B8" s="305"/>
      <c r="C8" s="305"/>
      <c r="D8" s="305"/>
      <c r="E8" s="305"/>
      <c r="F8" s="305"/>
      <c r="G8" s="101">
        <v>2</v>
      </c>
      <c r="H8" s="102"/>
      <c r="I8" s="102"/>
      <c r="J8" s="102"/>
      <c r="K8" s="102"/>
      <c r="L8" s="102"/>
      <c r="M8" s="102"/>
      <c r="N8" s="102"/>
      <c r="O8" s="102"/>
      <c r="P8" s="102"/>
      <c r="Q8" s="102"/>
      <c r="R8" s="102"/>
      <c r="S8" s="102"/>
      <c r="T8" s="102"/>
      <c r="U8" s="103">
        <f>H8+I8+J8+K8-L8+M8+N8+O8+P8+Q8+R8+S8+T8</f>
        <v>0</v>
      </c>
      <c r="V8" s="102"/>
      <c r="W8" s="103">
        <f t="shared" ref="W8:W9" si="0">U8+V8</f>
        <v>0</v>
      </c>
    </row>
    <row r="9" spans="1:23" x14ac:dyDescent="0.2">
      <c r="A9" s="305" t="s">
        <v>374</v>
      </c>
      <c r="B9" s="305"/>
      <c r="C9" s="305"/>
      <c r="D9" s="305"/>
      <c r="E9" s="305"/>
      <c r="F9" s="305"/>
      <c r="G9" s="101">
        <v>3</v>
      </c>
      <c r="H9" s="102"/>
      <c r="I9" s="102"/>
      <c r="J9" s="102"/>
      <c r="K9" s="102"/>
      <c r="L9" s="102"/>
      <c r="M9" s="102"/>
      <c r="N9" s="102"/>
      <c r="O9" s="102"/>
      <c r="P9" s="102"/>
      <c r="Q9" s="102"/>
      <c r="R9" s="102"/>
      <c r="S9" s="102"/>
      <c r="T9" s="102"/>
      <c r="U9" s="103">
        <f>H9+I9+J9+K9-L9+M9+N9+O9+P9+Q9+R9+S9+T9</f>
        <v>0</v>
      </c>
      <c r="V9" s="102"/>
      <c r="W9" s="103">
        <f t="shared" si="0"/>
        <v>0</v>
      </c>
    </row>
    <row r="10" spans="1:23" ht="22.5" customHeight="1" x14ac:dyDescent="0.2">
      <c r="A10" s="315" t="s">
        <v>375</v>
      </c>
      <c r="B10" s="315"/>
      <c r="C10" s="315"/>
      <c r="D10" s="315"/>
      <c r="E10" s="315"/>
      <c r="F10" s="315"/>
      <c r="G10" s="104">
        <v>4</v>
      </c>
      <c r="H10" s="105">
        <f>H7+H8+H9</f>
        <v>133372000</v>
      </c>
      <c r="I10" s="105">
        <f t="shared" ref="I10:W10" si="1">I7+I8+I9</f>
        <v>881489353</v>
      </c>
      <c r="J10" s="105">
        <f t="shared" si="1"/>
        <v>0</v>
      </c>
      <c r="K10" s="105">
        <f t="shared" si="1"/>
        <v>0</v>
      </c>
      <c r="L10" s="105">
        <f t="shared" si="1"/>
        <v>87600</v>
      </c>
      <c r="M10" s="105">
        <f t="shared" si="1"/>
        <v>0</v>
      </c>
      <c r="N10" s="105">
        <f t="shared" si="1"/>
        <v>-91979339</v>
      </c>
      <c r="O10" s="105">
        <f t="shared" si="1"/>
        <v>0</v>
      </c>
      <c r="P10" s="105">
        <f t="shared" si="1"/>
        <v>0</v>
      </c>
      <c r="Q10" s="105">
        <f t="shared" si="1"/>
        <v>11015863</v>
      </c>
      <c r="R10" s="105">
        <f t="shared" si="1"/>
        <v>0</v>
      </c>
      <c r="S10" s="105">
        <f t="shared" si="1"/>
        <v>916898600</v>
      </c>
      <c r="T10" s="105">
        <f t="shared" si="1"/>
        <v>162799999</v>
      </c>
      <c r="U10" s="105">
        <f t="shared" si="1"/>
        <v>2013508876</v>
      </c>
      <c r="V10" s="105">
        <f t="shared" si="1"/>
        <v>2981113</v>
      </c>
      <c r="W10" s="105">
        <f t="shared" si="1"/>
        <v>2016489989</v>
      </c>
    </row>
    <row r="11" spans="1:23" x14ac:dyDescent="0.2">
      <c r="A11" s="305" t="s">
        <v>376</v>
      </c>
      <c r="B11" s="305"/>
      <c r="C11" s="305"/>
      <c r="D11" s="305"/>
      <c r="E11" s="305"/>
      <c r="F11" s="305"/>
      <c r="G11" s="101">
        <v>5</v>
      </c>
      <c r="H11" s="106">
        <v>0</v>
      </c>
      <c r="I11" s="106">
        <v>0</v>
      </c>
      <c r="J11" s="106">
        <v>0</v>
      </c>
      <c r="K11" s="106">
        <v>0</v>
      </c>
      <c r="L11" s="106">
        <v>0</v>
      </c>
      <c r="M11" s="106">
        <v>0</v>
      </c>
      <c r="N11" s="106">
        <v>0</v>
      </c>
      <c r="O11" s="106">
        <v>0</v>
      </c>
      <c r="P11" s="106">
        <v>0</v>
      </c>
      <c r="Q11" s="106">
        <v>0</v>
      </c>
      <c r="R11" s="106">
        <v>0</v>
      </c>
      <c r="S11" s="106">
        <v>0</v>
      </c>
      <c r="T11" s="102">
        <v>275528935</v>
      </c>
      <c r="U11" s="103">
        <f t="shared" ref="U11:U28" si="2">H11+I11+J11+K11-L11+M11+N11+O11+P11+Q11+R11+S11+T11</f>
        <v>275528935</v>
      </c>
      <c r="V11" s="102">
        <v>695164</v>
      </c>
      <c r="W11" s="103">
        <f t="shared" ref="W11:W28" si="3">U11+V11</f>
        <v>276224099</v>
      </c>
    </row>
    <row r="12" spans="1:23" x14ac:dyDescent="0.2">
      <c r="A12" s="305" t="s">
        <v>377</v>
      </c>
      <c r="B12" s="305"/>
      <c r="C12" s="305"/>
      <c r="D12" s="305"/>
      <c r="E12" s="305"/>
      <c r="F12" s="305"/>
      <c r="G12" s="101">
        <v>6</v>
      </c>
      <c r="H12" s="106">
        <v>0</v>
      </c>
      <c r="I12" s="106">
        <v>0</v>
      </c>
      <c r="J12" s="106">
        <v>0</v>
      </c>
      <c r="K12" s="106">
        <v>0</v>
      </c>
      <c r="L12" s="106">
        <v>0</v>
      </c>
      <c r="M12" s="106">
        <v>0</v>
      </c>
      <c r="N12" s="102">
        <v>21424141</v>
      </c>
      <c r="O12" s="106">
        <v>0</v>
      </c>
      <c r="P12" s="106">
        <v>0</v>
      </c>
      <c r="Q12" s="106">
        <v>0</v>
      </c>
      <c r="R12" s="106">
        <v>0</v>
      </c>
      <c r="S12" s="106">
        <v>0</v>
      </c>
      <c r="T12" s="106">
        <v>0</v>
      </c>
      <c r="U12" s="103">
        <f t="shared" si="2"/>
        <v>21424141</v>
      </c>
      <c r="V12" s="102">
        <v>-13621</v>
      </c>
      <c r="W12" s="103">
        <f t="shared" si="3"/>
        <v>21410520</v>
      </c>
    </row>
    <row r="13" spans="1:23" ht="26.25" customHeight="1" x14ac:dyDescent="0.2">
      <c r="A13" s="305" t="s">
        <v>378</v>
      </c>
      <c r="B13" s="305"/>
      <c r="C13" s="305"/>
      <c r="D13" s="305"/>
      <c r="E13" s="305"/>
      <c r="F13" s="305"/>
      <c r="G13" s="101">
        <v>7</v>
      </c>
      <c r="H13" s="106">
        <v>0</v>
      </c>
      <c r="I13" s="106">
        <v>0</v>
      </c>
      <c r="J13" s="106">
        <v>0</v>
      </c>
      <c r="K13" s="106">
        <v>0</v>
      </c>
      <c r="L13" s="106">
        <v>0</v>
      </c>
      <c r="M13" s="106">
        <v>0</v>
      </c>
      <c r="N13" s="106">
        <v>0</v>
      </c>
      <c r="O13" s="102"/>
      <c r="P13" s="106">
        <v>0</v>
      </c>
      <c r="Q13" s="106">
        <v>0</v>
      </c>
      <c r="R13" s="106">
        <v>0</v>
      </c>
      <c r="S13" s="102"/>
      <c r="T13" s="102"/>
      <c r="U13" s="103">
        <f t="shared" si="2"/>
        <v>0</v>
      </c>
      <c r="V13" s="102"/>
      <c r="W13" s="103">
        <f t="shared" si="3"/>
        <v>0</v>
      </c>
    </row>
    <row r="14" spans="1:23" ht="29.25" customHeight="1" x14ac:dyDescent="0.2">
      <c r="A14" s="305" t="s">
        <v>379</v>
      </c>
      <c r="B14" s="305"/>
      <c r="C14" s="305"/>
      <c r="D14" s="305"/>
      <c r="E14" s="305"/>
      <c r="F14" s="305"/>
      <c r="G14" s="101">
        <v>8</v>
      </c>
      <c r="H14" s="106">
        <v>0</v>
      </c>
      <c r="I14" s="106">
        <v>0</v>
      </c>
      <c r="J14" s="106">
        <v>0</v>
      </c>
      <c r="K14" s="106">
        <v>0</v>
      </c>
      <c r="L14" s="106">
        <v>0</v>
      </c>
      <c r="M14" s="106">
        <v>0</v>
      </c>
      <c r="N14" s="106">
        <v>0</v>
      </c>
      <c r="O14" s="106">
        <v>0</v>
      </c>
      <c r="P14" s="102"/>
      <c r="Q14" s="106">
        <v>0</v>
      </c>
      <c r="R14" s="106">
        <v>0</v>
      </c>
      <c r="S14" s="102"/>
      <c r="T14" s="102"/>
      <c r="U14" s="103">
        <f t="shared" si="2"/>
        <v>0</v>
      </c>
      <c r="V14" s="102"/>
      <c r="W14" s="103">
        <f t="shared" si="3"/>
        <v>0</v>
      </c>
    </row>
    <row r="15" spans="1:23" x14ac:dyDescent="0.2">
      <c r="A15" s="305" t="s">
        <v>380</v>
      </c>
      <c r="B15" s="305"/>
      <c r="C15" s="305"/>
      <c r="D15" s="305"/>
      <c r="E15" s="305"/>
      <c r="F15" s="305"/>
      <c r="G15" s="101">
        <v>9</v>
      </c>
      <c r="H15" s="106">
        <v>0</v>
      </c>
      <c r="I15" s="106">
        <v>0</v>
      </c>
      <c r="J15" s="106">
        <v>0</v>
      </c>
      <c r="K15" s="106">
        <v>0</v>
      </c>
      <c r="L15" s="106">
        <v>0</v>
      </c>
      <c r="M15" s="106">
        <v>0</v>
      </c>
      <c r="N15" s="106">
        <v>0</v>
      </c>
      <c r="O15" s="106">
        <v>0</v>
      </c>
      <c r="P15" s="106">
        <v>0</v>
      </c>
      <c r="Q15" s="102">
        <v>-15466116</v>
      </c>
      <c r="R15" s="106">
        <v>0</v>
      </c>
      <c r="S15" s="102"/>
      <c r="T15" s="102"/>
      <c r="U15" s="103">
        <f t="shared" si="2"/>
        <v>-15466116</v>
      </c>
      <c r="V15" s="102"/>
      <c r="W15" s="103">
        <f t="shared" si="3"/>
        <v>-15466116</v>
      </c>
    </row>
    <row r="16" spans="1:23" ht="28.5" customHeight="1" x14ac:dyDescent="0.2">
      <c r="A16" s="305" t="s">
        <v>381</v>
      </c>
      <c r="B16" s="305"/>
      <c r="C16" s="305"/>
      <c r="D16" s="305"/>
      <c r="E16" s="305"/>
      <c r="F16" s="305"/>
      <c r="G16" s="101">
        <v>10</v>
      </c>
      <c r="H16" s="106">
        <v>0</v>
      </c>
      <c r="I16" s="106">
        <v>0</v>
      </c>
      <c r="J16" s="106">
        <v>0</v>
      </c>
      <c r="K16" s="106">
        <v>0</v>
      </c>
      <c r="L16" s="106">
        <v>0</v>
      </c>
      <c r="M16" s="106">
        <v>0</v>
      </c>
      <c r="N16" s="106">
        <v>0</v>
      </c>
      <c r="O16" s="106">
        <v>0</v>
      </c>
      <c r="P16" s="106">
        <v>0</v>
      </c>
      <c r="Q16" s="106">
        <v>0</v>
      </c>
      <c r="R16" s="102"/>
      <c r="S16" s="102"/>
      <c r="T16" s="102"/>
      <c r="U16" s="103">
        <f t="shared" si="2"/>
        <v>0</v>
      </c>
      <c r="V16" s="102"/>
      <c r="W16" s="103">
        <f t="shared" si="3"/>
        <v>0</v>
      </c>
    </row>
    <row r="17" spans="1:23" ht="23.25" customHeight="1" x14ac:dyDescent="0.2">
      <c r="A17" s="305" t="s">
        <v>382</v>
      </c>
      <c r="B17" s="305"/>
      <c r="C17" s="305"/>
      <c r="D17" s="305"/>
      <c r="E17" s="305"/>
      <c r="F17" s="305"/>
      <c r="G17" s="101">
        <v>11</v>
      </c>
      <c r="H17" s="106">
        <v>0</v>
      </c>
      <c r="I17" s="106">
        <v>0</v>
      </c>
      <c r="J17" s="106">
        <v>0</v>
      </c>
      <c r="K17" s="106">
        <v>0</v>
      </c>
      <c r="L17" s="106">
        <v>0</v>
      </c>
      <c r="M17" s="106">
        <v>0</v>
      </c>
      <c r="N17" s="102"/>
      <c r="O17" s="102"/>
      <c r="P17" s="102"/>
      <c r="Q17" s="102"/>
      <c r="R17" s="102"/>
      <c r="S17" s="102"/>
      <c r="T17" s="102"/>
      <c r="U17" s="103">
        <f t="shared" si="2"/>
        <v>0</v>
      </c>
      <c r="V17" s="102"/>
      <c r="W17" s="103">
        <f t="shared" si="3"/>
        <v>0</v>
      </c>
    </row>
    <row r="18" spans="1:23" x14ac:dyDescent="0.2">
      <c r="A18" s="305" t="s">
        <v>383</v>
      </c>
      <c r="B18" s="305"/>
      <c r="C18" s="305"/>
      <c r="D18" s="305"/>
      <c r="E18" s="305"/>
      <c r="F18" s="305"/>
      <c r="G18" s="101">
        <v>12</v>
      </c>
      <c r="H18" s="106">
        <v>0</v>
      </c>
      <c r="I18" s="106">
        <v>0</v>
      </c>
      <c r="J18" s="106">
        <v>0</v>
      </c>
      <c r="K18" s="106">
        <v>0</v>
      </c>
      <c r="L18" s="106">
        <v>0</v>
      </c>
      <c r="M18" s="106">
        <v>0</v>
      </c>
      <c r="N18" s="102"/>
      <c r="O18" s="102"/>
      <c r="P18" s="102"/>
      <c r="Q18" s="102"/>
      <c r="R18" s="102"/>
      <c r="S18" s="102">
        <v>1033209</v>
      </c>
      <c r="T18" s="102"/>
      <c r="U18" s="103">
        <f t="shared" si="2"/>
        <v>1033209</v>
      </c>
      <c r="V18" s="102"/>
      <c r="W18" s="103">
        <f t="shared" si="3"/>
        <v>1033209</v>
      </c>
    </row>
    <row r="19" spans="1:23" x14ac:dyDescent="0.2">
      <c r="A19" s="305" t="s">
        <v>384</v>
      </c>
      <c r="B19" s="305"/>
      <c r="C19" s="305"/>
      <c r="D19" s="305"/>
      <c r="E19" s="305"/>
      <c r="F19" s="305"/>
      <c r="G19" s="101">
        <v>13</v>
      </c>
      <c r="H19" s="102"/>
      <c r="I19" s="102"/>
      <c r="J19" s="102"/>
      <c r="K19" s="102"/>
      <c r="L19" s="102"/>
      <c r="M19" s="102"/>
      <c r="N19" s="102"/>
      <c r="O19" s="102"/>
      <c r="P19" s="102"/>
      <c r="Q19" s="102"/>
      <c r="R19" s="102"/>
      <c r="S19" s="102">
        <f>-1127451</f>
        <v>-1127451</v>
      </c>
      <c r="T19" s="102"/>
      <c r="U19" s="103">
        <f t="shared" si="2"/>
        <v>-1127451</v>
      </c>
      <c r="V19" s="102"/>
      <c r="W19" s="103">
        <f t="shared" si="3"/>
        <v>-1127451</v>
      </c>
    </row>
    <row r="20" spans="1:23" x14ac:dyDescent="0.2">
      <c r="A20" s="305" t="s">
        <v>385</v>
      </c>
      <c r="B20" s="305"/>
      <c r="C20" s="305"/>
      <c r="D20" s="305"/>
      <c r="E20" s="305"/>
      <c r="F20" s="305"/>
      <c r="G20" s="101">
        <v>14</v>
      </c>
      <c r="H20" s="106">
        <v>0</v>
      </c>
      <c r="I20" s="106">
        <v>0</v>
      </c>
      <c r="J20" s="106">
        <v>0</v>
      </c>
      <c r="K20" s="106">
        <v>0</v>
      </c>
      <c r="L20" s="106">
        <v>0</v>
      </c>
      <c r="M20" s="106">
        <v>0</v>
      </c>
      <c r="N20" s="102"/>
      <c r="O20" s="102"/>
      <c r="P20" s="102"/>
      <c r="Q20" s="102"/>
      <c r="R20" s="102"/>
      <c r="S20" s="102"/>
      <c r="T20" s="102"/>
      <c r="U20" s="103">
        <f t="shared" si="2"/>
        <v>0</v>
      </c>
      <c r="V20" s="102"/>
      <c r="W20" s="103">
        <f t="shared" si="3"/>
        <v>0</v>
      </c>
    </row>
    <row r="21" spans="1:23" ht="30.75" customHeight="1" x14ac:dyDescent="0.2">
      <c r="A21" s="305" t="s">
        <v>386</v>
      </c>
      <c r="B21" s="305"/>
      <c r="C21" s="305"/>
      <c r="D21" s="305"/>
      <c r="E21" s="305"/>
      <c r="F21" s="305"/>
      <c r="G21" s="101">
        <v>15</v>
      </c>
      <c r="H21" s="102"/>
      <c r="I21" s="102"/>
      <c r="J21" s="102"/>
      <c r="K21" s="102"/>
      <c r="L21" s="102"/>
      <c r="M21" s="102"/>
      <c r="N21" s="102"/>
      <c r="O21" s="102"/>
      <c r="P21" s="102"/>
      <c r="Q21" s="102"/>
      <c r="R21" s="102"/>
      <c r="S21" s="102"/>
      <c r="T21" s="102"/>
      <c r="U21" s="103">
        <f t="shared" si="2"/>
        <v>0</v>
      </c>
      <c r="V21" s="102"/>
      <c r="W21" s="103">
        <f t="shared" si="3"/>
        <v>0</v>
      </c>
    </row>
    <row r="22" spans="1:23" ht="28.5" customHeight="1" x14ac:dyDescent="0.2">
      <c r="A22" s="305" t="s">
        <v>387</v>
      </c>
      <c r="B22" s="305"/>
      <c r="C22" s="305"/>
      <c r="D22" s="305"/>
      <c r="E22" s="305"/>
      <c r="F22" s="305"/>
      <c r="G22" s="101">
        <v>16</v>
      </c>
      <c r="H22" s="102"/>
      <c r="I22" s="102"/>
      <c r="J22" s="102"/>
      <c r="K22" s="102"/>
      <c r="L22" s="102"/>
      <c r="M22" s="102"/>
      <c r="N22" s="102"/>
      <c r="O22" s="102"/>
      <c r="P22" s="102"/>
      <c r="Q22" s="102"/>
      <c r="R22" s="102"/>
      <c r="S22" s="102"/>
      <c r="T22" s="102"/>
      <c r="U22" s="103">
        <f t="shared" si="2"/>
        <v>0</v>
      </c>
      <c r="V22" s="102"/>
      <c r="W22" s="103">
        <f t="shared" si="3"/>
        <v>0</v>
      </c>
    </row>
    <row r="23" spans="1:23" ht="26.25" customHeight="1" x14ac:dyDescent="0.2">
      <c r="A23" s="305" t="s">
        <v>388</v>
      </c>
      <c r="B23" s="305"/>
      <c r="C23" s="305"/>
      <c r="D23" s="305"/>
      <c r="E23" s="305"/>
      <c r="F23" s="305"/>
      <c r="G23" s="101">
        <v>17</v>
      </c>
      <c r="H23" s="102"/>
      <c r="I23" s="102"/>
      <c r="J23" s="102"/>
      <c r="K23" s="102"/>
      <c r="L23" s="102"/>
      <c r="M23" s="102"/>
      <c r="N23" s="102"/>
      <c r="O23" s="102"/>
      <c r="P23" s="102"/>
      <c r="Q23" s="102"/>
      <c r="R23" s="102"/>
      <c r="S23" s="102"/>
      <c r="T23" s="102"/>
      <c r="U23" s="103">
        <f t="shared" si="2"/>
        <v>0</v>
      </c>
      <c r="V23" s="102"/>
      <c r="W23" s="103">
        <f t="shared" si="3"/>
        <v>0</v>
      </c>
    </row>
    <row r="24" spans="1:23" x14ac:dyDescent="0.2">
      <c r="A24" s="305" t="s">
        <v>389</v>
      </c>
      <c r="B24" s="305"/>
      <c r="C24" s="305"/>
      <c r="D24" s="305"/>
      <c r="E24" s="305"/>
      <c r="F24" s="305"/>
      <c r="G24" s="101">
        <v>18</v>
      </c>
      <c r="H24" s="102"/>
      <c r="I24" s="102"/>
      <c r="J24" s="102"/>
      <c r="K24" s="102"/>
      <c r="L24" s="102">
        <v>7430933</v>
      </c>
      <c r="M24" s="102"/>
      <c r="N24" s="102"/>
      <c r="O24" s="102"/>
      <c r="P24" s="102"/>
      <c r="Q24" s="102"/>
      <c r="R24" s="102"/>
      <c r="S24" s="102"/>
      <c r="T24" s="102"/>
      <c r="U24" s="103">
        <f t="shared" si="2"/>
        <v>-7430933</v>
      </c>
      <c r="V24" s="102"/>
      <c r="W24" s="103">
        <f t="shared" si="3"/>
        <v>-7430933</v>
      </c>
    </row>
    <row r="25" spans="1:23" x14ac:dyDescent="0.2">
      <c r="A25" s="305" t="s">
        <v>390</v>
      </c>
      <c r="B25" s="305"/>
      <c r="C25" s="305"/>
      <c r="D25" s="305"/>
      <c r="E25" s="305"/>
      <c r="F25" s="305"/>
      <c r="G25" s="101">
        <v>19</v>
      </c>
      <c r="H25" s="102"/>
      <c r="I25" s="102"/>
      <c r="J25" s="102"/>
      <c r="K25" s="102"/>
      <c r="L25" s="102"/>
      <c r="M25" s="102"/>
      <c r="N25" s="102"/>
      <c r="O25" s="102"/>
      <c r="P25" s="102"/>
      <c r="Q25" s="102"/>
      <c r="R25" s="102"/>
      <c r="S25" s="102">
        <v>-46888000</v>
      </c>
      <c r="T25" s="102"/>
      <c r="U25" s="103">
        <f t="shared" si="2"/>
        <v>-46888000</v>
      </c>
      <c r="V25" s="102"/>
      <c r="W25" s="103">
        <f t="shared" si="3"/>
        <v>-46888000</v>
      </c>
    </row>
    <row r="26" spans="1:23" x14ac:dyDescent="0.2">
      <c r="A26" s="305" t="s">
        <v>391</v>
      </c>
      <c r="B26" s="305"/>
      <c r="C26" s="305"/>
      <c r="D26" s="305"/>
      <c r="E26" s="305"/>
      <c r="F26" s="305"/>
      <c r="G26" s="101">
        <v>20</v>
      </c>
      <c r="H26" s="102"/>
      <c r="I26" s="102">
        <f>-400721</f>
        <v>-400721</v>
      </c>
      <c r="J26" s="102"/>
      <c r="K26" s="102"/>
      <c r="L26" s="102">
        <v>-6004945</v>
      </c>
      <c r="M26" s="102"/>
      <c r="N26" s="102"/>
      <c r="O26" s="102"/>
      <c r="P26" s="102"/>
      <c r="Q26" s="102"/>
      <c r="R26" s="102"/>
      <c r="S26" s="102"/>
      <c r="T26" s="102"/>
      <c r="U26" s="103">
        <f>H26+I26+J26+K26-L26+M26+N26+O26+P26+Q26+R26+S26+T26</f>
        <v>5604224</v>
      </c>
      <c r="V26" s="102"/>
      <c r="W26" s="103">
        <f t="shared" si="3"/>
        <v>5604224</v>
      </c>
    </row>
    <row r="27" spans="1:23" x14ac:dyDescent="0.2">
      <c r="A27" s="305" t="s">
        <v>392</v>
      </c>
      <c r="B27" s="305"/>
      <c r="C27" s="305"/>
      <c r="D27" s="305"/>
      <c r="E27" s="305"/>
      <c r="F27" s="305"/>
      <c r="G27" s="101">
        <v>21</v>
      </c>
      <c r="H27" s="102"/>
      <c r="I27" s="102"/>
      <c r="J27" s="102"/>
      <c r="K27" s="102"/>
      <c r="L27" s="102"/>
      <c r="M27" s="102"/>
      <c r="N27" s="102">
        <v>22578064</v>
      </c>
      <c r="O27" s="102"/>
      <c r="P27" s="102"/>
      <c r="Q27" s="102"/>
      <c r="R27" s="102"/>
      <c r="S27" s="102">
        <f>-N27-T27</f>
        <v>140221934</v>
      </c>
      <c r="T27" s="102">
        <v>-162799998</v>
      </c>
      <c r="U27" s="103">
        <f t="shared" si="2"/>
        <v>0</v>
      </c>
      <c r="V27" s="102"/>
      <c r="W27" s="103">
        <f t="shared" si="3"/>
        <v>0</v>
      </c>
    </row>
    <row r="28" spans="1:23" x14ac:dyDescent="0.2">
      <c r="A28" s="305" t="s">
        <v>393</v>
      </c>
      <c r="B28" s="305"/>
      <c r="C28" s="305"/>
      <c r="D28" s="305"/>
      <c r="E28" s="305"/>
      <c r="F28" s="305"/>
      <c r="G28" s="101">
        <v>22</v>
      </c>
      <c r="H28" s="102"/>
      <c r="I28" s="102"/>
      <c r="J28" s="102"/>
      <c r="K28" s="102"/>
      <c r="L28" s="102"/>
      <c r="M28" s="102"/>
      <c r="N28" s="102"/>
      <c r="O28" s="102"/>
      <c r="P28" s="102"/>
      <c r="Q28" s="102"/>
      <c r="R28" s="102"/>
      <c r="S28" s="102"/>
      <c r="T28" s="102"/>
      <c r="U28" s="103">
        <f t="shared" si="2"/>
        <v>0</v>
      </c>
      <c r="V28" s="102"/>
      <c r="W28" s="103">
        <f t="shared" si="3"/>
        <v>0</v>
      </c>
    </row>
    <row r="29" spans="1:23" ht="27.75" customHeight="1" x14ac:dyDescent="0.2">
      <c r="A29" s="316" t="s">
        <v>394</v>
      </c>
      <c r="B29" s="316"/>
      <c r="C29" s="316"/>
      <c r="D29" s="316"/>
      <c r="E29" s="316"/>
      <c r="F29" s="316"/>
      <c r="G29" s="107">
        <v>23</v>
      </c>
      <c r="H29" s="108">
        <f>SUM(H10:H28)</f>
        <v>133372000</v>
      </c>
      <c r="I29" s="108">
        <f t="shared" ref="I29:W29" si="4">SUM(I10:I28)</f>
        <v>881088632</v>
      </c>
      <c r="J29" s="108">
        <f t="shared" si="4"/>
        <v>0</v>
      </c>
      <c r="K29" s="108">
        <f t="shared" si="4"/>
        <v>0</v>
      </c>
      <c r="L29" s="108">
        <f t="shared" si="4"/>
        <v>1513588</v>
      </c>
      <c r="M29" s="108">
        <f t="shared" si="4"/>
        <v>0</v>
      </c>
      <c r="N29" s="108">
        <f t="shared" si="4"/>
        <v>-47977134</v>
      </c>
      <c r="O29" s="108">
        <f t="shared" si="4"/>
        <v>0</v>
      </c>
      <c r="P29" s="108">
        <f t="shared" si="4"/>
        <v>0</v>
      </c>
      <c r="Q29" s="108">
        <f t="shared" si="4"/>
        <v>-4450253</v>
      </c>
      <c r="R29" s="108">
        <f t="shared" si="4"/>
        <v>0</v>
      </c>
      <c r="S29" s="108">
        <f t="shared" si="4"/>
        <v>1010138292</v>
      </c>
      <c r="T29" s="108">
        <f t="shared" si="4"/>
        <v>275528936</v>
      </c>
      <c r="U29" s="108">
        <f t="shared" si="4"/>
        <v>2246186885</v>
      </c>
      <c r="V29" s="108">
        <f t="shared" si="4"/>
        <v>3662656</v>
      </c>
      <c r="W29" s="108">
        <f t="shared" si="4"/>
        <v>2249849541</v>
      </c>
    </row>
    <row r="30" spans="1:23" x14ac:dyDescent="0.2">
      <c r="A30" s="317" t="s">
        <v>395</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9" t="s">
        <v>396</v>
      </c>
      <c r="B31" s="319"/>
      <c r="C31" s="319"/>
      <c r="D31" s="319"/>
      <c r="E31" s="319"/>
      <c r="F31" s="319"/>
      <c r="G31" s="104">
        <v>24</v>
      </c>
      <c r="H31" s="105">
        <f>SUM(H12:H20)</f>
        <v>0</v>
      </c>
      <c r="I31" s="105">
        <f t="shared" ref="I31:W31" si="5">SUM(I12:I20)</f>
        <v>0</v>
      </c>
      <c r="J31" s="105">
        <f t="shared" si="5"/>
        <v>0</v>
      </c>
      <c r="K31" s="105">
        <f t="shared" si="5"/>
        <v>0</v>
      </c>
      <c r="L31" s="105">
        <f t="shared" si="5"/>
        <v>0</v>
      </c>
      <c r="M31" s="105">
        <f t="shared" si="5"/>
        <v>0</v>
      </c>
      <c r="N31" s="105">
        <f t="shared" si="5"/>
        <v>21424141</v>
      </c>
      <c r="O31" s="105">
        <f t="shared" si="5"/>
        <v>0</v>
      </c>
      <c r="P31" s="105">
        <f t="shared" si="5"/>
        <v>0</v>
      </c>
      <c r="Q31" s="105">
        <f t="shared" si="5"/>
        <v>-15466116</v>
      </c>
      <c r="R31" s="105">
        <f t="shared" si="5"/>
        <v>0</v>
      </c>
      <c r="S31" s="105">
        <f t="shared" si="5"/>
        <v>-94242</v>
      </c>
      <c r="T31" s="105">
        <f t="shared" si="5"/>
        <v>0</v>
      </c>
      <c r="U31" s="105">
        <f t="shared" si="5"/>
        <v>5863783</v>
      </c>
      <c r="V31" s="105">
        <f t="shared" si="5"/>
        <v>-13621</v>
      </c>
      <c r="W31" s="105">
        <f t="shared" si="5"/>
        <v>5850162</v>
      </c>
    </row>
    <row r="32" spans="1:23" ht="31.5" customHeight="1" x14ac:dyDescent="0.2">
      <c r="A32" s="319" t="s">
        <v>397</v>
      </c>
      <c r="B32" s="319"/>
      <c r="C32" s="319"/>
      <c r="D32" s="319"/>
      <c r="E32" s="319"/>
      <c r="F32" s="319"/>
      <c r="G32" s="104">
        <v>25</v>
      </c>
      <c r="H32" s="105">
        <f>H11+H31</f>
        <v>0</v>
      </c>
      <c r="I32" s="105">
        <f t="shared" ref="I32:W32" si="6">I11+I31</f>
        <v>0</v>
      </c>
      <c r="J32" s="105">
        <f t="shared" si="6"/>
        <v>0</v>
      </c>
      <c r="K32" s="105">
        <f t="shared" si="6"/>
        <v>0</v>
      </c>
      <c r="L32" s="105">
        <f t="shared" si="6"/>
        <v>0</v>
      </c>
      <c r="M32" s="105">
        <f t="shared" si="6"/>
        <v>0</v>
      </c>
      <c r="N32" s="105">
        <f t="shared" si="6"/>
        <v>21424141</v>
      </c>
      <c r="O32" s="105">
        <f t="shared" si="6"/>
        <v>0</v>
      </c>
      <c r="P32" s="105">
        <f t="shared" si="6"/>
        <v>0</v>
      </c>
      <c r="Q32" s="105">
        <f t="shared" si="6"/>
        <v>-15466116</v>
      </c>
      <c r="R32" s="105">
        <f t="shared" si="6"/>
        <v>0</v>
      </c>
      <c r="S32" s="105">
        <f t="shared" si="6"/>
        <v>-94242</v>
      </c>
      <c r="T32" s="105">
        <f t="shared" si="6"/>
        <v>275528935</v>
      </c>
      <c r="U32" s="105">
        <f t="shared" si="6"/>
        <v>281392718</v>
      </c>
      <c r="V32" s="105">
        <f t="shared" si="6"/>
        <v>681543</v>
      </c>
      <c r="W32" s="105">
        <f t="shared" si="6"/>
        <v>282074261</v>
      </c>
    </row>
    <row r="33" spans="1:23" ht="30.75" customHeight="1" x14ac:dyDescent="0.2">
      <c r="A33" s="320" t="s">
        <v>398</v>
      </c>
      <c r="B33" s="320"/>
      <c r="C33" s="320"/>
      <c r="D33" s="320"/>
      <c r="E33" s="320"/>
      <c r="F33" s="320"/>
      <c r="G33" s="107">
        <v>26</v>
      </c>
      <c r="H33" s="108">
        <f>SUM(H21:H28)</f>
        <v>0</v>
      </c>
      <c r="I33" s="108">
        <f t="shared" ref="I33:W33" si="7">SUM(I21:I28)</f>
        <v>-400721</v>
      </c>
      <c r="J33" s="108">
        <f t="shared" si="7"/>
        <v>0</v>
      </c>
      <c r="K33" s="108">
        <f t="shared" si="7"/>
        <v>0</v>
      </c>
      <c r="L33" s="108">
        <f t="shared" si="7"/>
        <v>1425988</v>
      </c>
      <c r="M33" s="108">
        <f t="shared" si="7"/>
        <v>0</v>
      </c>
      <c r="N33" s="108">
        <f t="shared" si="7"/>
        <v>22578064</v>
      </c>
      <c r="O33" s="108">
        <f t="shared" si="7"/>
        <v>0</v>
      </c>
      <c r="P33" s="108">
        <f t="shared" si="7"/>
        <v>0</v>
      </c>
      <c r="Q33" s="108">
        <f t="shared" si="7"/>
        <v>0</v>
      </c>
      <c r="R33" s="108">
        <f t="shared" si="7"/>
        <v>0</v>
      </c>
      <c r="S33" s="108">
        <f t="shared" si="7"/>
        <v>93333934</v>
      </c>
      <c r="T33" s="108">
        <f t="shared" si="7"/>
        <v>-162799998</v>
      </c>
      <c r="U33" s="108">
        <f t="shared" si="7"/>
        <v>-48714709</v>
      </c>
      <c r="V33" s="108">
        <f t="shared" si="7"/>
        <v>0</v>
      </c>
      <c r="W33" s="108">
        <f t="shared" si="7"/>
        <v>-48714709</v>
      </c>
    </row>
    <row r="34" spans="1:23" x14ac:dyDescent="0.2">
      <c r="A34" s="317" t="s">
        <v>181</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x14ac:dyDescent="0.2">
      <c r="A35" s="313" t="s">
        <v>399</v>
      </c>
      <c r="B35" s="313"/>
      <c r="C35" s="313"/>
      <c r="D35" s="313"/>
      <c r="E35" s="313"/>
      <c r="F35" s="313"/>
      <c r="G35" s="101">
        <v>27</v>
      </c>
      <c r="H35" s="102">
        <v>133372000</v>
      </c>
      <c r="I35" s="102">
        <f>+Bilanca!H77</f>
        <v>881088632</v>
      </c>
      <c r="J35" s="102">
        <f>+I35-I29</f>
        <v>0</v>
      </c>
      <c r="K35" s="102"/>
      <c r="L35" s="102">
        <v>1513588</v>
      </c>
      <c r="M35" s="102"/>
      <c r="N35" s="102">
        <f>15908366-63885500</f>
        <v>-47977134</v>
      </c>
      <c r="O35" s="102"/>
      <c r="P35" s="102"/>
      <c r="Q35" s="102">
        <v>-4450253</v>
      </c>
      <c r="R35" s="102"/>
      <c r="S35" s="102">
        <f>+S29</f>
        <v>1010138292</v>
      </c>
      <c r="T35" s="102">
        <v>275528936</v>
      </c>
      <c r="U35" s="103">
        <f>H35+I35+J35+K35-L35+M35+N35+O35+P35+Q35+R35+S35+T35</f>
        <v>2246186885</v>
      </c>
      <c r="V35" s="102">
        <v>3662656</v>
      </c>
      <c r="W35" s="103">
        <f t="shared" ref="W35:W37" si="8">U35+V35</f>
        <v>2249849541</v>
      </c>
    </row>
    <row r="36" spans="1:23" x14ac:dyDescent="0.2">
      <c r="A36" s="305" t="s">
        <v>373</v>
      </c>
      <c r="B36" s="305"/>
      <c r="C36" s="305"/>
      <c r="D36" s="305"/>
      <c r="E36" s="305"/>
      <c r="F36" s="305"/>
      <c r="G36" s="101">
        <v>28</v>
      </c>
      <c r="H36" s="102"/>
      <c r="I36" s="102"/>
      <c r="J36" s="102"/>
      <c r="K36" s="102"/>
      <c r="L36" s="102"/>
      <c r="M36" s="102"/>
      <c r="N36" s="102"/>
      <c r="O36" s="102"/>
      <c r="P36" s="102"/>
      <c r="Q36" s="102"/>
      <c r="R36" s="102"/>
      <c r="S36" s="102"/>
      <c r="T36" s="102"/>
      <c r="U36" s="103">
        <f>H36+I36+J36+K36-L36+M36+N36+O36+P36+Q36+R36+S36+T36</f>
        <v>0</v>
      </c>
      <c r="V36" s="102"/>
      <c r="W36" s="103">
        <f t="shared" si="8"/>
        <v>0</v>
      </c>
    </row>
    <row r="37" spans="1:23" x14ac:dyDescent="0.2">
      <c r="A37" s="305" t="s">
        <v>374</v>
      </c>
      <c r="B37" s="305"/>
      <c r="C37" s="305"/>
      <c r="D37" s="305"/>
      <c r="E37" s="305"/>
      <c r="F37" s="305"/>
      <c r="G37" s="101">
        <v>29</v>
      </c>
      <c r="H37" s="102"/>
      <c r="I37" s="102"/>
      <c r="J37" s="102"/>
      <c r="K37" s="102"/>
      <c r="L37" s="102"/>
      <c r="M37" s="102"/>
      <c r="N37" s="102"/>
      <c r="O37" s="102"/>
      <c r="P37" s="102"/>
      <c r="Q37" s="102"/>
      <c r="R37" s="102"/>
      <c r="S37" s="102"/>
      <c r="T37" s="102"/>
      <c r="U37" s="103">
        <f>H37+I37+J37+K37-L37+M37+N37+O37+P37+Q37+R37+S37+T37</f>
        <v>0</v>
      </c>
      <c r="V37" s="102"/>
      <c r="W37" s="103">
        <f t="shared" si="8"/>
        <v>0</v>
      </c>
    </row>
    <row r="38" spans="1:23" ht="25.5" customHeight="1" x14ac:dyDescent="0.2">
      <c r="A38" s="315" t="s">
        <v>400</v>
      </c>
      <c r="B38" s="315"/>
      <c r="C38" s="315"/>
      <c r="D38" s="315"/>
      <c r="E38" s="315"/>
      <c r="F38" s="315"/>
      <c r="G38" s="104">
        <v>30</v>
      </c>
      <c r="H38" s="105">
        <f>H35+H36+H37</f>
        <v>133372000</v>
      </c>
      <c r="I38" s="105">
        <f t="shared" ref="I38:W38" si="9">I35+I36+I37</f>
        <v>881088632</v>
      </c>
      <c r="J38" s="105">
        <f t="shared" si="9"/>
        <v>0</v>
      </c>
      <c r="K38" s="105">
        <f t="shared" si="9"/>
        <v>0</v>
      </c>
      <c r="L38" s="105">
        <f t="shared" si="9"/>
        <v>1513588</v>
      </c>
      <c r="M38" s="105">
        <f t="shared" si="9"/>
        <v>0</v>
      </c>
      <c r="N38" s="105">
        <f t="shared" si="9"/>
        <v>-47977134</v>
      </c>
      <c r="O38" s="105">
        <f t="shared" si="9"/>
        <v>0</v>
      </c>
      <c r="P38" s="105">
        <f t="shared" si="9"/>
        <v>0</v>
      </c>
      <c r="Q38" s="105">
        <f t="shared" si="9"/>
        <v>-4450253</v>
      </c>
      <c r="R38" s="105">
        <f t="shared" si="9"/>
        <v>0</v>
      </c>
      <c r="S38" s="105">
        <f t="shared" si="9"/>
        <v>1010138292</v>
      </c>
      <c r="T38" s="105">
        <f t="shared" si="9"/>
        <v>275528936</v>
      </c>
      <c r="U38" s="105">
        <f t="shared" si="9"/>
        <v>2246186885</v>
      </c>
      <c r="V38" s="105">
        <f t="shared" si="9"/>
        <v>3662656</v>
      </c>
      <c r="W38" s="105">
        <f t="shared" si="9"/>
        <v>2249849541</v>
      </c>
    </row>
    <row r="39" spans="1:23" x14ac:dyDescent="0.2">
      <c r="A39" s="305" t="s">
        <v>376</v>
      </c>
      <c r="B39" s="305"/>
      <c r="C39" s="305"/>
      <c r="D39" s="305"/>
      <c r="E39" s="305"/>
      <c r="F39" s="305"/>
      <c r="G39" s="101">
        <v>31</v>
      </c>
      <c r="H39" s="106">
        <v>0</v>
      </c>
      <c r="I39" s="106">
        <v>0</v>
      </c>
      <c r="J39" s="106">
        <v>0</v>
      </c>
      <c r="K39" s="106">
        <v>0</v>
      </c>
      <c r="L39" s="106">
        <v>0</v>
      </c>
      <c r="M39" s="106">
        <v>0</v>
      </c>
      <c r="N39" s="106">
        <v>0</v>
      </c>
      <c r="O39" s="106">
        <v>0</v>
      </c>
      <c r="P39" s="106">
        <v>0</v>
      </c>
      <c r="Q39" s="106">
        <v>0</v>
      </c>
      <c r="R39" s="106">
        <v>0</v>
      </c>
      <c r="S39" s="106">
        <v>0</v>
      </c>
      <c r="T39" s="102">
        <v>243970033</v>
      </c>
      <c r="U39" s="103">
        <f t="shared" ref="U39:U56" si="10">H39+I39+J39+K39-L39+M39+N39+O39+P39+Q39+R39+S39+T39</f>
        <v>243970033</v>
      </c>
      <c r="V39" s="102">
        <v>247930</v>
      </c>
      <c r="W39" s="103">
        <f t="shared" ref="W39:W56" si="11">U39+V39</f>
        <v>244217963</v>
      </c>
    </row>
    <row r="40" spans="1:23" x14ac:dyDescent="0.2">
      <c r="A40" s="305" t="s">
        <v>377</v>
      </c>
      <c r="B40" s="305"/>
      <c r="C40" s="305"/>
      <c r="D40" s="305"/>
      <c r="E40" s="305"/>
      <c r="F40" s="305"/>
      <c r="G40" s="101">
        <v>32</v>
      </c>
      <c r="H40" s="106">
        <v>0</v>
      </c>
      <c r="I40" s="106">
        <v>0</v>
      </c>
      <c r="J40" s="106">
        <v>0</v>
      </c>
      <c r="K40" s="106">
        <v>0</v>
      </c>
      <c r="L40" s="106">
        <v>0</v>
      </c>
      <c r="M40" s="106">
        <v>0</v>
      </c>
      <c r="N40" s="102">
        <v>-33039220</v>
      </c>
      <c r="O40" s="106">
        <v>0</v>
      </c>
      <c r="P40" s="106">
        <v>0</v>
      </c>
      <c r="Q40" s="106">
        <v>0</v>
      </c>
      <c r="R40" s="106">
        <v>0</v>
      </c>
      <c r="S40" s="106">
        <v>0</v>
      </c>
      <c r="T40" s="106">
        <v>0</v>
      </c>
      <c r="U40" s="103">
        <f t="shared" si="10"/>
        <v>-33039220</v>
      </c>
      <c r="V40" s="102">
        <v>-41695</v>
      </c>
      <c r="W40" s="103">
        <f t="shared" si="11"/>
        <v>-33080915</v>
      </c>
    </row>
    <row r="41" spans="1:23" ht="27" customHeight="1" x14ac:dyDescent="0.2">
      <c r="A41" s="305" t="s">
        <v>401</v>
      </c>
      <c r="B41" s="305"/>
      <c r="C41" s="305"/>
      <c r="D41" s="305"/>
      <c r="E41" s="305"/>
      <c r="F41" s="305"/>
      <c r="G41" s="101">
        <v>33</v>
      </c>
      <c r="H41" s="106">
        <v>0</v>
      </c>
      <c r="I41" s="106">
        <v>0</v>
      </c>
      <c r="J41" s="106">
        <v>0</v>
      </c>
      <c r="K41" s="106">
        <v>0</v>
      </c>
      <c r="L41" s="106">
        <v>0</v>
      </c>
      <c r="M41" s="106">
        <v>0</v>
      </c>
      <c r="N41" s="106">
        <v>0</v>
      </c>
      <c r="O41" s="102"/>
      <c r="P41" s="106">
        <v>0</v>
      </c>
      <c r="Q41" s="106">
        <v>0</v>
      </c>
      <c r="R41" s="106">
        <v>0</v>
      </c>
      <c r="S41" s="102"/>
      <c r="T41" s="102"/>
      <c r="U41" s="103">
        <f t="shared" si="10"/>
        <v>0</v>
      </c>
      <c r="V41" s="102"/>
      <c r="W41" s="103">
        <f t="shared" si="11"/>
        <v>0</v>
      </c>
    </row>
    <row r="42" spans="1:23" ht="20.25" customHeight="1" x14ac:dyDescent="0.2">
      <c r="A42" s="305" t="s">
        <v>379</v>
      </c>
      <c r="B42" s="305"/>
      <c r="C42" s="305"/>
      <c r="D42" s="305"/>
      <c r="E42" s="305"/>
      <c r="F42" s="305"/>
      <c r="G42" s="101">
        <v>34</v>
      </c>
      <c r="H42" s="106">
        <v>0</v>
      </c>
      <c r="I42" s="106">
        <v>0</v>
      </c>
      <c r="J42" s="106">
        <v>0</v>
      </c>
      <c r="K42" s="106">
        <v>0</v>
      </c>
      <c r="L42" s="106">
        <v>0</v>
      </c>
      <c r="M42" s="106">
        <v>0</v>
      </c>
      <c r="N42" s="106">
        <v>0</v>
      </c>
      <c r="O42" s="106">
        <v>0</v>
      </c>
      <c r="P42" s="102"/>
      <c r="Q42" s="106">
        <v>0</v>
      </c>
      <c r="R42" s="106">
        <v>0</v>
      </c>
      <c r="S42" s="102"/>
      <c r="T42" s="102"/>
      <c r="U42" s="103">
        <f t="shared" si="10"/>
        <v>0</v>
      </c>
      <c r="V42" s="102"/>
      <c r="W42" s="103">
        <f t="shared" si="11"/>
        <v>0</v>
      </c>
    </row>
    <row r="43" spans="1:23" ht="21" customHeight="1" x14ac:dyDescent="0.2">
      <c r="A43" s="305" t="s">
        <v>380</v>
      </c>
      <c r="B43" s="305"/>
      <c r="C43" s="305"/>
      <c r="D43" s="305"/>
      <c r="E43" s="305"/>
      <c r="F43" s="305"/>
      <c r="G43" s="101">
        <v>35</v>
      </c>
      <c r="H43" s="106">
        <v>0</v>
      </c>
      <c r="I43" s="106">
        <v>0</v>
      </c>
      <c r="J43" s="106">
        <v>0</v>
      </c>
      <c r="K43" s="106">
        <v>0</v>
      </c>
      <c r="L43" s="106">
        <v>0</v>
      </c>
      <c r="M43" s="106">
        <v>0</v>
      </c>
      <c r="N43" s="106">
        <v>0</v>
      </c>
      <c r="O43" s="106">
        <v>0</v>
      </c>
      <c r="P43" s="106">
        <v>0</v>
      </c>
      <c r="Q43" s="102">
        <v>2422390</v>
      </c>
      <c r="R43" s="106">
        <v>0</v>
      </c>
      <c r="S43" s="102"/>
      <c r="T43" s="102"/>
      <c r="U43" s="103">
        <f t="shared" si="10"/>
        <v>2422390</v>
      </c>
      <c r="V43" s="102"/>
      <c r="W43" s="103">
        <f t="shared" si="11"/>
        <v>2422390</v>
      </c>
    </row>
    <row r="44" spans="1:23" ht="29.25" customHeight="1" x14ac:dyDescent="0.2">
      <c r="A44" s="305" t="s">
        <v>381</v>
      </c>
      <c r="B44" s="305"/>
      <c r="C44" s="305"/>
      <c r="D44" s="305"/>
      <c r="E44" s="305"/>
      <c r="F44" s="305"/>
      <c r="G44" s="101">
        <v>36</v>
      </c>
      <c r="H44" s="106">
        <v>0</v>
      </c>
      <c r="I44" s="106">
        <v>0</v>
      </c>
      <c r="J44" s="106">
        <v>0</v>
      </c>
      <c r="K44" s="106">
        <v>0</v>
      </c>
      <c r="L44" s="106">
        <v>0</v>
      </c>
      <c r="M44" s="106">
        <v>0</v>
      </c>
      <c r="N44" s="106">
        <v>0</v>
      </c>
      <c r="O44" s="106">
        <v>0</v>
      </c>
      <c r="P44" s="106">
        <v>0</v>
      </c>
      <c r="Q44" s="106">
        <v>0</v>
      </c>
      <c r="R44" s="102"/>
      <c r="S44" s="102"/>
      <c r="T44" s="102"/>
      <c r="U44" s="103">
        <f t="shared" si="10"/>
        <v>0</v>
      </c>
      <c r="V44" s="102"/>
      <c r="W44" s="103">
        <f t="shared" si="11"/>
        <v>0</v>
      </c>
    </row>
    <row r="45" spans="1:23" ht="21" customHeight="1" x14ac:dyDescent="0.2">
      <c r="A45" s="305" t="s">
        <v>402</v>
      </c>
      <c r="B45" s="305"/>
      <c r="C45" s="305"/>
      <c r="D45" s="305"/>
      <c r="E45" s="305"/>
      <c r="F45" s="305"/>
      <c r="G45" s="101">
        <v>37</v>
      </c>
      <c r="H45" s="106">
        <v>0</v>
      </c>
      <c r="I45" s="106">
        <v>0</v>
      </c>
      <c r="J45" s="106">
        <v>0</v>
      </c>
      <c r="K45" s="106">
        <v>0</v>
      </c>
      <c r="L45" s="106">
        <v>0</v>
      </c>
      <c r="M45" s="106">
        <v>0</v>
      </c>
      <c r="N45" s="102"/>
      <c r="O45" s="102"/>
      <c r="P45" s="102"/>
      <c r="Q45" s="102"/>
      <c r="R45" s="102"/>
      <c r="S45" s="102"/>
      <c r="T45" s="102"/>
      <c r="U45" s="103">
        <f t="shared" si="10"/>
        <v>0</v>
      </c>
      <c r="V45" s="102"/>
      <c r="W45" s="103">
        <f t="shared" si="11"/>
        <v>0</v>
      </c>
    </row>
    <row r="46" spans="1:23" x14ac:dyDescent="0.2">
      <c r="A46" s="305" t="s">
        <v>383</v>
      </c>
      <c r="B46" s="305"/>
      <c r="C46" s="305"/>
      <c r="D46" s="305"/>
      <c r="E46" s="305"/>
      <c r="F46" s="305"/>
      <c r="G46" s="101">
        <v>38</v>
      </c>
      <c r="H46" s="106">
        <v>0</v>
      </c>
      <c r="I46" s="106">
        <v>0</v>
      </c>
      <c r="J46" s="106">
        <v>0</v>
      </c>
      <c r="K46" s="106">
        <v>0</v>
      </c>
      <c r="L46" s="106">
        <v>0</v>
      </c>
      <c r="M46" s="106">
        <v>0</v>
      </c>
      <c r="N46" s="102"/>
      <c r="O46" s="102"/>
      <c r="P46" s="102"/>
      <c r="Q46" s="102"/>
      <c r="R46" s="102"/>
      <c r="S46" s="102">
        <f>96525+439</f>
        <v>96964</v>
      </c>
      <c r="T46" s="102"/>
      <c r="U46" s="103">
        <f t="shared" si="10"/>
        <v>96964</v>
      </c>
      <c r="V46" s="102"/>
      <c r="W46" s="103">
        <f t="shared" si="11"/>
        <v>96964</v>
      </c>
    </row>
    <row r="47" spans="1:23" x14ac:dyDescent="0.2">
      <c r="A47" s="305" t="s">
        <v>384</v>
      </c>
      <c r="B47" s="305"/>
      <c r="C47" s="305"/>
      <c r="D47" s="305"/>
      <c r="E47" s="305"/>
      <c r="F47" s="305"/>
      <c r="G47" s="101">
        <v>39</v>
      </c>
      <c r="H47" s="102"/>
      <c r="I47" s="102"/>
      <c r="J47" s="102"/>
      <c r="K47" s="102"/>
      <c r="L47" s="102"/>
      <c r="M47" s="102"/>
      <c r="N47" s="102"/>
      <c r="O47" s="102"/>
      <c r="P47" s="102"/>
      <c r="Q47" s="102"/>
      <c r="R47" s="102"/>
      <c r="S47" s="102"/>
      <c r="T47" s="102"/>
      <c r="U47" s="103">
        <f t="shared" si="10"/>
        <v>0</v>
      </c>
      <c r="V47" s="102"/>
      <c r="W47" s="103">
        <f t="shared" si="11"/>
        <v>0</v>
      </c>
    </row>
    <row r="48" spans="1:23" x14ac:dyDescent="0.2">
      <c r="A48" s="305" t="s">
        <v>385</v>
      </c>
      <c r="B48" s="305"/>
      <c r="C48" s="305"/>
      <c r="D48" s="305"/>
      <c r="E48" s="305"/>
      <c r="F48" s="305"/>
      <c r="G48" s="101">
        <v>40</v>
      </c>
      <c r="H48" s="106">
        <v>0</v>
      </c>
      <c r="I48" s="106">
        <v>0</v>
      </c>
      <c r="J48" s="106">
        <v>0</v>
      </c>
      <c r="K48" s="106">
        <v>0</v>
      </c>
      <c r="L48" s="106">
        <v>0</v>
      </c>
      <c r="M48" s="106">
        <v>0</v>
      </c>
      <c r="N48" s="102"/>
      <c r="O48" s="102"/>
      <c r="P48" s="102"/>
      <c r="Q48" s="102"/>
      <c r="R48" s="102"/>
      <c r="S48" s="102"/>
      <c r="T48" s="102"/>
      <c r="U48" s="103">
        <f t="shared" si="10"/>
        <v>0</v>
      </c>
      <c r="V48" s="102"/>
      <c r="W48" s="103">
        <f t="shared" si="11"/>
        <v>0</v>
      </c>
    </row>
    <row r="49" spans="1:27" ht="24" customHeight="1" x14ac:dyDescent="0.2">
      <c r="A49" s="305" t="s">
        <v>403</v>
      </c>
      <c r="B49" s="305"/>
      <c r="C49" s="305"/>
      <c r="D49" s="305"/>
      <c r="E49" s="305"/>
      <c r="F49" s="305"/>
      <c r="G49" s="101">
        <v>41</v>
      </c>
      <c r="H49" s="102"/>
      <c r="I49" s="102"/>
      <c r="J49" s="102"/>
      <c r="K49" s="102"/>
      <c r="L49" s="102"/>
      <c r="M49" s="102"/>
      <c r="N49" s="102"/>
      <c r="O49" s="102"/>
      <c r="P49" s="102"/>
      <c r="Q49" s="102"/>
      <c r="R49" s="102"/>
      <c r="S49" s="102"/>
      <c r="T49" s="102"/>
      <c r="U49" s="103">
        <f t="shared" si="10"/>
        <v>0</v>
      </c>
      <c r="V49" s="102"/>
      <c r="W49" s="103">
        <f t="shared" si="11"/>
        <v>0</v>
      </c>
    </row>
    <row r="50" spans="1:27" ht="26.25" customHeight="1" x14ac:dyDescent="0.2">
      <c r="A50" s="305" t="s">
        <v>387</v>
      </c>
      <c r="B50" s="305"/>
      <c r="C50" s="305"/>
      <c r="D50" s="305"/>
      <c r="E50" s="305"/>
      <c r="F50" s="305"/>
      <c r="G50" s="101">
        <v>42</v>
      </c>
      <c r="H50" s="102"/>
      <c r="I50" s="102"/>
      <c r="J50" s="102"/>
      <c r="K50" s="102"/>
      <c r="L50" s="102"/>
      <c r="M50" s="102"/>
      <c r="N50" s="102"/>
      <c r="O50" s="102"/>
      <c r="P50" s="102"/>
      <c r="Q50" s="102"/>
      <c r="R50" s="102"/>
      <c r="S50" s="102"/>
      <c r="T50" s="102"/>
      <c r="U50" s="103">
        <f t="shared" si="10"/>
        <v>0</v>
      </c>
      <c r="V50" s="102"/>
      <c r="W50" s="103">
        <f t="shared" si="11"/>
        <v>0</v>
      </c>
    </row>
    <row r="51" spans="1:27" ht="22.5" customHeight="1" x14ac:dyDescent="0.2">
      <c r="A51" s="305" t="s">
        <v>404</v>
      </c>
      <c r="B51" s="305"/>
      <c r="C51" s="305"/>
      <c r="D51" s="305"/>
      <c r="E51" s="305"/>
      <c r="F51" s="305"/>
      <c r="G51" s="101">
        <v>43</v>
      </c>
      <c r="H51" s="102"/>
      <c r="I51" s="102"/>
      <c r="J51" s="102"/>
      <c r="K51" s="102"/>
      <c r="L51" s="102"/>
      <c r="M51" s="102"/>
      <c r="N51" s="102"/>
      <c r="O51" s="102"/>
      <c r="P51" s="102"/>
      <c r="Q51" s="102"/>
      <c r="R51" s="102"/>
      <c r="S51" s="102"/>
      <c r="T51" s="102"/>
      <c r="U51" s="103">
        <f t="shared" si="10"/>
        <v>0</v>
      </c>
      <c r="V51" s="102"/>
      <c r="W51" s="103">
        <f t="shared" si="11"/>
        <v>0</v>
      </c>
    </row>
    <row r="52" spans="1:27" x14ac:dyDescent="0.2">
      <c r="A52" s="305" t="s">
        <v>389</v>
      </c>
      <c r="B52" s="305"/>
      <c r="C52" s="305"/>
      <c r="D52" s="305"/>
      <c r="E52" s="305"/>
      <c r="F52" s="305"/>
      <c r="G52" s="101">
        <v>44</v>
      </c>
      <c r="H52" s="102"/>
      <c r="I52" s="102"/>
      <c r="J52" s="102"/>
      <c r="K52" s="102"/>
      <c r="L52" s="102">
        <v>2164053</v>
      </c>
      <c r="M52" s="102"/>
      <c r="N52" s="102"/>
      <c r="O52" s="102"/>
      <c r="P52" s="102"/>
      <c r="Q52" s="102"/>
      <c r="R52" s="102"/>
      <c r="S52" s="102"/>
      <c r="T52" s="102"/>
      <c r="U52" s="103">
        <f t="shared" si="10"/>
        <v>-2164053</v>
      </c>
      <c r="V52" s="102"/>
      <c r="W52" s="103">
        <f t="shared" si="11"/>
        <v>-2164053</v>
      </c>
    </row>
    <row r="53" spans="1:27" x14ac:dyDescent="0.2">
      <c r="A53" s="305" t="s">
        <v>390</v>
      </c>
      <c r="B53" s="305"/>
      <c r="C53" s="305"/>
      <c r="D53" s="305"/>
      <c r="E53" s="305"/>
      <c r="F53" s="305"/>
      <c r="G53" s="101">
        <v>45</v>
      </c>
      <c r="H53" s="102"/>
      <c r="I53" s="102"/>
      <c r="J53" s="102"/>
      <c r="K53" s="102"/>
      <c r="L53" s="102"/>
      <c r="M53" s="102"/>
      <c r="N53" s="102"/>
      <c r="O53" s="102"/>
      <c r="P53" s="102"/>
      <c r="Q53" s="102"/>
      <c r="R53" s="102"/>
      <c r="S53" s="102">
        <v>-66674000</v>
      </c>
      <c r="T53" s="102"/>
      <c r="U53" s="103">
        <f t="shared" si="10"/>
        <v>-66674000</v>
      </c>
      <c r="V53" s="102"/>
      <c r="W53" s="103">
        <f t="shared" si="11"/>
        <v>-66674000</v>
      </c>
    </row>
    <row r="54" spans="1:27" x14ac:dyDescent="0.2">
      <c r="A54" s="305" t="s">
        <v>391</v>
      </c>
      <c r="B54" s="305"/>
      <c r="C54" s="305"/>
      <c r="D54" s="305"/>
      <c r="E54" s="305"/>
      <c r="F54" s="305"/>
      <c r="G54" s="101">
        <v>46</v>
      </c>
      <c r="H54" s="102"/>
      <c r="I54" s="102">
        <v>186812</v>
      </c>
      <c r="J54" s="102"/>
      <c r="K54" s="102"/>
      <c r="L54" s="102">
        <v>-3586073</v>
      </c>
      <c r="M54" s="102"/>
      <c r="N54" s="102"/>
      <c r="O54" s="102"/>
      <c r="P54" s="102"/>
      <c r="Q54" s="102"/>
      <c r="R54" s="102"/>
      <c r="S54" s="102"/>
      <c r="T54" s="102"/>
      <c r="U54" s="103">
        <f t="shared" si="10"/>
        <v>3772885</v>
      </c>
      <c r="V54" s="102"/>
      <c r="W54" s="103">
        <f t="shared" si="11"/>
        <v>3772885</v>
      </c>
    </row>
    <row r="55" spans="1:27" x14ac:dyDescent="0.2">
      <c r="A55" s="305" t="s">
        <v>392</v>
      </c>
      <c r="B55" s="305"/>
      <c r="C55" s="305"/>
      <c r="D55" s="305"/>
      <c r="E55" s="305"/>
      <c r="F55" s="305"/>
      <c r="G55" s="101">
        <v>47</v>
      </c>
      <c r="H55" s="102"/>
      <c r="I55" s="102"/>
      <c r="J55" s="102"/>
      <c r="K55" s="102"/>
      <c r="L55" s="102"/>
      <c r="M55" s="102"/>
      <c r="N55" s="102">
        <v>1416729</v>
      </c>
      <c r="O55" s="102"/>
      <c r="P55" s="102"/>
      <c r="Q55" s="102"/>
      <c r="R55" s="102"/>
      <c r="S55" s="102">
        <f>-N55-T55</f>
        <v>274112207</v>
      </c>
      <c r="T55" s="102">
        <v>-275528936</v>
      </c>
      <c r="U55" s="103">
        <f t="shared" si="10"/>
        <v>0</v>
      </c>
      <c r="V55" s="102"/>
      <c r="W55" s="103">
        <f t="shared" si="11"/>
        <v>0</v>
      </c>
    </row>
    <row r="56" spans="1:27" x14ac:dyDescent="0.2">
      <c r="A56" s="305" t="s">
        <v>393</v>
      </c>
      <c r="B56" s="305"/>
      <c r="C56" s="305"/>
      <c r="D56" s="305"/>
      <c r="E56" s="305"/>
      <c r="F56" s="305"/>
      <c r="G56" s="101">
        <v>48</v>
      </c>
      <c r="H56" s="102"/>
      <c r="I56" s="102"/>
      <c r="J56" s="102"/>
      <c r="K56" s="102"/>
      <c r="L56" s="102"/>
      <c r="M56" s="102"/>
      <c r="N56" s="102"/>
      <c r="O56" s="102"/>
      <c r="P56" s="102"/>
      <c r="Q56" s="102"/>
      <c r="R56" s="102"/>
      <c r="S56" s="102"/>
      <c r="T56" s="102"/>
      <c r="U56" s="103">
        <f t="shared" si="10"/>
        <v>0</v>
      </c>
      <c r="V56" s="102"/>
      <c r="W56" s="103">
        <f t="shared" si="11"/>
        <v>0</v>
      </c>
    </row>
    <row r="57" spans="1:27" ht="24" customHeight="1" x14ac:dyDescent="0.2">
      <c r="A57" s="316" t="s">
        <v>405</v>
      </c>
      <c r="B57" s="316"/>
      <c r="C57" s="316"/>
      <c r="D57" s="316"/>
      <c r="E57" s="316"/>
      <c r="F57" s="316"/>
      <c r="G57" s="107">
        <v>49</v>
      </c>
      <c r="H57" s="108">
        <f>SUM(H38:H56)</f>
        <v>133372000</v>
      </c>
      <c r="I57" s="108">
        <f t="shared" ref="I57:W57" si="12">SUM(I38:I56)</f>
        <v>881275444</v>
      </c>
      <c r="J57" s="108">
        <f t="shared" si="12"/>
        <v>0</v>
      </c>
      <c r="K57" s="108">
        <f t="shared" si="12"/>
        <v>0</v>
      </c>
      <c r="L57" s="108">
        <f t="shared" si="12"/>
        <v>91568</v>
      </c>
      <c r="M57" s="108">
        <f t="shared" si="12"/>
        <v>0</v>
      </c>
      <c r="N57" s="108">
        <f t="shared" si="12"/>
        <v>-79599625</v>
      </c>
      <c r="O57" s="108">
        <f t="shared" si="12"/>
        <v>0</v>
      </c>
      <c r="P57" s="108">
        <f t="shared" si="12"/>
        <v>0</v>
      </c>
      <c r="Q57" s="108">
        <f t="shared" si="12"/>
        <v>-2027863</v>
      </c>
      <c r="R57" s="108">
        <f t="shared" si="12"/>
        <v>0</v>
      </c>
      <c r="S57" s="108">
        <f t="shared" si="12"/>
        <v>1217673463</v>
      </c>
      <c r="T57" s="108">
        <f t="shared" si="12"/>
        <v>243970033</v>
      </c>
      <c r="U57" s="108">
        <f t="shared" si="12"/>
        <v>2394571884</v>
      </c>
      <c r="V57" s="108">
        <f t="shared" si="12"/>
        <v>3868891</v>
      </c>
      <c r="W57" s="108">
        <f t="shared" si="12"/>
        <v>2398440775</v>
      </c>
    </row>
    <row r="58" spans="1:27" x14ac:dyDescent="0.2">
      <c r="A58" s="317" t="s">
        <v>395</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7" ht="31.5" customHeight="1" x14ac:dyDescent="0.2">
      <c r="A59" s="319" t="s">
        <v>406</v>
      </c>
      <c r="B59" s="319"/>
      <c r="C59" s="319"/>
      <c r="D59" s="319"/>
      <c r="E59" s="319"/>
      <c r="F59" s="319"/>
      <c r="G59" s="104">
        <v>50</v>
      </c>
      <c r="H59" s="105">
        <f>SUM(H40:H48)</f>
        <v>0</v>
      </c>
      <c r="I59" s="105">
        <f t="shared" ref="I59:W59" si="13">SUM(I40:I48)</f>
        <v>0</v>
      </c>
      <c r="J59" s="105">
        <f t="shared" si="13"/>
        <v>0</v>
      </c>
      <c r="K59" s="105">
        <f t="shared" si="13"/>
        <v>0</v>
      </c>
      <c r="L59" s="105">
        <f t="shared" si="13"/>
        <v>0</v>
      </c>
      <c r="M59" s="105">
        <f t="shared" si="13"/>
        <v>0</v>
      </c>
      <c r="N59" s="105">
        <f t="shared" si="13"/>
        <v>-33039220</v>
      </c>
      <c r="O59" s="105">
        <f t="shared" si="13"/>
        <v>0</v>
      </c>
      <c r="P59" s="105">
        <f t="shared" si="13"/>
        <v>0</v>
      </c>
      <c r="Q59" s="105">
        <f t="shared" si="13"/>
        <v>2422390</v>
      </c>
      <c r="R59" s="105">
        <f t="shared" si="13"/>
        <v>0</v>
      </c>
      <c r="S59" s="105">
        <f t="shared" si="13"/>
        <v>96964</v>
      </c>
      <c r="T59" s="105">
        <f t="shared" si="13"/>
        <v>0</v>
      </c>
      <c r="U59" s="105">
        <f t="shared" si="13"/>
        <v>-30519866</v>
      </c>
      <c r="V59" s="105">
        <f t="shared" si="13"/>
        <v>-41695</v>
      </c>
      <c r="W59" s="105">
        <f t="shared" si="13"/>
        <v>-30561561</v>
      </c>
    </row>
    <row r="60" spans="1:27" ht="27.75" customHeight="1" x14ac:dyDescent="0.2">
      <c r="A60" s="319" t="s">
        <v>407</v>
      </c>
      <c r="B60" s="319"/>
      <c r="C60" s="319"/>
      <c r="D60" s="319"/>
      <c r="E60" s="319"/>
      <c r="F60" s="319"/>
      <c r="G60" s="104">
        <v>51</v>
      </c>
      <c r="H60" s="105">
        <f>H39+H59</f>
        <v>0</v>
      </c>
      <c r="I60" s="105">
        <f t="shared" ref="I60:W60" si="14">I39+I59</f>
        <v>0</v>
      </c>
      <c r="J60" s="105">
        <f t="shared" si="14"/>
        <v>0</v>
      </c>
      <c r="K60" s="105">
        <f t="shared" si="14"/>
        <v>0</v>
      </c>
      <c r="L60" s="105">
        <f t="shared" si="14"/>
        <v>0</v>
      </c>
      <c r="M60" s="105">
        <f t="shared" si="14"/>
        <v>0</v>
      </c>
      <c r="N60" s="105">
        <f t="shared" si="14"/>
        <v>-33039220</v>
      </c>
      <c r="O60" s="105">
        <f t="shared" si="14"/>
        <v>0</v>
      </c>
      <c r="P60" s="105">
        <f t="shared" si="14"/>
        <v>0</v>
      </c>
      <c r="Q60" s="105">
        <f t="shared" si="14"/>
        <v>2422390</v>
      </c>
      <c r="R60" s="105">
        <f t="shared" si="14"/>
        <v>0</v>
      </c>
      <c r="S60" s="105">
        <f t="shared" si="14"/>
        <v>96964</v>
      </c>
      <c r="T60" s="105">
        <f t="shared" si="14"/>
        <v>243970033</v>
      </c>
      <c r="U60" s="105">
        <f t="shared" si="14"/>
        <v>213450167</v>
      </c>
      <c r="V60" s="105">
        <f t="shared" si="14"/>
        <v>206235</v>
      </c>
      <c r="W60" s="105">
        <f t="shared" si="14"/>
        <v>213656402</v>
      </c>
    </row>
    <row r="61" spans="1:27" ht="29.25" customHeight="1" x14ac:dyDescent="0.2">
      <c r="A61" s="320" t="s">
        <v>408</v>
      </c>
      <c r="B61" s="320"/>
      <c r="C61" s="320"/>
      <c r="D61" s="320"/>
      <c r="E61" s="320"/>
      <c r="F61" s="320"/>
      <c r="G61" s="107">
        <v>52</v>
      </c>
      <c r="H61" s="108">
        <f>SUM(H49:H56)</f>
        <v>0</v>
      </c>
      <c r="I61" s="108">
        <f t="shared" ref="I61:W61" si="15">SUM(I49:I56)</f>
        <v>186812</v>
      </c>
      <c r="J61" s="108">
        <f t="shared" si="15"/>
        <v>0</v>
      </c>
      <c r="K61" s="108">
        <f t="shared" si="15"/>
        <v>0</v>
      </c>
      <c r="L61" s="108">
        <f t="shared" si="15"/>
        <v>-1422020</v>
      </c>
      <c r="M61" s="108">
        <f t="shared" si="15"/>
        <v>0</v>
      </c>
      <c r="N61" s="108">
        <f t="shared" si="15"/>
        <v>1416729</v>
      </c>
      <c r="O61" s="108">
        <f t="shared" si="15"/>
        <v>0</v>
      </c>
      <c r="P61" s="108">
        <f t="shared" si="15"/>
        <v>0</v>
      </c>
      <c r="Q61" s="108">
        <f t="shared" si="15"/>
        <v>0</v>
      </c>
      <c r="R61" s="108">
        <f t="shared" si="15"/>
        <v>0</v>
      </c>
      <c r="S61" s="108">
        <f t="shared" si="15"/>
        <v>207438207</v>
      </c>
      <c r="T61" s="108">
        <f t="shared" si="15"/>
        <v>-275528936</v>
      </c>
      <c r="U61" s="108">
        <f t="shared" si="15"/>
        <v>-65065168</v>
      </c>
      <c r="V61" s="108">
        <f t="shared" si="15"/>
        <v>0</v>
      </c>
      <c r="W61" s="108">
        <f t="shared" si="15"/>
        <v>-65065168</v>
      </c>
    </row>
    <row r="63" spans="1:27" x14ac:dyDescent="0.2">
      <c r="H63" s="111"/>
      <c r="I63" s="111"/>
      <c r="J63" s="111"/>
      <c r="K63" s="111"/>
      <c r="L63" s="111"/>
      <c r="M63" s="111"/>
      <c r="N63" s="111"/>
      <c r="O63" s="111"/>
      <c r="P63" s="111"/>
      <c r="Q63" s="111"/>
      <c r="R63" s="111"/>
      <c r="S63" s="111"/>
      <c r="T63" s="111"/>
      <c r="U63" s="111"/>
      <c r="V63" s="111"/>
      <c r="W63" s="111"/>
    </row>
    <row r="64" spans="1:27" s="112" customFormat="1" ht="11.25" x14ac:dyDescent="0.2">
      <c r="H64" s="111"/>
      <c r="I64" s="111"/>
      <c r="J64" s="111"/>
      <c r="K64" s="111"/>
      <c r="L64" s="111"/>
      <c r="M64" s="111"/>
      <c r="N64" s="111"/>
      <c r="O64" s="111"/>
      <c r="P64" s="111"/>
      <c r="Q64" s="111"/>
      <c r="R64" s="111"/>
      <c r="S64" s="111"/>
      <c r="T64" s="111"/>
      <c r="U64" s="111"/>
      <c r="V64" s="111"/>
      <c r="W64" s="111"/>
      <c r="X64" s="113"/>
      <c r="Y64" s="113"/>
      <c r="Z64" s="113"/>
      <c r="AA64" s="113"/>
    </row>
    <row r="65" spans="8:27" s="112" customFormat="1" ht="11.25" x14ac:dyDescent="0.2">
      <c r="H65" s="111"/>
      <c r="I65" s="111"/>
      <c r="J65" s="111"/>
      <c r="K65" s="111"/>
      <c r="L65" s="111"/>
      <c r="M65" s="111"/>
      <c r="N65" s="111"/>
      <c r="O65" s="111"/>
      <c r="P65" s="111"/>
      <c r="Q65" s="111"/>
      <c r="R65" s="111"/>
      <c r="S65" s="111"/>
      <c r="T65" s="111"/>
      <c r="U65" s="111"/>
      <c r="V65" s="111"/>
      <c r="W65" s="111"/>
      <c r="X65" s="113"/>
      <c r="Y65" s="113"/>
      <c r="Z65" s="113"/>
      <c r="AA65" s="113"/>
    </row>
    <row r="66" spans="8:27" s="112" customFormat="1" ht="11.25" x14ac:dyDescent="0.2">
      <c r="H66" s="111"/>
      <c r="I66" s="111"/>
      <c r="J66" s="111"/>
      <c r="K66" s="111"/>
      <c r="L66" s="111"/>
      <c r="M66" s="111"/>
      <c r="N66" s="111"/>
      <c r="O66" s="111"/>
      <c r="P66" s="111"/>
      <c r="Q66" s="111"/>
      <c r="R66" s="111"/>
      <c r="S66" s="111"/>
      <c r="T66" s="111"/>
      <c r="U66" s="111"/>
      <c r="V66" s="111"/>
      <c r="W66" s="111"/>
      <c r="X66" s="113"/>
      <c r="Y66" s="113"/>
      <c r="Z66" s="113"/>
      <c r="AA66" s="113"/>
    </row>
    <row r="123" spans="24:28" x14ac:dyDescent="0.2">
      <c r="X123" s="87"/>
      <c r="Y123" s="87"/>
      <c r="Z123" s="87"/>
      <c r="AA123" s="87"/>
      <c r="AB123" s="87"/>
    </row>
    <row r="124" spans="24:28" x14ac:dyDescent="0.2">
      <c r="X124" s="87"/>
      <c r="Y124" s="87"/>
      <c r="Z124" s="87"/>
      <c r="AA124" s="87"/>
      <c r="AB124" s="87"/>
    </row>
    <row r="125" spans="24:28" x14ac:dyDescent="0.2">
      <c r="X125" s="87"/>
      <c r="Y125" s="87"/>
      <c r="Z125" s="87"/>
      <c r="AA125" s="87"/>
      <c r="AB125" s="87"/>
    </row>
    <row r="126" spans="24:28" x14ac:dyDescent="0.2">
      <c r="X126" s="87"/>
      <c r="Y126" s="87"/>
      <c r="Z126" s="87"/>
      <c r="AA126" s="87"/>
      <c r="AB126" s="87"/>
    </row>
    <row r="127" spans="24:28" x14ac:dyDescent="0.2">
      <c r="X127" s="87"/>
      <c r="Y127" s="87"/>
      <c r="Z127" s="87"/>
      <c r="AA127" s="87"/>
      <c r="AB127" s="87"/>
    </row>
    <row r="128" spans="24:28" x14ac:dyDescent="0.2">
      <c r="X128" s="87"/>
      <c r="Y128" s="87"/>
      <c r="Z128" s="87"/>
      <c r="AA128" s="87"/>
      <c r="AB128" s="87"/>
    </row>
    <row r="129" spans="24:28" x14ac:dyDescent="0.2">
      <c r="X129" s="87"/>
      <c r="Y129" s="87"/>
      <c r="Z129" s="87"/>
      <c r="AA129" s="87"/>
      <c r="AB129" s="87"/>
    </row>
    <row r="130" spans="24:28" x14ac:dyDescent="0.2">
      <c r="X130" s="87"/>
      <c r="Y130" s="87"/>
      <c r="Z130" s="87"/>
      <c r="AA130" s="87"/>
      <c r="AB130" s="87"/>
    </row>
    <row r="131" spans="24:28" x14ac:dyDescent="0.2">
      <c r="X131" s="87"/>
      <c r="Y131" s="87"/>
      <c r="Z131" s="87"/>
      <c r="AA131" s="87"/>
      <c r="AB131" s="87"/>
    </row>
    <row r="132" spans="24:28" x14ac:dyDescent="0.2">
      <c r="X132" s="87"/>
      <c r="Y132" s="87"/>
      <c r="Z132" s="87"/>
      <c r="AA132" s="87"/>
      <c r="AB132" s="87"/>
    </row>
    <row r="133" spans="24:28" x14ac:dyDescent="0.2">
      <c r="X133" s="87"/>
      <c r="Y133" s="87"/>
      <c r="Z133" s="87"/>
      <c r="AA133" s="87"/>
      <c r="AB133" s="87"/>
    </row>
    <row r="134" spans="24:28" x14ac:dyDescent="0.2">
      <c r="X134" s="87"/>
      <c r="Y134" s="87"/>
      <c r="Z134" s="87"/>
      <c r="AA134" s="87"/>
      <c r="AB134" s="87"/>
    </row>
    <row r="135" spans="24:28" x14ac:dyDescent="0.2">
      <c r="X135" s="87"/>
      <c r="Y135" s="87"/>
      <c r="Z135" s="87"/>
      <c r="AA135" s="87"/>
      <c r="AB135" s="87"/>
    </row>
    <row r="136" spans="24:28" x14ac:dyDescent="0.2">
      <c r="X136" s="87"/>
      <c r="Y136" s="87"/>
      <c r="Z136" s="87"/>
      <c r="AA136" s="87"/>
      <c r="AB136" s="87"/>
    </row>
    <row r="137" spans="24:28" x14ac:dyDescent="0.2">
      <c r="X137" s="87"/>
      <c r="Y137" s="87"/>
      <c r="Z137" s="87"/>
      <c r="AA137" s="87"/>
      <c r="AB137" s="87"/>
    </row>
    <row r="138" spans="24:28" x14ac:dyDescent="0.2">
      <c r="X138" s="87"/>
      <c r="Y138" s="87"/>
      <c r="Z138" s="87"/>
      <c r="AA138" s="87"/>
      <c r="AB138" s="87"/>
    </row>
    <row r="139" spans="24:28" x14ac:dyDescent="0.2">
      <c r="X139" s="87"/>
      <c r="Y139" s="87"/>
      <c r="Z139" s="87"/>
      <c r="AA139" s="87"/>
      <c r="AB139" s="87"/>
    </row>
    <row r="140" spans="24:28" x14ac:dyDescent="0.2">
      <c r="X140" s="87"/>
      <c r="Y140" s="87"/>
      <c r="Z140" s="87"/>
      <c r="AA140" s="87"/>
      <c r="AB140" s="87"/>
    </row>
    <row r="141" spans="24:28" x14ac:dyDescent="0.2">
      <c r="X141" s="87"/>
      <c r="Y141" s="87"/>
      <c r="Z141" s="87"/>
      <c r="AA141" s="87"/>
      <c r="AB141" s="87"/>
    </row>
    <row r="142" spans="24:28" x14ac:dyDescent="0.2">
      <c r="X142" s="87"/>
      <c r="Y142" s="87"/>
      <c r="Z142" s="87"/>
      <c r="AA142" s="87"/>
      <c r="AB142" s="87"/>
    </row>
    <row r="143" spans="24:28" x14ac:dyDescent="0.2">
      <c r="X143" s="87"/>
      <c r="Y143" s="87"/>
      <c r="Z143" s="87"/>
      <c r="AA143" s="87"/>
      <c r="AB143" s="87"/>
    </row>
    <row r="144" spans="24:28" x14ac:dyDescent="0.2">
      <c r="X144" s="87"/>
      <c r="Y144" s="87"/>
      <c r="Z144" s="87"/>
      <c r="AA144" s="87"/>
      <c r="AB144" s="87"/>
    </row>
    <row r="145" spans="24:28" x14ac:dyDescent="0.2">
      <c r="X145" s="87"/>
      <c r="Y145" s="87"/>
      <c r="Z145" s="87"/>
      <c r="AA145" s="87"/>
      <c r="AB145" s="87"/>
    </row>
    <row r="146" spans="24:28" x14ac:dyDescent="0.2">
      <c r="X146" s="87"/>
      <c r="Y146" s="87"/>
      <c r="Z146" s="87"/>
      <c r="AA146" s="87"/>
      <c r="AB146" s="87"/>
    </row>
    <row r="147" spans="24:28" x14ac:dyDescent="0.2">
      <c r="X147" s="87"/>
      <c r="Y147" s="87"/>
      <c r="Z147" s="87"/>
      <c r="AA147" s="87"/>
      <c r="AB147" s="87"/>
    </row>
    <row r="148" spans="24:28" x14ac:dyDescent="0.2">
      <c r="X148" s="87"/>
      <c r="Y148" s="87"/>
      <c r="Z148" s="87"/>
      <c r="AA148" s="87"/>
      <c r="AB148" s="87"/>
    </row>
    <row r="149" spans="24:28" x14ac:dyDescent="0.2">
      <c r="X149" s="87"/>
      <c r="Y149" s="87"/>
      <c r="Z149" s="87"/>
      <c r="AA149" s="87"/>
      <c r="AB149" s="87"/>
    </row>
    <row r="150" spans="24:28" x14ac:dyDescent="0.2">
      <c r="X150" s="87"/>
      <c r="Y150" s="87"/>
      <c r="Z150" s="87"/>
      <c r="AA150" s="87"/>
      <c r="AB150" s="87"/>
    </row>
    <row r="151" spans="24:28" x14ac:dyDescent="0.2">
      <c r="X151" s="87"/>
      <c r="Y151" s="87"/>
      <c r="Z151" s="87"/>
      <c r="AA151" s="87"/>
      <c r="AB151" s="87"/>
    </row>
    <row r="152" spans="24:28" x14ac:dyDescent="0.2">
      <c r="X152" s="87"/>
      <c r="Y152" s="87"/>
      <c r="Z152" s="87"/>
      <c r="AA152" s="87"/>
      <c r="AB152" s="87"/>
    </row>
    <row r="153" spans="24:28" x14ac:dyDescent="0.2">
      <c r="X153" s="87"/>
      <c r="Y153" s="87"/>
      <c r="Z153" s="87"/>
      <c r="AA153" s="87"/>
      <c r="AB153" s="87"/>
    </row>
    <row r="154" spans="24:28" x14ac:dyDescent="0.2">
      <c r="X154" s="87"/>
      <c r="Y154" s="87"/>
      <c r="Z154" s="87"/>
      <c r="AA154" s="87"/>
      <c r="AB154" s="87"/>
    </row>
    <row r="155" spans="24:28" x14ac:dyDescent="0.2">
      <c r="X155" s="87"/>
      <c r="Y155" s="87"/>
      <c r="Z155" s="87"/>
      <c r="AA155" s="87"/>
      <c r="AB155" s="87"/>
    </row>
    <row r="156" spans="24:28" x14ac:dyDescent="0.2">
      <c r="X156" s="87"/>
      <c r="Y156" s="87"/>
      <c r="Z156" s="87"/>
      <c r="AA156" s="87"/>
      <c r="AB156" s="87"/>
    </row>
    <row r="157" spans="24:28" x14ac:dyDescent="0.2">
      <c r="X157" s="87"/>
      <c r="Y157" s="87"/>
      <c r="Z157" s="87"/>
      <c r="AA157" s="87"/>
      <c r="AB157" s="87"/>
    </row>
    <row r="158" spans="24:28" x14ac:dyDescent="0.2">
      <c r="X158" s="87"/>
      <c r="Y158" s="87"/>
      <c r="Z158" s="87"/>
      <c r="AA158" s="87"/>
      <c r="AB158" s="87"/>
    </row>
    <row r="159" spans="24:28" x14ac:dyDescent="0.2">
      <c r="X159" s="87"/>
      <c r="Y159" s="87"/>
      <c r="Z159" s="87"/>
      <c r="AA159" s="87"/>
      <c r="AB159" s="87"/>
    </row>
    <row r="160" spans="24:28" x14ac:dyDescent="0.2">
      <c r="X160" s="87"/>
      <c r="Y160" s="87"/>
      <c r="Z160" s="87"/>
      <c r="AA160" s="87"/>
      <c r="AB160" s="87"/>
    </row>
    <row r="161" spans="24:28" x14ac:dyDescent="0.2">
      <c r="X161" s="87"/>
      <c r="Y161" s="87"/>
      <c r="Z161" s="87"/>
      <c r="AA161" s="87"/>
      <c r="AB161" s="87"/>
    </row>
    <row r="162" spans="24:28" x14ac:dyDescent="0.2">
      <c r="X162" s="87"/>
      <c r="Y162" s="87"/>
      <c r="Z162" s="87"/>
      <c r="AA162" s="87"/>
      <c r="AB162" s="87"/>
    </row>
    <row r="163" spans="24:28" x14ac:dyDescent="0.2">
      <c r="X163" s="87"/>
      <c r="Y163" s="87"/>
      <c r="Z163" s="87"/>
      <c r="AA163" s="87"/>
      <c r="AB163" s="87"/>
    </row>
    <row r="164" spans="24:28" x14ac:dyDescent="0.2">
      <c r="X164" s="87"/>
      <c r="Y164" s="87"/>
      <c r="Z164" s="87"/>
      <c r="AA164" s="87"/>
      <c r="AB164" s="87"/>
    </row>
    <row r="165" spans="24:28" x14ac:dyDescent="0.2">
      <c r="X165" s="87"/>
      <c r="Y165" s="87"/>
      <c r="Z165" s="87"/>
      <c r="AA165" s="87"/>
      <c r="AB165" s="87"/>
    </row>
    <row r="166" spans="24:28" x14ac:dyDescent="0.2">
      <c r="X166" s="87"/>
      <c r="Y166" s="87"/>
      <c r="Z166" s="87"/>
      <c r="AA166" s="87"/>
      <c r="AB166" s="87"/>
    </row>
    <row r="167" spans="24:28" x14ac:dyDescent="0.2">
      <c r="X167" s="87"/>
      <c r="Y167" s="87"/>
      <c r="Z167" s="87"/>
      <c r="AA167" s="87"/>
      <c r="AB167" s="87"/>
    </row>
    <row r="168" spans="24:28" x14ac:dyDescent="0.2">
      <c r="X168" s="87"/>
      <c r="Y168" s="87"/>
      <c r="Z168" s="87"/>
      <c r="AA168" s="87"/>
      <c r="AB168" s="87"/>
    </row>
    <row r="169" spans="24:28" x14ac:dyDescent="0.2">
      <c r="X169" s="87"/>
      <c r="Y169" s="87"/>
      <c r="Z169" s="87"/>
      <c r="AA169" s="87"/>
      <c r="AB169" s="87"/>
    </row>
    <row r="170" spans="24:28" x14ac:dyDescent="0.2">
      <c r="X170" s="87"/>
      <c r="Y170" s="87"/>
      <c r="Z170" s="87"/>
      <c r="AA170" s="87"/>
      <c r="AB170" s="87"/>
    </row>
    <row r="171" spans="24:28" x14ac:dyDescent="0.2">
      <c r="X171" s="87"/>
      <c r="Y171" s="87"/>
      <c r="Z171" s="87"/>
      <c r="AA171" s="87"/>
      <c r="AB171" s="87"/>
    </row>
    <row r="172" spans="24:28" x14ac:dyDescent="0.2">
      <c r="X172" s="87"/>
      <c r="Y172" s="87"/>
      <c r="Z172" s="87"/>
      <c r="AA172" s="87"/>
      <c r="AB172" s="87"/>
    </row>
    <row r="173" spans="24:28" x14ac:dyDescent="0.2">
      <c r="X173" s="87"/>
      <c r="Y173" s="87"/>
      <c r="Z173" s="87"/>
      <c r="AA173" s="87"/>
      <c r="AB173" s="87"/>
    </row>
    <row r="174" spans="24:28" x14ac:dyDescent="0.2">
      <c r="X174" s="87"/>
      <c r="Y174" s="87"/>
      <c r="Z174" s="87"/>
      <c r="AA174" s="87"/>
      <c r="AB174" s="87"/>
    </row>
    <row r="175" spans="24:28" x14ac:dyDescent="0.2">
      <c r="X175" s="87"/>
      <c r="Y175" s="87"/>
      <c r="Z175" s="87"/>
      <c r="AA175" s="87"/>
      <c r="AB175" s="87"/>
    </row>
    <row r="176" spans="24:28" x14ac:dyDescent="0.2">
      <c r="X176" s="87"/>
      <c r="Y176" s="87"/>
      <c r="Z176" s="87"/>
      <c r="AA176" s="87"/>
      <c r="AB176" s="87"/>
    </row>
    <row r="177" spans="24:28" x14ac:dyDescent="0.2">
      <c r="X177" s="87"/>
      <c r="Y177" s="87"/>
      <c r="Z177" s="87"/>
      <c r="AA177" s="87"/>
      <c r="AB177" s="87"/>
    </row>
  </sheetData>
  <protectedRanges>
    <protectedRange sqref="E2" name="Range1_1"/>
    <protectedRange sqref="G2" name="Range1"/>
  </protectedRanges>
  <mergeCells count="64">
    <mergeCell ref="A58:W58"/>
    <mergeCell ref="A59:F59"/>
    <mergeCell ref="A60:F60"/>
    <mergeCell ref="A61:F61"/>
    <mergeCell ref="A52:F52"/>
    <mergeCell ref="A53:F53"/>
    <mergeCell ref="A54:F54"/>
    <mergeCell ref="A55:F55"/>
    <mergeCell ref="A56:F56"/>
    <mergeCell ref="A57:F57"/>
    <mergeCell ref="A51:F51"/>
    <mergeCell ref="A40:F40"/>
    <mergeCell ref="A41:F41"/>
    <mergeCell ref="A42:F42"/>
    <mergeCell ref="A43:F43"/>
    <mergeCell ref="A44:F44"/>
    <mergeCell ref="A45:F45"/>
    <mergeCell ref="A46:F46"/>
    <mergeCell ref="A47:F47"/>
    <mergeCell ref="A48:F48"/>
    <mergeCell ref="A49:F49"/>
    <mergeCell ref="A50:F50"/>
    <mergeCell ref="A39:F39"/>
    <mergeCell ref="A28:F28"/>
    <mergeCell ref="A29:F29"/>
    <mergeCell ref="A30:W30"/>
    <mergeCell ref="A31:F31"/>
    <mergeCell ref="A32:F32"/>
    <mergeCell ref="A33:F33"/>
    <mergeCell ref="A34:W34"/>
    <mergeCell ref="A35:F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W3:W4"/>
    <mergeCell ref="A5:F5"/>
    <mergeCell ref="A6:W6"/>
    <mergeCell ref="A7:F7"/>
    <mergeCell ref="A8:F8"/>
    <mergeCell ref="A9:F9"/>
    <mergeCell ref="V3:V4"/>
    <mergeCell ref="A10:F10"/>
    <mergeCell ref="A11:F11"/>
    <mergeCell ref="A12:F12"/>
    <mergeCell ref="A13:F13"/>
    <mergeCell ref="A14:F14"/>
    <mergeCell ref="A1:J1"/>
    <mergeCell ref="C2:D2"/>
    <mergeCell ref="A3:F4"/>
    <mergeCell ref="G3:G4"/>
    <mergeCell ref="H3:U3"/>
  </mergeCells>
  <dataValidations count="5">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D23" sqref="D23"/>
    </sheetView>
  </sheetViews>
  <sheetFormatPr defaultRowHeight="15" x14ac:dyDescent="0.25"/>
  <sheetData>
    <row r="1" spans="1:10" x14ac:dyDescent="0.25">
      <c r="A1" s="322" t="s">
        <v>412</v>
      </c>
      <c r="B1" s="323"/>
      <c r="C1" s="323"/>
      <c r="D1" s="323"/>
      <c r="E1" s="323"/>
      <c r="F1" s="323"/>
      <c r="G1" s="323"/>
      <c r="H1" s="323"/>
      <c r="I1" s="323"/>
      <c r="J1" s="323"/>
    </row>
    <row r="2" spans="1:10" x14ac:dyDescent="0.25">
      <c r="A2" s="323"/>
      <c r="B2" s="323"/>
      <c r="C2" s="323"/>
      <c r="D2" s="323"/>
      <c r="E2" s="323"/>
      <c r="F2" s="323"/>
      <c r="G2" s="323"/>
      <c r="H2" s="323"/>
      <c r="I2" s="323"/>
      <c r="J2" s="323"/>
    </row>
    <row r="3" spans="1:10" x14ac:dyDescent="0.25">
      <c r="A3" s="323"/>
      <c r="B3" s="323"/>
      <c r="C3" s="323"/>
      <c r="D3" s="323"/>
      <c r="E3" s="323"/>
      <c r="F3" s="323"/>
      <c r="G3" s="323"/>
      <c r="H3" s="323"/>
      <c r="I3" s="323"/>
      <c r="J3" s="323"/>
    </row>
    <row r="4" spans="1:10" x14ac:dyDescent="0.25">
      <c r="A4" s="323"/>
      <c r="B4" s="323"/>
      <c r="C4" s="323"/>
      <c r="D4" s="323"/>
      <c r="E4" s="323"/>
      <c r="F4" s="323"/>
      <c r="G4" s="323"/>
      <c r="H4" s="323"/>
      <c r="I4" s="323"/>
      <c r="J4" s="323"/>
    </row>
    <row r="5" spans="1:10" x14ac:dyDescent="0.25">
      <c r="A5" s="323"/>
      <c r="B5" s="323"/>
      <c r="C5" s="323"/>
      <c r="D5" s="323"/>
      <c r="E5" s="323"/>
      <c r="F5" s="323"/>
      <c r="G5" s="323"/>
      <c r="H5" s="323"/>
      <c r="I5" s="323"/>
      <c r="J5" s="323"/>
    </row>
    <row r="6" spans="1:10" x14ac:dyDescent="0.25">
      <c r="A6" s="323"/>
      <c r="B6" s="323"/>
      <c r="C6" s="323"/>
      <c r="D6" s="323"/>
      <c r="E6" s="323"/>
      <c r="F6" s="323"/>
      <c r="G6" s="323"/>
      <c r="H6" s="323"/>
      <c r="I6" s="323"/>
      <c r="J6" s="323"/>
    </row>
    <row r="7" spans="1:10" x14ac:dyDescent="0.25">
      <c r="A7" s="323"/>
      <c r="B7" s="323"/>
      <c r="C7" s="323"/>
      <c r="D7" s="323"/>
      <c r="E7" s="323"/>
      <c r="F7" s="323"/>
      <c r="G7" s="323"/>
      <c r="H7" s="323"/>
      <c r="I7" s="323"/>
      <c r="J7" s="323"/>
    </row>
    <row r="8" spans="1:10" x14ac:dyDescent="0.25">
      <c r="A8" s="323"/>
      <c r="B8" s="323"/>
      <c r="C8" s="323"/>
      <c r="D8" s="323"/>
      <c r="E8" s="323"/>
      <c r="F8" s="323"/>
      <c r="G8" s="323"/>
      <c r="H8" s="323"/>
      <c r="I8" s="323"/>
      <c r="J8" s="323"/>
    </row>
    <row r="9" spans="1:10" x14ac:dyDescent="0.25">
      <c r="A9" s="323"/>
      <c r="B9" s="323"/>
      <c r="C9" s="323"/>
      <c r="D9" s="323"/>
      <c r="E9" s="323"/>
      <c r="F9" s="323"/>
      <c r="G9" s="323"/>
      <c r="H9" s="323"/>
      <c r="I9" s="323"/>
      <c r="J9" s="323"/>
    </row>
    <row r="10" spans="1:10" x14ac:dyDescent="0.25">
      <c r="A10" s="323"/>
      <c r="B10" s="323"/>
      <c r="C10" s="323"/>
      <c r="D10" s="323"/>
      <c r="E10" s="323"/>
      <c r="F10" s="323"/>
      <c r="G10" s="323"/>
      <c r="H10" s="323"/>
      <c r="I10" s="323"/>
      <c r="J10" s="323"/>
    </row>
    <row r="11" spans="1:10" x14ac:dyDescent="0.25">
      <c r="A11" s="323"/>
      <c r="B11" s="323"/>
      <c r="C11" s="323"/>
      <c r="D11" s="323"/>
      <c r="E11" s="323"/>
      <c r="F11" s="323"/>
      <c r="G11" s="323"/>
      <c r="H11" s="323"/>
      <c r="I11" s="323"/>
      <c r="J11" s="323"/>
    </row>
    <row r="12" spans="1:10" x14ac:dyDescent="0.25">
      <c r="A12" s="323"/>
      <c r="B12" s="323"/>
      <c r="C12" s="323"/>
      <c r="D12" s="323"/>
      <c r="E12" s="323"/>
      <c r="F12" s="323"/>
      <c r="G12" s="323"/>
      <c r="H12" s="323"/>
      <c r="I12" s="323"/>
      <c r="J12" s="323"/>
    </row>
    <row r="13" spans="1:10" x14ac:dyDescent="0.25">
      <c r="A13" s="323"/>
      <c r="B13" s="323"/>
      <c r="C13" s="323"/>
      <c r="D13" s="323"/>
      <c r="E13" s="323"/>
      <c r="F13" s="323"/>
      <c r="G13" s="323"/>
      <c r="H13" s="323"/>
      <c r="I13" s="323"/>
      <c r="J13" s="323"/>
    </row>
    <row r="14" spans="1:10" x14ac:dyDescent="0.25">
      <c r="A14" s="323"/>
      <c r="B14" s="323"/>
      <c r="C14" s="323"/>
      <c r="D14" s="323"/>
      <c r="E14" s="323"/>
      <c r="F14" s="323"/>
      <c r="G14" s="323"/>
      <c r="H14" s="323"/>
      <c r="I14" s="323"/>
      <c r="J14" s="323"/>
    </row>
    <row r="15" spans="1:10" x14ac:dyDescent="0.25">
      <c r="A15" s="323"/>
      <c r="B15" s="323"/>
      <c r="C15" s="323"/>
      <c r="D15" s="323"/>
      <c r="E15" s="323"/>
      <c r="F15" s="323"/>
      <c r="G15" s="323"/>
      <c r="H15" s="323"/>
      <c r="I15" s="323"/>
      <c r="J15" s="323"/>
    </row>
    <row r="16" spans="1:10" x14ac:dyDescent="0.25">
      <c r="A16" s="323"/>
      <c r="B16" s="323"/>
      <c r="C16" s="323"/>
      <c r="D16" s="323"/>
      <c r="E16" s="323"/>
      <c r="F16" s="323"/>
      <c r="G16" s="323"/>
      <c r="H16" s="323"/>
      <c r="I16" s="323"/>
      <c r="J16" s="323"/>
    </row>
    <row r="17" spans="1:10" x14ac:dyDescent="0.25">
      <c r="A17" s="323"/>
      <c r="B17" s="323"/>
      <c r="C17" s="323"/>
      <c r="D17" s="323"/>
      <c r="E17" s="323"/>
      <c r="F17" s="323"/>
      <c r="G17" s="323"/>
      <c r="H17" s="323"/>
      <c r="I17" s="323"/>
      <c r="J17" s="323"/>
    </row>
    <row r="18" spans="1:10" x14ac:dyDescent="0.25">
      <c r="A18" s="323"/>
      <c r="B18" s="323"/>
      <c r="C18" s="323"/>
      <c r="D18" s="323"/>
      <c r="E18" s="323"/>
      <c r="F18" s="323"/>
      <c r="G18" s="323"/>
      <c r="H18" s="323"/>
      <c r="I18" s="323"/>
      <c r="J18" s="323"/>
    </row>
    <row r="19" spans="1:10" x14ac:dyDescent="0.25">
      <c r="A19" s="323"/>
      <c r="B19" s="323"/>
      <c r="C19" s="323"/>
      <c r="D19" s="323"/>
      <c r="E19" s="323"/>
      <c r="F19" s="323"/>
      <c r="G19" s="323"/>
      <c r="H19" s="323"/>
      <c r="I19" s="323"/>
      <c r="J19" s="323"/>
    </row>
    <row r="21" spans="1:10" ht="43.5" customHeight="1" x14ac:dyDescent="0.25">
      <c r="A21" s="324" t="s">
        <v>413</v>
      </c>
      <c r="B21" s="324"/>
      <c r="C21" s="324"/>
      <c r="D21" s="324"/>
      <c r="E21" s="324"/>
      <c r="F21" s="324"/>
      <c r="G21" s="324"/>
      <c r="H21" s="324"/>
      <c r="I21" s="324"/>
      <c r="J21" s="324"/>
    </row>
  </sheetData>
  <mergeCells count="2">
    <mergeCell ref="A1:J19"/>
    <mergeCell ref="A21:J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Opći podaci</vt:lpstr>
      <vt:lpstr>Bilanca</vt:lpstr>
      <vt:lpstr>RDG</vt:lpstr>
      <vt:lpstr>NT_I</vt:lpstr>
      <vt:lpstr>PK</vt:lpstr>
      <vt:lpstr>Bilješke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Ilinčić</dc:creator>
  <cp:lastModifiedBy>Tatjana Ilinčić</cp:lastModifiedBy>
  <dcterms:created xsi:type="dcterms:W3CDTF">2019-03-15T07:46:42Z</dcterms:created>
  <dcterms:modified xsi:type="dcterms:W3CDTF">2019-03-28T16:56:11Z</dcterms:modified>
</cp:coreProperties>
</file>