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8\Objave rezultata\Q4 2018\"/>
    </mc:Choice>
  </mc:AlternateContent>
  <bookViews>
    <workbookView xWindow="0" yWindow="15" windowWidth="12165" windowHeight="8175" tabRatio="802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_FilterDatabase" localSheetId="1" hidden="1">Bilanca!$A$7:$K$121</definedName>
    <definedName name="_xlnm.Print_Area" localSheetId="1">Bilanca!$A$1:$K$121</definedName>
    <definedName name="_xlnm.Print_Area" localSheetId="5">Bilješke!$A$1:$J$53</definedName>
    <definedName name="_xlnm.Print_Area" localSheetId="3">NT_I!$A$1:$K$52</definedName>
    <definedName name="_xlnm.Print_Area" localSheetId="0">'OPĆI PODACI'!$A$1:$I$63</definedName>
    <definedName name="_xlnm.Print_Area" localSheetId="4">PK!$A$1:$K$25</definedName>
    <definedName name="_xlnm.Print_Area" localSheetId="2">RDG!$A$1:$M$71</definedName>
  </definedNames>
  <calcPr calcId="171027"/>
</workbook>
</file>

<file path=xl/calcChain.xml><?xml version="1.0" encoding="utf-8"?>
<calcChain xmlns="http://schemas.openxmlformats.org/spreadsheetml/2006/main">
  <c r="J38" i="20" l="1"/>
  <c r="J44" i="20"/>
  <c r="J46" i="20"/>
  <c r="J47" i="20" s="1"/>
  <c r="J50" i="20" s="1"/>
  <c r="J52" i="20" s="1"/>
  <c r="J32" i="20"/>
  <c r="J19" i="20"/>
  <c r="K16" i="18" l="1"/>
  <c r="J24" i="17" l="1"/>
  <c r="J17" i="17"/>
  <c r="J15" i="17"/>
  <c r="J5" i="17"/>
  <c r="J13" i="17"/>
  <c r="J8" i="17"/>
  <c r="J6" i="17"/>
  <c r="K57" i="18"/>
  <c r="K66" i="18" s="1"/>
  <c r="K33" i="18"/>
  <c r="L33" i="18"/>
  <c r="M33" i="18"/>
  <c r="K27" i="18"/>
  <c r="K12" i="18"/>
  <c r="K7" i="18"/>
  <c r="M57" i="18"/>
  <c r="K42" i="18" l="1"/>
  <c r="K10" i="18"/>
  <c r="K43" i="18" s="1"/>
  <c r="M27" i="18"/>
  <c r="M42" i="18" s="1"/>
  <c r="M16" i="18"/>
  <c r="M10" i="18" s="1"/>
  <c r="M43" i="18" s="1"/>
  <c r="M7" i="18"/>
  <c r="K46" i="18" l="1"/>
  <c r="K44" i="18"/>
  <c r="K48" i="18" s="1"/>
  <c r="K45" i="18"/>
  <c r="M44" i="18"/>
  <c r="M48" i="18" s="1"/>
  <c r="M56" i="18" s="1"/>
  <c r="M46" i="18"/>
  <c r="M45" i="18"/>
  <c r="K56" i="18" l="1"/>
  <c r="K67" i="18" s="1"/>
  <c r="K70" i="18" s="1"/>
  <c r="K50" i="18"/>
  <c r="K49" i="18"/>
  <c r="M49" i="18"/>
  <c r="M50" i="18"/>
  <c r="K119" i="19" l="1"/>
  <c r="K72" i="19"/>
  <c r="J72" i="19"/>
  <c r="J7" i="17" s="1"/>
  <c r="J7" i="18" l="1"/>
  <c r="J21" i="17" l="1"/>
  <c r="M66" i="18" l="1"/>
  <c r="K18" i="20" l="1"/>
  <c r="K31" i="20" l="1"/>
  <c r="K27" i="20"/>
  <c r="K44" i="20"/>
  <c r="K38" i="20"/>
  <c r="K33" i="20" l="1"/>
  <c r="K56" i="19"/>
  <c r="K49" i="19"/>
  <c r="L57" i="18"/>
  <c r="L66" i="18" s="1"/>
  <c r="L16" i="18"/>
  <c r="L27" i="18"/>
  <c r="M53" i="18" l="1"/>
  <c r="M67" i="18"/>
  <c r="M70" i="18" s="1"/>
  <c r="K53" i="18"/>
  <c r="J57" i="18"/>
  <c r="J66" i="18" s="1"/>
  <c r="J33" i="18"/>
  <c r="J27" i="18"/>
  <c r="J42" i="18" s="1"/>
  <c r="J16" i="18"/>
  <c r="J12" i="18"/>
  <c r="J10" i="18" l="1"/>
  <c r="J43" i="18" l="1"/>
  <c r="J44" i="18" s="1"/>
  <c r="J45" i="18" l="1"/>
  <c r="J48" i="18"/>
  <c r="J49" i="18" s="1"/>
  <c r="J46" i="18"/>
  <c r="J23" i="17"/>
  <c r="J50" i="18" l="1"/>
  <c r="J56" i="18"/>
  <c r="J53" i="18"/>
  <c r="L7" i="18"/>
  <c r="L42" i="18" s="1"/>
  <c r="J9" i="17" l="1"/>
  <c r="J14" i="17" s="1"/>
  <c r="J67" i="18"/>
  <c r="K9" i="19"/>
  <c r="J70" i="18" l="1"/>
  <c r="K13" i="17"/>
  <c r="K6" i="17"/>
  <c r="K8" i="17" l="1"/>
  <c r="K15" i="17"/>
  <c r="K17" i="17"/>
  <c r="K5" i="17"/>
  <c r="K49" i="20"/>
  <c r="K8" i="20"/>
  <c r="J79" i="19" l="1"/>
  <c r="J82" i="19"/>
  <c r="J86" i="19"/>
  <c r="J90" i="19"/>
  <c r="J100" i="19"/>
  <c r="K26" i="19"/>
  <c r="J9" i="19"/>
  <c r="J16" i="19"/>
  <c r="J26" i="19"/>
  <c r="J35" i="19"/>
  <c r="J41" i="19"/>
  <c r="J49" i="19"/>
  <c r="J56" i="19"/>
  <c r="J119" i="19"/>
  <c r="K24" i="17"/>
  <c r="L12" i="18"/>
  <c r="K100" i="19"/>
  <c r="K90" i="19"/>
  <c r="K86" i="19"/>
  <c r="K82" i="19"/>
  <c r="K79" i="19"/>
  <c r="K69" i="19" s="1"/>
  <c r="K118" i="19" s="1"/>
  <c r="K41" i="19"/>
  <c r="K35" i="19"/>
  <c r="K16" i="19"/>
  <c r="K114" i="19" l="1"/>
  <c r="K8" i="19"/>
  <c r="J69" i="19"/>
  <c r="J114" i="19" s="1"/>
  <c r="J8" i="19"/>
  <c r="K46" i="20"/>
  <c r="J40" i="19"/>
  <c r="K45" i="20"/>
  <c r="K32" i="20"/>
  <c r="L10" i="18"/>
  <c r="K40" i="19"/>
  <c r="J118" i="19" l="1"/>
  <c r="J66" i="19"/>
  <c r="L43" i="18"/>
  <c r="K66" i="19"/>
  <c r="L45" i="18" l="1"/>
  <c r="K7" i="20" s="1"/>
  <c r="K13" i="20" s="1"/>
  <c r="K19" i="20" s="1"/>
  <c r="L46" i="18"/>
  <c r="L44" i="18"/>
  <c r="L48" i="18" l="1"/>
  <c r="L56" i="18" s="1"/>
  <c r="L50" i="18" l="1"/>
  <c r="L53" i="18"/>
  <c r="K9" i="17" s="1"/>
  <c r="L49" i="18"/>
  <c r="L67" i="18"/>
  <c r="L70" i="18" s="1"/>
  <c r="K20" i="20"/>
  <c r="K47" i="20" s="1"/>
  <c r="K50" i="20" s="1"/>
  <c r="K48" i="20" l="1"/>
  <c r="K51" i="20" l="1"/>
  <c r="K52" i="20" s="1"/>
  <c r="K21" i="17" l="1"/>
  <c r="K23" i="17" s="1"/>
  <c r="K7" i="17" l="1"/>
  <c r="K14" i="17" s="1"/>
</calcChain>
</file>

<file path=xl/sharedStrings.xml><?xml version="1.0" encoding="utf-8"?>
<sst xmlns="http://schemas.openxmlformats.org/spreadsheetml/2006/main" count="353" uniqueCount="318">
  <si>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</si>
  <si>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</si>
  <si>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</si>
  <si>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</si>
  <si>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</si>
  <si>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</si>
  <si>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</si>
  <si>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</si>
  <si>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</si>
  <si>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</si>
  <si>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</si>
  <si>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</si>
  <si>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</si>
  <si>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</si>
  <si>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</si>
  <si>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</si>
  <si>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</si>
  <si>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</si>
  <si>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</si>
  <si>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</si>
  <si>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</si>
  <si>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</si>
  <si>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</si>
  <si>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</si>
  <si>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</si>
  <si>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</si>
  <si>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</si>
  <si>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</si>
  <si>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</si>
  <si>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</si>
  <si>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</si>
  <si>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</si>
  <si>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</si>
  <si>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</si>
  <si>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</si>
  <si>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</si>
  <si>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</si>
  <si>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</si>
  <si>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</si>
  <si>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</si>
  <si>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</si>
  <si>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</si>
  <si>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</si>
  <si>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</si>
  <si>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</si>
  <si>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</si>
  <si>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</si>
  <si>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</si>
  <si>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</si>
  <si>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</si>
  <si>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</si>
  <si>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</si>
  <si>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</si>
  <si>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</si>
  <si>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</si>
  <si>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</si>
  <si>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</si>
  <si>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</si>
  <si>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</si>
  <si>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</si>
  <si>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</si>
  <si>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</si>
  <si>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</si>
  <si>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</si>
  <si>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</si>
  <si>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</si>
  <si>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</si>
  <si>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</si>
  <si>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</si>
  <si>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</si>
  <si>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</si>
  <si>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</si>
  <si>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</si>
  <si>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</si>
  <si>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</si>
  <si>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</si>
  <si>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</si>
  <si>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</si>
  <si>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</si>
  <si>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</si>
  <si>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</si>
  <si>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</si>
  <si>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</si>
  <si>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</si>
  <si>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</si>
  <si>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</si>
  <si>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</si>
  <si>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</si>
  <si>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</si>
  <si>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</si>
  <si>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</si>
  <si>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</si>
  <si>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</si>
  <si>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</si>
  <si>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</si>
  <si>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</si>
  <si>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</si>
  <si>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</si>
  <si>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</si>
  <si>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</si>
  <si>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</si>
  <si>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</si>
  <si>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</si>
  <si>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</si>
  <si>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</si>
  <si>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</si>
  <si>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</si>
  <si>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</si>
  <si>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</si>
  <si>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</si>
  <si>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</si>
  <si>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</si>
  <si>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</si>
  <si>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</si>
  <si>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</si>
  <si>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</si>
  <si>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</si>
  <si>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</si>
  <si>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</si>
  <si>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</si>
  <si>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</si>
  <si>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</si>
  <si>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</si>
  <si>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</si>
  <si>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</si>
  <si>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</si>
  <si>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</si>
  <si>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</si>
  <si>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</si>
  <si>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</si>
  <si>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</si>
  <si>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</si>
  <si>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</si>
  <si>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</si>
  <si>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</si>
  <si>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</si>
  <si>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</si>
  <si>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</si>
  <si>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</si>
  <si>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</si>
  <si>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</si>
  <si>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</si>
  <si>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</si>
  <si>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</si>
  <si>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</si>
  <si>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</si>
  <si>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</si>
  <si>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</si>
  <si>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</si>
  <si>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</si>
  <si>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</si>
  <si>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</si>
  <si>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</si>
  <si>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</si>
  <si>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</si>
  <si>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</si>
  <si>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</si>
  <si>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</si>
  <si>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</si>
  <si>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</si>
  <si>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</si>
  <si>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</si>
  <si>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</si>
  <si>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</si>
  <si>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</si>
  <si>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</si>
  <si>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</si>
  <si>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</si>
  <si>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</si>
  <si>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</si>
  <si>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</si>
  <si>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</si>
  <si>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</si>
  <si>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</si>
  <si>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</si>
  <si>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</si>
  <si>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</si>
  <si>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</si>
  <si>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</si>
  <si>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</si>
  <si>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</si>
  <si>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</si>
  <si>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</si>
  <si>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</si>
  <si>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</si>
  <si>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</si>
  <si>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</si>
  <si>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</si>
  <si>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</si>
  <si>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</si>
  <si>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</si>
  <si>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</si>
  <si>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</si>
  <si>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</si>
  <si>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</si>
  <si>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</si>
  <si>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</si>
  <si>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</si>
  <si>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</si>
  <si>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</si>
  <si>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</si>
  <si>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</si>
  <si>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</si>
  <si>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</si>
  <si>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</si>
  <si>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</si>
  <si>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</si>
  <si>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</si>
  <si>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</si>
  <si>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</si>
  <si>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</si>
  <si>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</si>
  <si>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</si>
  <si>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</si>
  <si>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</si>
  <si>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</si>
  <si>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</si>
  <si>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</si>
  <si>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</si>
  <si>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</si>
  <si>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</si>
  <si>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</si>
  <si>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</si>
  <si>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</si>
  <si>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</si>
  <si>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</si>
  <si>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</si>
  <si>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</si>
  <si>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</si>
  <si>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</si>
  <si>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</si>
  <si>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</si>
  <si>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</si>
  <si>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</si>
  <si>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</si>
  <si>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</si>
  <si>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</si>
  <si>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</si>
  <si>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</si>
  <si>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</si>
  <si>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</si>
  <si>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</si>
  <si>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</si>
  <si>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</si>
  <si>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</si>
  <si>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</si>
  <si>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</si>
  <si>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</si>
  <si>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</si>
  <si>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</si>
  <si>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</si>
  <si>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</si>
  <si>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</si>
  <si>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</si>
  <si>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</si>
  <si>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</si>
  <si>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</si>
  <si>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</si>
  <si>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</si>
  <si>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</si>
  <si>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</si>
  <si>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</si>
  <si>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</si>
  <si>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</si>
  <si>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</si>
  <si>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</si>
  <si>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</si>
  <si>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</si>
  <si>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</si>
  <si>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</si>
  <si>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</si>
  <si>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</si>
  <si>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</si>
  <si>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</si>
  <si>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</si>
  <si>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</si>
  <si>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</si>
  <si>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</si>
  <si>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</si>
  <si>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</si>
  <si>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</si>
  <si>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</si>
  <si>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</si>
  <si>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</si>
  <si>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</si>
  <si>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</si>
  <si>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</si>
  <si>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</si>
  <si>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</si>
  <si>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</si>
  <si>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</si>
  <si>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</si>
  <si>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</si>
  <si>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DA</t>
  </si>
  <si>
    <t>ATLANTIC TRADE DOO 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</si>
  <si>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</si>
  <si>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</si>
  <si>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</si>
  <si>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</si>
  <si>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</si>
  <si>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</si>
  <si>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</si>
  <si>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</si>
  <si>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</si>
  <si>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</si>
  <si>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</si>
  <si>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</si>
  <si>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</si>
  <si>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</si>
  <si>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</si>
  <si>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</si>
  <si>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</si>
  <si>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Grad Zagreb</t>
  </si>
  <si>
    <t>SOKO ŠTARK D.O.O.</t>
  </si>
  <si>
    <t>GRAND PROM D.O.O.</t>
  </si>
  <si>
    <t>7010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</si>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</sst>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000"/>
    <numFmt numFmtId="165" formatCode="_-[$€-2]\ * #,##0.00000_-;\-[$€-2]\ * #,##0.00000_-;_-[$€-2]\ * &quot;-&quot;??_-"/>
    <numFmt numFmtId="166" formatCode="_-* #,##0\ _k_n_-;\-* #,##0\ _k_n_-;_-* &quot;-&quot;??\ _k_n_-;_-@_-"/>
  </numFmts>
  <fonts count="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7.5"/>
      <color indexed="12"/>
      <name val="Geneva"/>
      <family val="2"/>
    </font>
    <font>
      <sz val="10"/>
      <name val="Arial CE"/>
      <charset val="238"/>
    </font>
    <font>
      <sz val="8"/>
      <name val="Tahoma"/>
      <family val="2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3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34" fillId="0" borderId="0"/>
  </cellStyleXfs>
  <cellXfs count="286">
    <xf numFmtId="0" fontId="0" fillId="0" borderId="0" xfId="0"/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0" fontId="11" fillId="0" borderId="0" xfId="2" applyFont="1" applyAlignment="1"/>
    <xf numFmtId="0" fontId="5" fillId="0" borderId="0" xfId="2" applyFont="1" applyAlignment="1"/>
    <xf numFmtId="0" fontId="11" fillId="0" borderId="7" xfId="2" applyFont="1" applyFill="1" applyBorder="1" applyAlignment="1" applyProtection="1">
      <alignment horizontal="center" vertical="center"/>
      <protection locked="0" hidden="1"/>
    </xf>
    <xf numFmtId="0" fontId="8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Border="1" applyAlignment="1" applyProtection="1">
      <protection hidden="1"/>
    </xf>
    <xf numFmtId="0" fontId="18" fillId="0" borderId="0" xfId="2" applyFont="1" applyBorder="1" applyAlignment="1" applyProtection="1">
      <alignment horizontal="right" vertical="center" wrapText="1"/>
      <protection hidden="1"/>
    </xf>
    <xf numFmtId="0" fontId="18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2" applyFont="1" applyFill="1" applyBorder="1" applyAlignment="1" applyProtection="1">
      <alignment horizontal="left" vertical="center"/>
      <protection hidden="1"/>
    </xf>
    <xf numFmtId="0" fontId="11" fillId="0" borderId="0" xfId="2" applyFont="1" applyBorder="1" applyAlignment="1" applyProtection="1">
      <alignment horizontal="left"/>
      <protection hidden="1"/>
    </xf>
    <xf numFmtId="0" fontId="11" fillId="0" borderId="0" xfId="2" applyFont="1" applyBorder="1" applyAlignment="1" applyProtection="1">
      <alignment vertical="top"/>
      <protection hidden="1"/>
    </xf>
    <xf numFmtId="0" fontId="11" fillId="0" borderId="0" xfId="2" applyFont="1" applyBorder="1" applyAlignment="1" applyProtection="1">
      <alignment horizontal="right"/>
      <protection hidden="1"/>
    </xf>
    <xf numFmtId="0" fontId="8" fillId="0" borderId="0" xfId="2" applyFont="1" applyFill="1" applyBorder="1" applyAlignment="1" applyProtection="1">
      <alignment horizontal="right" vertical="center"/>
      <protection locked="0" hidden="1"/>
    </xf>
    <xf numFmtId="0" fontId="9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alignment vertical="top"/>
      <protection hidden="1"/>
    </xf>
    <xf numFmtId="0" fontId="11" fillId="0" borderId="0" xfId="2" applyFont="1" applyFill="1" applyBorder="1" applyAlignment="1" applyProtection="1">
      <protection hidden="1"/>
    </xf>
    <xf numFmtId="0" fontId="11" fillId="0" borderId="0" xfId="2" applyFont="1" applyBorder="1" applyAlignment="1" applyProtection="1">
      <alignment horizontal="center" vertical="center"/>
      <protection locked="0" hidden="1"/>
    </xf>
    <xf numFmtId="0" fontId="11" fillId="0" borderId="0" xfId="2" applyFont="1" applyBorder="1" applyAlignment="1" applyProtection="1">
      <alignment vertical="top" wrapText="1"/>
      <protection hidden="1"/>
    </xf>
    <xf numFmtId="0" fontId="11" fillId="0" borderId="0" xfId="2" applyFont="1" applyBorder="1" applyAlignment="1" applyProtection="1">
      <alignment wrapText="1"/>
      <protection hidden="1"/>
    </xf>
    <xf numFmtId="0" fontId="11" fillId="0" borderId="0" xfId="2" applyFont="1" applyBorder="1" applyAlignment="1" applyProtection="1">
      <alignment horizontal="right" vertical="top"/>
      <protection hidden="1"/>
    </xf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0" xfId="2" applyFont="1" applyBorder="1" applyAlignment="1"/>
    <xf numFmtId="0" fontId="11" fillId="0" borderId="0" xfId="2" applyFont="1" applyBorder="1" applyAlignment="1" applyProtection="1">
      <alignment horizontal="left" vertical="top"/>
      <protection hidden="1"/>
    </xf>
    <xf numFmtId="0" fontId="11" fillId="0" borderId="8" xfId="2" applyFont="1" applyBorder="1" applyAlignment="1" applyProtection="1">
      <protection hidden="1"/>
    </xf>
    <xf numFmtId="0" fontId="11" fillId="0" borderId="0" xfId="2" applyFont="1" applyBorder="1" applyAlignment="1" applyProtection="1">
      <alignment vertical="center"/>
      <protection hidden="1"/>
    </xf>
    <xf numFmtId="0" fontId="11" fillId="0" borderId="9" xfId="2" applyFont="1" applyBorder="1" applyAlignment="1" applyProtection="1">
      <protection hidden="1"/>
    </xf>
    <xf numFmtId="0" fontId="11" fillId="0" borderId="9" xfId="2" applyFont="1" applyBorder="1" applyAlignment="1"/>
    <xf numFmtId="0" fontId="15" fillId="0" borderId="0" xfId="4">
      <alignment vertical="top"/>
    </xf>
    <xf numFmtId="0" fontId="15" fillId="0" borderId="0" xfId="4" applyAlignment="1"/>
    <xf numFmtId="0" fontId="24" fillId="0" borderId="0" xfId="4" applyFont="1" applyAlignment="1"/>
    <xf numFmtId="0" fontId="25" fillId="0" borderId="0" xfId="4" applyFont="1" applyFill="1" applyBorder="1" applyAlignment="1">
      <alignment horizontal="center" vertical="center" wrapText="1"/>
    </xf>
    <xf numFmtId="0" fontId="26" fillId="0" borderId="0" xfId="4" applyFont="1" applyFill="1" applyBorder="1" applyAlignment="1" applyProtection="1">
      <alignment horizontal="center" vertical="center"/>
      <protection hidden="1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164" fontId="27" fillId="0" borderId="4" xfId="0" applyNumberFormat="1" applyFont="1" applyFill="1" applyBorder="1" applyAlignment="1">
      <alignment horizontal="center" vertical="center"/>
    </xf>
    <xf numFmtId="0" fontId="20" fillId="0" borderId="0" xfId="4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right" wrapText="1"/>
      <protection hidden="1"/>
    </xf>
    <xf numFmtId="0" fontId="11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6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/>
    </xf>
    <xf numFmtId="0" fontId="11" fillId="0" borderId="8" xfId="2" applyFont="1" applyBorder="1" applyAlignment="1"/>
    <xf numFmtId="0" fontId="11" fillId="0" borderId="15" xfId="2" applyFont="1" applyBorder="1" applyAlignment="1"/>
    <xf numFmtId="0" fontId="9" fillId="0" borderId="16" xfId="2" applyFont="1" applyFill="1" applyBorder="1" applyAlignment="1" applyProtection="1">
      <alignment horizontal="left" vertical="center" wrapText="1"/>
      <protection hidden="1"/>
    </xf>
    <xf numFmtId="0" fontId="9" fillId="0" borderId="7" xfId="2" applyFont="1" applyFill="1" applyBorder="1" applyAlignment="1" applyProtection="1">
      <alignment vertical="center"/>
      <protection hidden="1"/>
    </xf>
    <xf numFmtId="0" fontId="11" fillId="0" borderId="16" xfId="2" applyFont="1" applyBorder="1" applyAlignment="1" applyProtection="1">
      <alignment horizontal="left" vertical="center" wrapText="1"/>
      <protection hidden="1"/>
    </xf>
    <xf numFmtId="0" fontId="11" fillId="0" borderId="7" xfId="2" applyFont="1" applyBorder="1" applyAlignment="1" applyProtection="1">
      <protection hidden="1"/>
    </xf>
    <xf numFmtId="0" fontId="18" fillId="0" borderId="0" xfId="2" applyFont="1" applyBorder="1" applyAlignment="1" applyProtection="1">
      <alignment horizontal="right"/>
      <protection hidden="1"/>
    </xf>
    <xf numFmtId="0" fontId="11" fillId="0" borderId="16" xfId="2" applyFont="1" applyFill="1" applyBorder="1" applyAlignment="1" applyProtection="1">
      <protection hidden="1"/>
    </xf>
    <xf numFmtId="0" fontId="11" fillId="0" borderId="16" xfId="2" applyFont="1" applyBorder="1" applyAlignment="1" applyProtection="1">
      <alignment wrapText="1"/>
      <protection hidden="1"/>
    </xf>
    <xf numFmtId="0" fontId="11" fillId="0" borderId="7" xfId="2" applyFont="1" applyBorder="1" applyAlignment="1" applyProtection="1">
      <alignment horizontal="right"/>
      <protection hidden="1"/>
    </xf>
    <xf numFmtId="0" fontId="11" fillId="0" borderId="16" xfId="2" applyFont="1" applyBorder="1" applyAlignment="1" applyProtection="1">
      <protection hidden="1"/>
    </xf>
    <xf numFmtId="0" fontId="11" fillId="0" borderId="7" xfId="2" applyFont="1" applyBorder="1" applyAlignment="1" applyProtection="1">
      <alignment horizontal="right" wrapText="1"/>
      <protection hidden="1"/>
    </xf>
    <xf numFmtId="0" fontId="8" fillId="0" borderId="16" xfId="2" applyFont="1" applyFill="1" applyBorder="1" applyAlignment="1" applyProtection="1">
      <alignment horizontal="right" vertical="center"/>
      <protection locked="0" hidden="1"/>
    </xf>
    <xf numFmtId="0" fontId="11" fillId="0" borderId="16" xfId="2" applyFont="1" applyBorder="1" applyAlignment="1" applyProtection="1">
      <alignment vertical="top"/>
      <protection hidden="1"/>
    </xf>
    <xf numFmtId="0" fontId="11" fillId="0" borderId="16" xfId="2" applyFont="1" applyBorder="1" applyAlignment="1" applyProtection="1">
      <alignment horizontal="left" vertical="top" wrapText="1"/>
      <protection hidden="1"/>
    </xf>
    <xf numFmtId="0" fontId="11" fillId="0" borderId="7" xfId="2" applyFont="1" applyBorder="1" applyAlignment="1"/>
    <xf numFmtId="0" fontId="11" fillId="0" borderId="16" xfId="2" applyFont="1" applyBorder="1" applyAlignment="1" applyProtection="1">
      <alignment horizontal="left" vertical="top" indent="2"/>
      <protection hidden="1"/>
    </xf>
    <xf numFmtId="0" fontId="11" fillId="0" borderId="16" xfId="2" applyFont="1" applyBorder="1" applyAlignment="1" applyProtection="1">
      <alignment horizontal="left" vertical="top" wrapText="1" indent="2"/>
      <protection hidden="1"/>
    </xf>
    <xf numFmtId="0" fontId="11" fillId="0" borderId="7" xfId="2" applyFont="1" applyBorder="1" applyAlignment="1" applyProtection="1">
      <alignment horizontal="right" vertical="top"/>
      <protection hidden="1"/>
    </xf>
    <xf numFmtId="49" fontId="8" fillId="0" borderId="16" xfId="2" applyNumberFormat="1" applyFont="1" applyBorder="1" applyAlignment="1" applyProtection="1">
      <alignment horizontal="center" vertical="center"/>
      <protection locked="0" hidden="1"/>
    </xf>
    <xf numFmtId="0" fontId="11" fillId="0" borderId="7" xfId="2" applyFont="1" applyBorder="1" applyAlignment="1" applyProtection="1">
      <alignment horizontal="left" vertical="top"/>
      <protection hidden="1"/>
    </xf>
    <xf numFmtId="0" fontId="11" fillId="0" borderId="16" xfId="2" applyFont="1" applyBorder="1" applyAlignment="1" applyProtection="1">
      <alignment horizontal="left"/>
      <protection hidden="1"/>
    </xf>
    <xf numFmtId="0" fontId="11" fillId="0" borderId="15" xfId="2" applyFont="1" applyBorder="1" applyAlignment="1" applyProtection="1">
      <protection hidden="1"/>
    </xf>
    <xf numFmtId="0" fontId="11" fillId="0" borderId="7" xfId="2" applyFont="1" applyBorder="1" applyAlignment="1" applyProtection="1">
      <alignment horizontal="left"/>
      <protection hidden="1"/>
    </xf>
    <xf numFmtId="0" fontId="11" fillId="0" borderId="16" xfId="2" applyFont="1" applyFill="1" applyBorder="1" applyAlignment="1" applyProtection="1">
      <alignment vertical="center"/>
      <protection hidden="1"/>
    </xf>
    <xf numFmtId="0" fontId="20" fillId="0" borderId="16" xfId="4" applyFont="1" applyFill="1" applyBorder="1" applyAlignment="1" applyProtection="1">
      <alignment vertical="center"/>
      <protection hidden="1"/>
    </xf>
    <xf numFmtId="0" fontId="20" fillId="0" borderId="0" xfId="4" applyFont="1" applyBorder="1" applyAlignment="1" applyProtection="1">
      <alignment horizontal="left"/>
      <protection hidden="1"/>
    </xf>
    <xf numFmtId="0" fontId="15" fillId="0" borderId="0" xfId="4" applyBorder="1" applyAlignment="1"/>
    <xf numFmtId="0" fontId="15" fillId="0" borderId="16" xfId="4" applyBorder="1" applyAlignment="1"/>
    <xf numFmtId="0" fontId="8" fillId="0" borderId="7" xfId="2" applyFont="1" applyBorder="1" applyAlignment="1" applyProtection="1">
      <alignment vertical="center"/>
      <protection hidden="1"/>
    </xf>
    <xf numFmtId="0" fontId="11" fillId="0" borderId="17" xfId="2" applyFont="1" applyBorder="1" applyAlignment="1" applyProtection="1">
      <protection hidden="1"/>
    </xf>
    <xf numFmtId="0" fontId="11" fillId="0" borderId="18" xfId="2" applyFont="1" applyFill="1" applyBorder="1" applyAlignment="1" applyProtection="1">
      <alignment horizontal="right" vertical="top" wrapText="1"/>
      <protection hidden="1"/>
    </xf>
    <xf numFmtId="0" fontId="11" fillId="0" borderId="19" xfId="2" applyFont="1" applyFill="1" applyBorder="1" applyAlignment="1" applyProtection="1">
      <alignment horizontal="right" vertical="top" wrapText="1"/>
      <protection hidden="1"/>
    </xf>
    <xf numFmtId="0" fontId="11" fillId="0" borderId="19" xfId="2" applyFont="1" applyFill="1" applyBorder="1" applyAlignment="1" applyProtection="1">
      <protection hidden="1"/>
    </xf>
    <xf numFmtId="0" fontId="11" fillId="0" borderId="20" xfId="2" applyFont="1" applyFill="1" applyBorder="1" applyAlignment="1" applyProtection="1">
      <protection hidden="1"/>
    </xf>
    <xf numFmtId="14" fontId="8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8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2" applyFont="1" applyFill="1" applyBorder="1" applyAlignment="1" applyProtection="1">
      <alignment horizontal="center" vertical="center"/>
      <protection locked="0" hidden="1"/>
    </xf>
    <xf numFmtId="49" fontId="8" fillId="0" borderId="11" xfId="2" applyNumberFormat="1" applyFont="1" applyFill="1" applyBorder="1" applyAlignment="1" applyProtection="1">
      <alignment horizontal="right" vertical="center"/>
      <protection locked="0" hidden="1"/>
    </xf>
    <xf numFmtId="0" fontId="8" fillId="0" borderId="7" xfId="2" applyFont="1" applyFill="1" applyBorder="1" applyAlignment="1" applyProtection="1">
      <alignment horizontal="right" vertical="center"/>
      <protection locked="0" hidden="1"/>
    </xf>
    <xf numFmtId="0" fontId="11" fillId="0" borderId="0" xfId="2" applyFont="1" applyFill="1" applyBorder="1" applyAlignment="1"/>
    <xf numFmtId="49" fontId="8" fillId="0" borderId="0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5" fillId="0" borderId="0" xfId="0" applyNumberFormat="1" applyFont="1" applyFill="1"/>
    <xf numFmtId="3" fontId="6" fillId="2" borderId="1" xfId="0" applyNumberFormat="1" applyFont="1" applyFill="1" applyBorder="1" applyAlignment="1" applyProtection="1">
      <alignment vertical="center"/>
      <protection hidden="1"/>
    </xf>
    <xf numFmtId="3" fontId="6" fillId="2" borderId="6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 applyProtection="1">
      <alignment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166" fontId="0" fillId="0" borderId="0" xfId="0" applyNumberFormat="1" applyFill="1"/>
    <xf numFmtId="3" fontId="8" fillId="0" borderId="11" xfId="2" applyNumberFormat="1" applyFont="1" applyFill="1" applyBorder="1" applyAlignment="1" applyProtection="1">
      <alignment horizontal="right" vertical="center"/>
      <protection locked="0"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/>
    <xf numFmtId="0" fontId="6" fillId="3" borderId="0" xfId="0" applyFont="1" applyFill="1"/>
    <xf numFmtId="3" fontId="6" fillId="0" borderId="0" xfId="0" applyNumberFormat="1" applyFont="1" applyFill="1"/>
    <xf numFmtId="3" fontId="6" fillId="3" borderId="0" xfId="0" applyNumberFormat="1" applyFont="1" applyFill="1"/>
    <xf numFmtId="0" fontId="6" fillId="0" borderId="10" xfId="0" applyFont="1" applyFill="1" applyBorder="1"/>
    <xf numFmtId="0" fontId="8" fillId="0" borderId="13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3" fontId="35" fillId="0" borderId="4" xfId="0" applyNumberFormat="1" applyFont="1" applyFill="1" applyBorder="1" applyAlignment="1" applyProtection="1">
      <alignment vertical="center"/>
      <protection locked="0"/>
    </xf>
    <xf numFmtId="0" fontId="11" fillId="0" borderId="19" xfId="2" applyFont="1" applyFill="1" applyBorder="1" applyAlignment="1" applyProtection="1">
      <alignment horizontal="center" vertical="top"/>
      <protection hidden="1"/>
    </xf>
    <xf numFmtId="0" fontId="11" fillId="0" borderId="19" xfId="2" applyFont="1" applyFill="1" applyBorder="1" applyAlignment="1" applyProtection="1">
      <alignment horizontal="center"/>
      <protection hidden="1"/>
    </xf>
    <xf numFmtId="0" fontId="11" fillId="0" borderId="7" xfId="2" applyFont="1" applyBorder="1" applyAlignment="1" applyProtection="1">
      <alignment horizontal="right" vertical="center" wrapText="1"/>
      <protection hidden="1"/>
    </xf>
    <xf numFmtId="0" fontId="11" fillId="0" borderId="16" xfId="2" applyFont="1" applyBorder="1" applyAlignment="1" applyProtection="1">
      <alignment horizontal="right" wrapText="1"/>
      <protection hidden="1"/>
    </xf>
    <xf numFmtId="49" fontId="19" fillId="0" borderId="18" xfId="1" applyNumberFormat="1" applyFont="1" applyFill="1" applyBorder="1" applyAlignment="1" applyProtection="1">
      <alignment horizontal="left" vertical="center"/>
      <protection locked="0" hidden="1"/>
    </xf>
    <xf numFmtId="49" fontId="8" fillId="0" borderId="19" xfId="2" applyNumberFormat="1" applyFont="1" applyFill="1" applyBorder="1" applyAlignment="1" applyProtection="1">
      <alignment horizontal="left" vertical="center"/>
      <protection locked="0" hidden="1"/>
    </xf>
    <xf numFmtId="49" fontId="8" fillId="0" borderId="20" xfId="2" applyNumberFormat="1" applyFont="1" applyFill="1" applyBorder="1" applyAlignment="1" applyProtection="1">
      <alignment horizontal="left" vertical="center"/>
      <protection locked="0" hidden="1"/>
    </xf>
    <xf numFmtId="0" fontId="11" fillId="0" borderId="7" xfId="2" applyFont="1" applyBorder="1" applyAlignment="1" applyProtection="1">
      <alignment horizontal="right" vertical="center"/>
      <protection hidden="1"/>
    </xf>
    <xf numFmtId="0" fontId="11" fillId="0" borderId="16" xfId="2" applyFont="1" applyBorder="1" applyAlignment="1" applyProtection="1">
      <alignment horizontal="right"/>
      <protection hidden="1"/>
    </xf>
    <xf numFmtId="49" fontId="8" fillId="0" borderId="18" xfId="2" applyNumberFormat="1" applyFont="1" applyFill="1" applyBorder="1" applyAlignment="1" applyProtection="1">
      <alignment horizontal="left" vertical="center"/>
      <protection locked="0" hidden="1"/>
    </xf>
    <xf numFmtId="0" fontId="11" fillId="0" borderId="20" xfId="2" applyFont="1" applyFill="1" applyBorder="1" applyAlignment="1">
      <alignment horizontal="left" vertical="center"/>
    </xf>
    <xf numFmtId="0" fontId="29" fillId="0" borderId="0" xfId="4" applyFont="1" applyBorder="1" applyAlignment="1" applyProtection="1">
      <alignment horizontal="left"/>
      <protection hidden="1"/>
    </xf>
    <xf numFmtId="0" fontId="30" fillId="0" borderId="0" xfId="4" applyFont="1" applyBorder="1" applyAlignment="1"/>
    <xf numFmtId="0" fontId="20" fillId="0" borderId="0" xfId="4" applyFont="1" applyBorder="1" applyAlignment="1" applyProtection="1">
      <alignment horizontal="left"/>
      <protection hidden="1"/>
    </xf>
    <xf numFmtId="0" fontId="15" fillId="0" borderId="0" xfId="4" applyBorder="1" applyAlignment="1"/>
    <xf numFmtId="0" fontId="15" fillId="0" borderId="16" xfId="4" applyBorder="1" applyAlignment="1"/>
    <xf numFmtId="0" fontId="11" fillId="0" borderId="22" xfId="2" applyFont="1" applyBorder="1" applyAlignment="1" applyProtection="1">
      <alignment horizontal="center" vertical="top"/>
      <protection hidden="1"/>
    </xf>
    <xf numFmtId="0" fontId="11" fillId="0" borderId="22" xfId="2" applyFont="1" applyBorder="1" applyAlignment="1">
      <alignment horizontal="center"/>
    </xf>
    <xf numFmtId="0" fontId="11" fillId="0" borderId="23" xfId="2" applyFont="1" applyBorder="1" applyAlignment="1"/>
    <xf numFmtId="0" fontId="16" fillId="0" borderId="21" xfId="2" applyFont="1" applyBorder="1" applyAlignment="1"/>
    <xf numFmtId="0" fontId="16" fillId="0" borderId="8" xfId="2" applyFont="1" applyBorder="1" applyAlignment="1"/>
    <xf numFmtId="0" fontId="11" fillId="0" borderId="0" xfId="2" applyFont="1" applyBorder="1" applyAlignment="1" applyProtection="1">
      <alignment vertical="center"/>
      <protection hidden="1"/>
    </xf>
    <xf numFmtId="49" fontId="8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8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8" xfId="2" applyFont="1" applyFill="1" applyBorder="1" applyAlignment="1" applyProtection="1">
      <alignment horizontal="left" vertical="center"/>
      <protection locked="0" hidden="1"/>
    </xf>
    <xf numFmtId="0" fontId="11" fillId="0" borderId="19" xfId="2" applyFont="1" applyFill="1" applyBorder="1" applyAlignment="1"/>
    <xf numFmtId="0" fontId="11" fillId="0" borderId="20" xfId="2" applyFont="1" applyFill="1" applyBorder="1" applyAlignment="1"/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8" xfId="2" applyFont="1" applyBorder="1" applyAlignment="1" applyProtection="1">
      <alignment horizontal="center"/>
      <protection hidden="1"/>
    </xf>
    <xf numFmtId="0" fontId="8" fillId="0" borderId="19" xfId="2" applyFont="1" applyFill="1" applyBorder="1" applyAlignment="1" applyProtection="1">
      <alignment horizontal="left" vertical="center"/>
      <protection locked="0" hidden="1"/>
    </xf>
    <xf numFmtId="0" fontId="8" fillId="0" borderId="20" xfId="2" applyFont="1" applyFill="1" applyBorder="1" applyAlignment="1" applyProtection="1">
      <alignment horizontal="left" vertical="center"/>
      <protection locked="0" hidden="1"/>
    </xf>
    <xf numFmtId="0" fontId="8" fillId="0" borderId="18" xfId="2" applyFont="1" applyFill="1" applyBorder="1" applyAlignment="1" applyProtection="1">
      <alignment horizontal="right" vertical="center"/>
      <protection locked="0" hidden="1"/>
    </xf>
    <xf numFmtId="0" fontId="11" fillId="0" borderId="0" xfId="2" applyFont="1" applyBorder="1" applyAlignment="1" applyProtection="1">
      <alignment vertical="top" wrapText="1"/>
      <protection hidden="1"/>
    </xf>
    <xf numFmtId="0" fontId="11" fillId="0" borderId="0" xfId="2" applyFont="1" applyBorder="1" applyAlignment="1" applyProtection="1">
      <alignment wrapText="1"/>
      <protection hidden="1"/>
    </xf>
    <xf numFmtId="0" fontId="11" fillId="0" borderId="19" xfId="2" applyFont="1" applyFill="1" applyBorder="1" applyAlignment="1">
      <alignment horizontal="left"/>
    </xf>
    <xf numFmtId="0" fontId="11" fillId="0" borderId="20" xfId="2" applyFont="1" applyFill="1" applyBorder="1" applyAlignment="1">
      <alignment horizontal="left"/>
    </xf>
    <xf numFmtId="0" fontId="11" fillId="0" borderId="0" xfId="2" applyFont="1" applyBorder="1" applyAlignment="1" applyProtection="1">
      <alignment horizontal="right" vertical="center"/>
      <protection hidden="1"/>
    </xf>
    <xf numFmtId="0" fontId="9" fillId="0" borderId="7" xfId="2" applyFont="1" applyBorder="1" applyAlignment="1" applyProtection="1">
      <alignment horizontal="center" vertical="center"/>
      <protection hidden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9" fillId="0" borderId="18" xfId="1" applyFont="1" applyFill="1" applyBorder="1" applyAlignment="1" applyProtection="1">
      <protection locked="0" hidden="1"/>
    </xf>
    <xf numFmtId="0" fontId="8" fillId="0" borderId="19" xfId="2" applyFont="1" applyFill="1" applyBorder="1" applyAlignment="1" applyProtection="1">
      <protection locked="0" hidden="1"/>
    </xf>
    <xf numFmtId="0" fontId="8" fillId="0" borderId="20" xfId="2" applyFont="1" applyFill="1" applyBorder="1" applyAlignment="1" applyProtection="1">
      <protection locked="0" hidden="1"/>
    </xf>
    <xf numFmtId="0" fontId="11" fillId="0" borderId="0" xfId="2" applyFont="1" applyBorder="1" applyAlignment="1" applyProtection="1">
      <alignment horizontal="right"/>
      <protection hidden="1"/>
    </xf>
    <xf numFmtId="0" fontId="11" fillId="0" borderId="19" xfId="2" applyFont="1" applyFill="1" applyBorder="1" applyAlignment="1">
      <alignment horizontal="left" vertical="center"/>
    </xf>
    <xf numFmtId="0" fontId="11" fillId="0" borderId="0" xfId="2" applyFont="1" applyBorder="1" applyAlignment="1" applyProtection="1">
      <alignment horizontal="right" wrapText="1"/>
      <protection hidden="1"/>
    </xf>
    <xf numFmtId="0" fontId="11" fillId="0" borderId="7" xfId="2" applyFont="1" applyBorder="1" applyAlignment="1" applyProtection="1">
      <alignment horizontal="right" wrapText="1"/>
      <protection hidden="1"/>
    </xf>
    <xf numFmtId="0" fontId="8" fillId="0" borderId="7" xfId="2" applyFont="1" applyFill="1" applyBorder="1" applyAlignment="1" applyProtection="1">
      <alignment horizontal="left" vertical="center" wrapText="1"/>
      <protection hidden="1"/>
    </xf>
    <xf numFmtId="0" fontId="8" fillId="0" borderId="0" xfId="2" applyFont="1" applyFill="1" applyBorder="1" applyAlignment="1" applyProtection="1">
      <alignment horizontal="left" vertical="center" wrapText="1"/>
      <protection hidden="1"/>
    </xf>
    <xf numFmtId="0" fontId="8" fillId="0" borderId="16" xfId="2" applyFont="1" applyFill="1" applyBorder="1" applyAlignment="1" applyProtection="1">
      <alignment horizontal="left" vertical="center" wrapText="1"/>
      <protection hidden="1"/>
    </xf>
    <xf numFmtId="0" fontId="17" fillId="0" borderId="7" xfId="2" applyFont="1" applyBorder="1" applyAlignment="1" applyProtection="1">
      <alignment horizontal="center" vertical="center" wrapText="1"/>
      <protection hidden="1"/>
    </xf>
    <xf numFmtId="0" fontId="17" fillId="0" borderId="0" xfId="2" applyFont="1" applyBorder="1" applyAlignment="1" applyProtection="1">
      <alignment horizontal="center" vertical="center" wrapText="1"/>
      <protection hidden="1"/>
    </xf>
    <xf numFmtId="0" fontId="17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1" fontId="8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8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center" vertical="top" wrapText="1"/>
      <protection hidden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8" xfId="0" applyFont="1" applyFill="1" applyBorder="1" applyAlignment="1" applyProtection="1">
      <alignment vertical="center" wrapText="1"/>
      <protection hidden="1"/>
    </xf>
    <xf numFmtId="0" fontId="13" fillId="0" borderId="29" xfId="0" applyFont="1" applyFill="1" applyBorder="1" applyAlignment="1" applyProtection="1">
      <alignment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0" fontId="9" fillId="0" borderId="27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33" xfId="0" applyFont="1" applyFill="1" applyBorder="1" applyAlignment="1">
      <alignment horizontal="left" vertical="center" wrapText="1" indent="1"/>
    </xf>
    <xf numFmtId="0" fontId="9" fillId="0" borderId="34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14" xfId="0" applyFont="1" applyFill="1" applyBorder="1" applyAlignment="1">
      <alignment horizontal="left" vertical="center" wrapText="1" indent="1"/>
    </xf>
    <xf numFmtId="0" fontId="8" fillId="0" borderId="30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2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2" fillId="0" borderId="29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25" fillId="0" borderId="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26" fillId="0" borderId="0" xfId="4" applyFont="1" applyFill="1" applyBorder="1" applyAlignment="1" applyProtection="1">
      <alignment horizontal="center" vertical="center"/>
      <protection hidden="1"/>
    </xf>
    <xf numFmtId="14" fontId="26" fillId="0" borderId="0" xfId="4" applyNumberFormat="1" applyFont="1" applyFill="1" applyBorder="1" applyAlignment="1" applyProtection="1">
      <alignment horizontal="center" vertical="center"/>
      <protection locked="0" hidden="1"/>
    </xf>
    <xf numFmtId="0" fontId="5" fillId="0" borderId="0" xfId="4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16" fillId="0" borderId="0" xfId="4" applyFont="1" applyAlignment="1"/>
    <xf numFmtId="0" fontId="23" fillId="0" borderId="0" xfId="4" applyFont="1" applyBorder="1" applyAlignment="1">
      <alignment horizontal="justify" vertical="top" wrapText="1"/>
    </xf>
    <xf numFmtId="0" fontId="15" fillId="0" borderId="0" xfId="4" applyAlignment="1"/>
  </cellXfs>
  <cellStyles count="26">
    <cellStyle name="Comma 2" xfId="5"/>
    <cellStyle name="Comma 3" xfId="24"/>
    <cellStyle name="Comma 5 2" xfId="8"/>
    <cellStyle name="Comma 5 2 2" xfId="17"/>
    <cellStyle name="Comma 5 2 3" xfId="20"/>
    <cellStyle name="Hyperlink" xfId="1" builtinId="8"/>
    <cellStyle name="Hyperlink 2" xfId="9"/>
    <cellStyle name="Normal" xfId="0" builtinId="0"/>
    <cellStyle name="Normal 15 2" xfId="10"/>
    <cellStyle name="Normal 15 2 2" xfId="18"/>
    <cellStyle name="Normal 15 2 3" xfId="21"/>
    <cellStyle name="Normal 2" xfId="6"/>
    <cellStyle name="Normal 27" xfId="23"/>
    <cellStyle name="Normal 3" xfId="7"/>
    <cellStyle name="Normal 4" xfId="16"/>
    <cellStyle name="Normal 5" xfId="19"/>
    <cellStyle name="Normal 6" xfId="22"/>
    <cellStyle name="Normal_TFI-POD" xfId="2"/>
    <cellStyle name="Normalny_Farm IAS A 00" xfId="11"/>
    <cellStyle name="Obično_Knjiga2" xfId="3"/>
    <cellStyle name="Standard_Daten" xfId="25"/>
    <cellStyle name="Style 1" xfId="4"/>
    <cellStyle name="Style 1 2" xfId="13"/>
    <cellStyle name="Style 1 3" xfId="14"/>
    <cellStyle name="Style 1 4" xfId="12"/>
    <cellStyle name="Style 1_Borrowings" xfId="1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90" zoomScaleNormal="100" zoomScaleSheetLayoutView="90" workbookViewId="0">
      <selection activeCell="A36" sqref="A36:D36"/>
    </sheetView>
  </sheetViews>
  <sheetFormatPr defaultRowHeight="12.75"/>
  <cols>
    <col min="1" max="1" width="9.140625" style="10"/>
    <col min="2" max="2" width="13" style="10" customWidth="1"/>
    <col min="3" max="4" width="9.140625" style="10"/>
    <col min="5" max="5" width="9.85546875" style="10" bestFit="1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50" t="s">
        <v>212</v>
      </c>
      <c r="B1" s="151"/>
      <c r="C1" s="151"/>
      <c r="D1" s="68"/>
      <c r="E1" s="68"/>
      <c r="F1" s="68"/>
      <c r="G1" s="68"/>
      <c r="H1" s="68"/>
      <c r="I1" s="69"/>
      <c r="J1" s="9"/>
      <c r="K1" s="9"/>
      <c r="L1" s="9"/>
    </row>
    <row r="2" spans="1:12">
      <c r="A2" s="183" t="s">
        <v>213</v>
      </c>
      <c r="B2" s="184"/>
      <c r="C2" s="184"/>
      <c r="D2" s="185"/>
      <c r="E2" s="103">
        <v>43101</v>
      </c>
      <c r="F2" s="11"/>
      <c r="G2" s="12" t="s">
        <v>214</v>
      </c>
      <c r="H2" s="103">
        <v>43465</v>
      </c>
      <c r="I2" s="70"/>
      <c r="J2" s="9"/>
      <c r="K2" s="9"/>
      <c r="L2" s="9"/>
    </row>
    <row r="3" spans="1:12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86" t="s">
        <v>281</v>
      </c>
      <c r="B4" s="187"/>
      <c r="C4" s="187"/>
      <c r="D4" s="187"/>
      <c r="E4" s="187"/>
      <c r="F4" s="187"/>
      <c r="G4" s="187"/>
      <c r="H4" s="187"/>
      <c r="I4" s="188"/>
      <c r="J4" s="9"/>
      <c r="K4" s="9"/>
      <c r="L4" s="9"/>
    </row>
    <row r="5" spans="1:12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>
      <c r="A6" s="138" t="s">
        <v>215</v>
      </c>
      <c r="B6" s="139"/>
      <c r="C6" s="153" t="s">
        <v>285</v>
      </c>
      <c r="D6" s="154"/>
      <c r="E6" s="28"/>
      <c r="F6" s="28"/>
      <c r="G6" s="28"/>
      <c r="H6" s="28"/>
      <c r="I6" s="76"/>
      <c r="J6" s="9"/>
      <c r="K6" s="9"/>
      <c r="L6" s="9"/>
    </row>
    <row r="7" spans="1:12">
      <c r="A7" s="77"/>
      <c r="B7" s="21"/>
      <c r="C7" s="15"/>
      <c r="D7" s="15"/>
      <c r="E7" s="28"/>
      <c r="F7" s="28"/>
      <c r="G7" s="28"/>
      <c r="H7" s="28"/>
      <c r="I7" s="76"/>
      <c r="J7" s="9"/>
      <c r="K7" s="9"/>
      <c r="L7" s="9"/>
    </row>
    <row r="8" spans="1:12">
      <c r="A8" s="189" t="s">
        <v>216</v>
      </c>
      <c r="B8" s="190"/>
      <c r="C8" s="153" t="s">
        <v>286</v>
      </c>
      <c r="D8" s="154"/>
      <c r="E8" s="28"/>
      <c r="F8" s="28"/>
      <c r="G8" s="28"/>
      <c r="H8" s="28"/>
      <c r="I8" s="78"/>
      <c r="J8" s="9"/>
      <c r="K8" s="9"/>
      <c r="L8" s="9"/>
    </row>
    <row r="9" spans="1:12">
      <c r="A9" s="79"/>
      <c r="B9" s="47"/>
      <c r="C9" s="19"/>
      <c r="D9" s="25"/>
      <c r="E9" s="15"/>
      <c r="F9" s="15"/>
      <c r="G9" s="15"/>
      <c r="H9" s="15"/>
      <c r="I9" s="78"/>
      <c r="J9" s="9"/>
      <c r="K9" s="9"/>
      <c r="L9" s="9"/>
    </row>
    <row r="10" spans="1:12">
      <c r="A10" s="133" t="s">
        <v>217</v>
      </c>
      <c r="B10" s="181"/>
      <c r="C10" s="153" t="s">
        <v>287</v>
      </c>
      <c r="D10" s="154"/>
      <c r="E10" s="15"/>
      <c r="F10" s="15"/>
      <c r="G10" s="15"/>
      <c r="H10" s="15"/>
      <c r="I10" s="78"/>
      <c r="J10" s="9"/>
      <c r="K10" s="9"/>
      <c r="L10" s="9"/>
    </row>
    <row r="11" spans="1:12">
      <c r="A11" s="182"/>
      <c r="B11" s="181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>
      <c r="A12" s="138" t="s">
        <v>218</v>
      </c>
      <c r="B12" s="139"/>
      <c r="C12" s="155" t="s">
        <v>288</v>
      </c>
      <c r="D12" s="180"/>
      <c r="E12" s="180"/>
      <c r="F12" s="180"/>
      <c r="G12" s="180"/>
      <c r="H12" s="180"/>
      <c r="I12" s="141"/>
      <c r="J12" s="9"/>
      <c r="K12" s="9"/>
      <c r="L12" s="9"/>
    </row>
    <row r="13" spans="1:12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>
      <c r="A14" s="138" t="s">
        <v>219</v>
      </c>
      <c r="B14" s="139"/>
      <c r="C14" s="191">
        <v>10000</v>
      </c>
      <c r="D14" s="192"/>
      <c r="E14" s="15"/>
      <c r="F14" s="155" t="s">
        <v>289</v>
      </c>
      <c r="G14" s="180"/>
      <c r="H14" s="180"/>
      <c r="I14" s="141"/>
      <c r="J14" s="9"/>
      <c r="K14" s="9"/>
      <c r="L14" s="9"/>
    </row>
    <row r="15" spans="1:12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>
      <c r="A16" s="138" t="s">
        <v>220</v>
      </c>
      <c r="B16" s="139"/>
      <c r="C16" s="155" t="s">
        <v>290</v>
      </c>
      <c r="D16" s="180"/>
      <c r="E16" s="180"/>
      <c r="F16" s="180"/>
      <c r="G16" s="180"/>
      <c r="H16" s="180"/>
      <c r="I16" s="141"/>
      <c r="J16" s="9"/>
      <c r="K16" s="9"/>
      <c r="L16" s="9"/>
    </row>
    <row r="17" spans="1:12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>
      <c r="A18" s="138" t="s">
        <v>221</v>
      </c>
      <c r="B18" s="139"/>
      <c r="C18" s="176" t="s">
        <v>291</v>
      </c>
      <c r="D18" s="177"/>
      <c r="E18" s="177"/>
      <c r="F18" s="177"/>
      <c r="G18" s="177"/>
      <c r="H18" s="177"/>
      <c r="I18" s="178"/>
      <c r="J18" s="9"/>
      <c r="K18" s="9"/>
      <c r="L18" s="9"/>
    </row>
    <row r="19" spans="1:12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>
      <c r="A20" s="138" t="s">
        <v>222</v>
      </c>
      <c r="B20" s="139"/>
      <c r="C20" s="176" t="s">
        <v>292</v>
      </c>
      <c r="D20" s="177"/>
      <c r="E20" s="177"/>
      <c r="F20" s="177"/>
      <c r="G20" s="177"/>
      <c r="H20" s="177"/>
      <c r="I20" s="178"/>
      <c r="J20" s="9"/>
      <c r="K20" s="9"/>
      <c r="L20" s="9"/>
    </row>
    <row r="21" spans="1:12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>
      <c r="A22" s="138" t="s">
        <v>223</v>
      </c>
      <c r="B22" s="139"/>
      <c r="C22" s="104">
        <v>133</v>
      </c>
      <c r="D22" s="155" t="s">
        <v>289</v>
      </c>
      <c r="E22" s="166"/>
      <c r="F22" s="167"/>
      <c r="G22" s="138"/>
      <c r="H22" s="179"/>
      <c r="I22" s="80"/>
      <c r="J22" s="9"/>
      <c r="K22" s="9"/>
      <c r="L22" s="9"/>
    </row>
    <row r="23" spans="1:12">
      <c r="A23" s="77"/>
      <c r="B23" s="21"/>
      <c r="C23" s="15"/>
      <c r="D23" s="23"/>
      <c r="E23" s="23"/>
      <c r="F23" s="23"/>
      <c r="G23" s="23"/>
      <c r="H23" s="15"/>
      <c r="I23" s="78"/>
      <c r="J23" s="9"/>
      <c r="K23" s="9"/>
      <c r="L23" s="9"/>
    </row>
    <row r="24" spans="1:12">
      <c r="A24" s="138" t="s">
        <v>224</v>
      </c>
      <c r="B24" s="139"/>
      <c r="C24" s="104">
        <v>21</v>
      </c>
      <c r="D24" s="155" t="s">
        <v>312</v>
      </c>
      <c r="E24" s="166"/>
      <c r="F24" s="166"/>
      <c r="G24" s="167"/>
      <c r="H24" s="48" t="s">
        <v>225</v>
      </c>
      <c r="I24" s="119">
        <v>5354</v>
      </c>
      <c r="J24" s="9"/>
      <c r="K24" s="9"/>
      <c r="L24" s="9"/>
    </row>
    <row r="25" spans="1:12">
      <c r="A25" s="77"/>
      <c r="B25" s="21"/>
      <c r="C25" s="15"/>
      <c r="D25" s="23"/>
      <c r="E25" s="23"/>
      <c r="F25" s="23"/>
      <c r="G25" s="21"/>
      <c r="H25" s="21" t="s">
        <v>282</v>
      </c>
      <c r="I25" s="81"/>
      <c r="J25" s="9"/>
      <c r="K25" s="9"/>
      <c r="L25" s="9"/>
    </row>
    <row r="26" spans="1:12">
      <c r="A26" s="138" t="s">
        <v>226</v>
      </c>
      <c r="B26" s="139"/>
      <c r="C26" s="105" t="s">
        <v>293</v>
      </c>
      <c r="D26" s="24"/>
      <c r="E26" s="32"/>
      <c r="F26" s="23"/>
      <c r="G26" s="168" t="s">
        <v>227</v>
      </c>
      <c r="H26" s="139"/>
      <c r="I26" s="106" t="s">
        <v>315</v>
      </c>
      <c r="J26" s="9"/>
      <c r="K26" s="9"/>
      <c r="L26" s="9"/>
    </row>
    <row r="27" spans="1:12">
      <c r="A27" s="77"/>
      <c r="B27" s="21"/>
      <c r="C27" s="15"/>
      <c r="D27" s="23"/>
      <c r="E27" s="23"/>
      <c r="F27" s="23"/>
      <c r="G27" s="23"/>
      <c r="H27" s="15"/>
      <c r="I27" s="82"/>
      <c r="J27" s="9"/>
      <c r="K27" s="9"/>
      <c r="L27" s="9"/>
    </row>
    <row r="28" spans="1:12">
      <c r="A28" s="169" t="s">
        <v>228</v>
      </c>
      <c r="B28" s="170"/>
      <c r="C28" s="171"/>
      <c r="D28" s="171"/>
      <c r="E28" s="172" t="s">
        <v>229</v>
      </c>
      <c r="F28" s="173"/>
      <c r="G28" s="173"/>
      <c r="H28" s="174" t="s">
        <v>230</v>
      </c>
      <c r="I28" s="175"/>
      <c r="J28" s="9"/>
      <c r="K28" s="9"/>
      <c r="L28" s="9"/>
    </row>
    <row r="29" spans="1:12">
      <c r="A29" s="83"/>
      <c r="B29" s="32"/>
      <c r="C29" s="32"/>
      <c r="D29" s="25"/>
      <c r="E29" s="15"/>
      <c r="F29" s="15"/>
      <c r="G29" s="15"/>
      <c r="H29" s="26"/>
      <c r="I29" s="82"/>
      <c r="J29" s="9"/>
      <c r="K29" s="9"/>
      <c r="L29" s="9"/>
    </row>
    <row r="30" spans="1:12">
      <c r="A30" s="163" t="s">
        <v>294</v>
      </c>
      <c r="B30" s="156"/>
      <c r="C30" s="156"/>
      <c r="D30" s="157"/>
      <c r="E30" s="163" t="s">
        <v>289</v>
      </c>
      <c r="F30" s="156"/>
      <c r="G30" s="156"/>
      <c r="H30" s="153" t="s">
        <v>295</v>
      </c>
      <c r="I30" s="154"/>
      <c r="J30" s="9"/>
      <c r="K30" s="9"/>
      <c r="L30" s="9"/>
    </row>
    <row r="31" spans="1:12">
      <c r="A31" s="77"/>
      <c r="B31" s="21"/>
      <c r="C31" s="20"/>
      <c r="D31" s="164"/>
      <c r="E31" s="164"/>
      <c r="F31" s="164"/>
      <c r="G31" s="165"/>
      <c r="H31" s="15"/>
      <c r="I31" s="84"/>
      <c r="J31" s="9"/>
      <c r="K31" s="9"/>
      <c r="L31" s="9"/>
    </row>
    <row r="32" spans="1:12">
      <c r="A32" s="163" t="s">
        <v>296</v>
      </c>
      <c r="B32" s="156"/>
      <c r="C32" s="156"/>
      <c r="D32" s="157"/>
      <c r="E32" s="163" t="s">
        <v>297</v>
      </c>
      <c r="F32" s="156"/>
      <c r="G32" s="156"/>
      <c r="H32" s="153" t="s">
        <v>298</v>
      </c>
      <c r="I32" s="154"/>
      <c r="J32" s="9"/>
      <c r="K32" s="9"/>
      <c r="L32" s="9"/>
    </row>
    <row r="33" spans="1:12">
      <c r="A33" s="77"/>
      <c r="B33" s="21"/>
      <c r="C33" s="20"/>
      <c r="D33" s="27"/>
      <c r="E33" s="27"/>
      <c r="F33" s="27"/>
      <c r="G33" s="28"/>
      <c r="H33" s="15"/>
      <c r="I33" s="85"/>
      <c r="J33" s="9"/>
      <c r="K33" s="9"/>
      <c r="L33" s="9"/>
    </row>
    <row r="34" spans="1:12">
      <c r="A34" s="163" t="s">
        <v>314</v>
      </c>
      <c r="B34" s="156"/>
      <c r="C34" s="156"/>
      <c r="D34" s="157"/>
      <c r="E34" s="163" t="s">
        <v>299</v>
      </c>
      <c r="F34" s="156"/>
      <c r="G34" s="156"/>
      <c r="H34" s="153" t="s">
        <v>300</v>
      </c>
      <c r="I34" s="154"/>
      <c r="J34" s="9"/>
      <c r="K34" s="9"/>
      <c r="L34" s="9"/>
    </row>
    <row r="35" spans="1:12">
      <c r="A35" s="77"/>
      <c r="B35" s="21"/>
      <c r="C35" s="20"/>
      <c r="D35" s="27"/>
      <c r="E35" s="27"/>
      <c r="F35" s="27"/>
      <c r="G35" s="28"/>
      <c r="H35" s="15"/>
      <c r="I35" s="85"/>
      <c r="J35" s="9"/>
      <c r="K35" s="9"/>
      <c r="L35" s="9"/>
    </row>
    <row r="36" spans="1:12">
      <c r="A36" s="163" t="s">
        <v>313</v>
      </c>
      <c r="B36" s="156"/>
      <c r="C36" s="156"/>
      <c r="D36" s="157"/>
      <c r="E36" s="163" t="s">
        <v>299</v>
      </c>
      <c r="F36" s="156"/>
      <c r="G36" s="156"/>
      <c r="H36" s="153" t="s">
        <v>301</v>
      </c>
      <c r="I36" s="154"/>
      <c r="J36" s="9"/>
      <c r="K36" s="9"/>
      <c r="L36" s="9"/>
    </row>
    <row r="37" spans="1:12">
      <c r="A37" s="86"/>
      <c r="B37" s="29"/>
      <c r="C37" s="158"/>
      <c r="D37" s="159"/>
      <c r="E37" s="15"/>
      <c r="F37" s="158"/>
      <c r="G37" s="159"/>
      <c r="H37" s="15"/>
      <c r="I37" s="78"/>
      <c r="J37" s="9"/>
      <c r="K37" s="9"/>
      <c r="L37" s="9"/>
    </row>
    <row r="38" spans="1:12">
      <c r="A38" s="163" t="s">
        <v>302</v>
      </c>
      <c r="B38" s="156"/>
      <c r="C38" s="156"/>
      <c r="D38" s="157"/>
      <c r="E38" s="163" t="s">
        <v>297</v>
      </c>
      <c r="F38" s="156"/>
      <c r="G38" s="156"/>
      <c r="H38" s="153" t="s">
        <v>303</v>
      </c>
      <c r="I38" s="154"/>
      <c r="J38" s="9"/>
      <c r="K38" s="9"/>
      <c r="L38" s="9"/>
    </row>
    <row r="39" spans="1:12">
      <c r="A39" s="86"/>
      <c r="B39" s="29"/>
      <c r="C39" s="30"/>
      <c r="D39" s="31"/>
      <c r="E39" s="15"/>
      <c r="F39" s="30"/>
      <c r="G39" s="31"/>
      <c r="H39" s="15"/>
      <c r="I39" s="78"/>
      <c r="J39" s="9"/>
      <c r="K39" s="9"/>
      <c r="L39" s="9"/>
    </row>
    <row r="40" spans="1:12">
      <c r="A40" s="163"/>
      <c r="B40" s="156"/>
      <c r="C40" s="156"/>
      <c r="D40" s="157"/>
      <c r="E40" s="163"/>
      <c r="F40" s="156"/>
      <c r="G40" s="156"/>
      <c r="H40" s="153"/>
      <c r="I40" s="154"/>
      <c r="J40" s="9"/>
      <c r="K40" s="9"/>
      <c r="L40" s="9"/>
    </row>
    <row r="41" spans="1:12">
      <c r="A41" s="107"/>
      <c r="B41" s="32"/>
      <c r="C41" s="32"/>
      <c r="D41" s="32"/>
      <c r="E41" s="22"/>
      <c r="F41" s="108"/>
      <c r="G41" s="108"/>
      <c r="H41" s="109"/>
      <c r="I41" s="87"/>
      <c r="J41" s="9"/>
      <c r="K41" s="9"/>
      <c r="L41" s="9"/>
    </row>
    <row r="42" spans="1:12">
      <c r="A42" s="86"/>
      <c r="B42" s="29"/>
      <c r="C42" s="30"/>
      <c r="D42" s="31"/>
      <c r="E42" s="15"/>
      <c r="F42" s="30"/>
      <c r="G42" s="31"/>
      <c r="H42" s="15"/>
      <c r="I42" s="78"/>
      <c r="J42" s="9"/>
      <c r="K42" s="9"/>
      <c r="L42" s="9"/>
    </row>
    <row r="43" spans="1:12">
      <c r="A43" s="88"/>
      <c r="B43" s="33"/>
      <c r="C43" s="33"/>
      <c r="D43" s="19"/>
      <c r="E43" s="19"/>
      <c r="F43" s="33"/>
      <c r="G43" s="19"/>
      <c r="H43" s="19"/>
      <c r="I43" s="89"/>
      <c r="J43" s="9"/>
      <c r="K43" s="9"/>
      <c r="L43" s="9"/>
    </row>
    <row r="44" spans="1:12">
      <c r="A44" s="133" t="s">
        <v>231</v>
      </c>
      <c r="B44" s="134"/>
      <c r="C44" s="153"/>
      <c r="D44" s="154"/>
      <c r="E44" s="25"/>
      <c r="F44" s="155"/>
      <c r="G44" s="156"/>
      <c r="H44" s="156"/>
      <c r="I44" s="157"/>
      <c r="J44" s="9"/>
      <c r="K44" s="9"/>
      <c r="L44" s="9"/>
    </row>
    <row r="45" spans="1:12">
      <c r="A45" s="86"/>
      <c r="B45" s="29"/>
      <c r="C45" s="158"/>
      <c r="D45" s="159"/>
      <c r="E45" s="15"/>
      <c r="F45" s="158"/>
      <c r="G45" s="160"/>
      <c r="H45" s="34"/>
      <c r="I45" s="90"/>
      <c r="J45" s="9"/>
      <c r="K45" s="9"/>
      <c r="L45" s="9"/>
    </row>
    <row r="46" spans="1:12">
      <c r="A46" s="133" t="s">
        <v>232</v>
      </c>
      <c r="B46" s="134"/>
      <c r="C46" s="155" t="s">
        <v>304</v>
      </c>
      <c r="D46" s="161"/>
      <c r="E46" s="161"/>
      <c r="F46" s="161"/>
      <c r="G46" s="161"/>
      <c r="H46" s="161"/>
      <c r="I46" s="162"/>
      <c r="J46" s="9"/>
      <c r="K46" s="9"/>
      <c r="L46" s="9"/>
    </row>
    <row r="47" spans="1:12">
      <c r="A47" s="77"/>
      <c r="B47" s="21"/>
      <c r="C47" s="20" t="s">
        <v>233</v>
      </c>
      <c r="D47" s="15"/>
      <c r="E47" s="15"/>
      <c r="F47" s="15"/>
      <c r="G47" s="15"/>
      <c r="H47" s="15"/>
      <c r="I47" s="78"/>
      <c r="J47" s="9"/>
      <c r="K47" s="9"/>
      <c r="L47" s="9"/>
    </row>
    <row r="48" spans="1:12">
      <c r="A48" s="133" t="s">
        <v>234</v>
      </c>
      <c r="B48" s="134"/>
      <c r="C48" s="140" t="s">
        <v>305</v>
      </c>
      <c r="D48" s="136"/>
      <c r="E48" s="137"/>
      <c r="F48" s="15"/>
      <c r="G48" s="48" t="s">
        <v>235</v>
      </c>
      <c r="H48" s="140" t="s">
        <v>306</v>
      </c>
      <c r="I48" s="137"/>
      <c r="J48" s="9"/>
      <c r="K48" s="9"/>
      <c r="L48" s="9"/>
    </row>
    <row r="49" spans="1:12">
      <c r="A49" s="77"/>
      <c r="B49" s="21"/>
      <c r="C49" s="20"/>
      <c r="D49" s="15"/>
      <c r="E49" s="15"/>
      <c r="F49" s="15"/>
      <c r="G49" s="15"/>
      <c r="H49" s="15"/>
      <c r="I49" s="78"/>
      <c r="J49" s="9"/>
      <c r="K49" s="9"/>
      <c r="L49" s="9"/>
    </row>
    <row r="50" spans="1:12">
      <c r="A50" s="133" t="s">
        <v>221</v>
      </c>
      <c r="B50" s="134"/>
      <c r="C50" s="135" t="s">
        <v>307</v>
      </c>
      <c r="D50" s="136"/>
      <c r="E50" s="136"/>
      <c r="F50" s="136"/>
      <c r="G50" s="136"/>
      <c r="H50" s="136"/>
      <c r="I50" s="137"/>
      <c r="J50" s="9"/>
      <c r="K50" s="9"/>
      <c r="L50" s="9"/>
    </row>
    <row r="51" spans="1:12">
      <c r="A51" s="77"/>
      <c r="B51" s="21"/>
      <c r="C51" s="15"/>
      <c r="D51" s="15"/>
      <c r="E51" s="15"/>
      <c r="F51" s="15"/>
      <c r="G51" s="15"/>
      <c r="H51" s="15"/>
      <c r="I51" s="78"/>
      <c r="J51" s="9"/>
      <c r="K51" s="9"/>
      <c r="L51" s="9"/>
    </row>
    <row r="52" spans="1:12">
      <c r="A52" s="138" t="s">
        <v>236</v>
      </c>
      <c r="B52" s="139"/>
      <c r="C52" s="140" t="s">
        <v>308</v>
      </c>
      <c r="D52" s="136"/>
      <c r="E52" s="136"/>
      <c r="F52" s="136"/>
      <c r="G52" s="136"/>
      <c r="H52" s="136"/>
      <c r="I52" s="141"/>
      <c r="J52" s="9"/>
      <c r="K52" s="9"/>
      <c r="L52" s="9"/>
    </row>
    <row r="53" spans="1:12">
      <c r="A53" s="91"/>
      <c r="B53" s="19"/>
      <c r="C53" s="152" t="s">
        <v>237</v>
      </c>
      <c r="D53" s="152"/>
      <c r="E53" s="152"/>
      <c r="F53" s="152"/>
      <c r="G53" s="152"/>
      <c r="H53" s="152"/>
      <c r="I53" s="92"/>
      <c r="J53" s="9"/>
      <c r="K53" s="9"/>
      <c r="L53" s="9"/>
    </row>
    <row r="54" spans="1:12">
      <c r="A54" s="91"/>
      <c r="B54" s="19"/>
      <c r="C54" s="35"/>
      <c r="D54" s="35"/>
      <c r="E54" s="35"/>
      <c r="F54" s="35"/>
      <c r="G54" s="35"/>
      <c r="H54" s="35"/>
      <c r="I54" s="92"/>
      <c r="J54" s="9"/>
      <c r="K54" s="9"/>
      <c r="L54" s="9"/>
    </row>
    <row r="55" spans="1:12">
      <c r="A55" s="91"/>
      <c r="B55" s="142" t="s">
        <v>238</v>
      </c>
      <c r="C55" s="143"/>
      <c r="D55" s="143"/>
      <c r="E55" s="143"/>
      <c r="F55" s="46"/>
      <c r="G55" s="46"/>
      <c r="H55" s="46"/>
      <c r="I55" s="93"/>
      <c r="J55" s="9"/>
      <c r="K55" s="9"/>
      <c r="L55" s="9"/>
    </row>
    <row r="56" spans="1:12">
      <c r="A56" s="91"/>
      <c r="B56" s="144" t="s">
        <v>270</v>
      </c>
      <c r="C56" s="145"/>
      <c r="D56" s="145"/>
      <c r="E56" s="145"/>
      <c r="F56" s="145"/>
      <c r="G56" s="145"/>
      <c r="H56" s="145"/>
      <c r="I56" s="146"/>
      <c r="J56" s="9"/>
      <c r="K56" s="9"/>
      <c r="L56" s="9"/>
    </row>
    <row r="57" spans="1:12">
      <c r="A57" s="91"/>
      <c r="B57" s="144" t="s">
        <v>271</v>
      </c>
      <c r="C57" s="145"/>
      <c r="D57" s="145"/>
      <c r="E57" s="145"/>
      <c r="F57" s="145"/>
      <c r="G57" s="145"/>
      <c r="H57" s="145"/>
      <c r="I57" s="93"/>
      <c r="J57" s="9"/>
      <c r="K57" s="9"/>
      <c r="L57" s="9"/>
    </row>
    <row r="58" spans="1:12">
      <c r="A58" s="91"/>
      <c r="B58" s="144" t="s">
        <v>272</v>
      </c>
      <c r="C58" s="145"/>
      <c r="D58" s="145"/>
      <c r="E58" s="145"/>
      <c r="F58" s="145"/>
      <c r="G58" s="145"/>
      <c r="H58" s="145"/>
      <c r="I58" s="146"/>
      <c r="J58" s="9"/>
      <c r="K58" s="9"/>
      <c r="L58" s="9"/>
    </row>
    <row r="59" spans="1:12">
      <c r="A59" s="91"/>
      <c r="B59" s="144" t="s">
        <v>273</v>
      </c>
      <c r="C59" s="145"/>
      <c r="D59" s="145"/>
      <c r="E59" s="145"/>
      <c r="F59" s="145"/>
      <c r="G59" s="145"/>
      <c r="H59" s="145"/>
      <c r="I59" s="146"/>
      <c r="J59" s="9"/>
      <c r="K59" s="9"/>
      <c r="L59" s="9"/>
    </row>
    <row r="60" spans="1:12">
      <c r="A60" s="91"/>
      <c r="B60" s="94"/>
      <c r="C60" s="95"/>
      <c r="D60" s="95"/>
      <c r="E60" s="95"/>
      <c r="F60" s="95"/>
      <c r="G60" s="95"/>
      <c r="H60" s="95"/>
      <c r="I60" s="96"/>
      <c r="J60" s="9"/>
      <c r="K60" s="9"/>
      <c r="L60" s="9"/>
    </row>
    <row r="61" spans="1:12" ht="13.5" thickBot="1">
      <c r="A61" s="97" t="s">
        <v>239</v>
      </c>
      <c r="B61" s="15"/>
      <c r="C61" s="15"/>
      <c r="D61" s="15"/>
      <c r="E61" s="15"/>
      <c r="F61" s="15"/>
      <c r="G61" s="36"/>
      <c r="H61" s="37"/>
      <c r="I61" s="98"/>
      <c r="J61" s="9"/>
      <c r="K61" s="9"/>
      <c r="L61" s="9"/>
    </row>
    <row r="62" spans="1:12">
      <c r="A62" s="73"/>
      <c r="B62" s="15"/>
      <c r="C62" s="15"/>
      <c r="D62" s="15"/>
      <c r="E62" s="19" t="s">
        <v>240</v>
      </c>
      <c r="F62" s="32"/>
      <c r="G62" s="147" t="s">
        <v>241</v>
      </c>
      <c r="H62" s="148"/>
      <c r="I62" s="149"/>
      <c r="J62" s="9"/>
      <c r="K62" s="9"/>
      <c r="L62" s="9"/>
    </row>
    <row r="63" spans="1:12">
      <c r="A63" s="99"/>
      <c r="B63" s="100"/>
      <c r="C63" s="101"/>
      <c r="D63" s="101"/>
      <c r="E63" s="101"/>
      <c r="F63" s="101"/>
      <c r="G63" s="131"/>
      <c r="H63" s="132"/>
      <c r="I63" s="102"/>
      <c r="J63" s="9"/>
      <c r="K63" s="9"/>
      <c r="L63" s="9"/>
    </row>
  </sheetData>
  <protectedRanges>
    <protectedRange sqref="E2 H2 C6:D6 C8:D8 C10:D10 C12:I12 C14:D14 F14:I14 C16:I16 C18:I18 C20:I20 C24:G24 C22:F22 C26 I24 A30:I30 A32:I32 A34:D34" name="Range1"/>
    <protectedRange sqref="I26" name="Range1_10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7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24"/>
  <sheetViews>
    <sheetView view="pageBreakPreview" zoomScaleNormal="85" zoomScaleSheetLayoutView="100" workbookViewId="0">
      <selection activeCell="M1" sqref="M1:Q1048576"/>
    </sheetView>
  </sheetViews>
  <sheetFormatPr defaultRowHeight="12.75"/>
  <cols>
    <col min="1" max="9" width="9.140625" style="49"/>
    <col min="10" max="10" width="17" style="49" bestFit="1" customWidth="1"/>
    <col min="11" max="11" width="17.28515625" style="49" customWidth="1"/>
    <col min="12" max="12" width="15" style="49" bestFit="1" customWidth="1"/>
    <col min="13" max="13" width="17.42578125" style="49" bestFit="1" customWidth="1"/>
    <col min="14" max="14" width="15.5703125" style="49" bestFit="1" customWidth="1"/>
    <col min="15" max="16384" width="9.140625" style="49"/>
  </cols>
  <sheetData>
    <row r="1" spans="1:18" ht="12.75" customHeight="1">
      <c r="A1" s="203" t="s">
        <v>127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8" ht="12.75" customHeight="1">
      <c r="A2" s="204" t="s">
        <v>316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8">
      <c r="A3" s="205" t="s">
        <v>309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8" ht="22.5">
      <c r="A4" s="208" t="s">
        <v>50</v>
      </c>
      <c r="B4" s="209"/>
      <c r="C4" s="209"/>
      <c r="D4" s="209"/>
      <c r="E4" s="209"/>
      <c r="F4" s="209"/>
      <c r="G4" s="209"/>
      <c r="H4" s="210"/>
      <c r="I4" s="54" t="s">
        <v>242</v>
      </c>
      <c r="J4" s="55" t="s">
        <v>283</v>
      </c>
      <c r="K4" s="56" t="s">
        <v>284</v>
      </c>
    </row>
    <row r="5" spans="1:18">
      <c r="A5" s="193">
        <v>1</v>
      </c>
      <c r="B5" s="193"/>
      <c r="C5" s="193"/>
      <c r="D5" s="193"/>
      <c r="E5" s="193"/>
      <c r="F5" s="193"/>
      <c r="G5" s="193"/>
      <c r="H5" s="193"/>
      <c r="I5" s="53">
        <v>2</v>
      </c>
      <c r="J5" s="52">
        <v>3</v>
      </c>
      <c r="K5" s="52">
        <v>4</v>
      </c>
    </row>
    <row r="6" spans="1:18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8">
      <c r="A7" s="197" t="s">
        <v>51</v>
      </c>
      <c r="B7" s="198"/>
      <c r="C7" s="198"/>
      <c r="D7" s="198"/>
      <c r="E7" s="198"/>
      <c r="F7" s="198"/>
      <c r="G7" s="198"/>
      <c r="H7" s="199"/>
      <c r="I7" s="3">
        <v>1</v>
      </c>
      <c r="J7" s="5"/>
      <c r="K7" s="5"/>
    </row>
    <row r="8" spans="1:18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112">
        <f>J9+J16+J26+J35+J39</f>
        <v>2879643764</v>
      </c>
      <c r="K8" s="112">
        <f>K9+K16+K26+K35+K39</f>
        <v>2759970223</v>
      </c>
      <c r="M8" s="110"/>
      <c r="N8" s="110"/>
      <c r="O8" s="110"/>
      <c r="P8" s="110"/>
      <c r="Q8" s="110"/>
      <c r="R8" s="110"/>
    </row>
    <row r="9" spans="1:18">
      <c r="A9" s="211" t="s">
        <v>170</v>
      </c>
      <c r="B9" s="212"/>
      <c r="C9" s="212"/>
      <c r="D9" s="212"/>
      <c r="E9" s="212"/>
      <c r="F9" s="212"/>
      <c r="G9" s="212"/>
      <c r="H9" s="213"/>
      <c r="I9" s="1">
        <v>3</v>
      </c>
      <c r="J9" s="112">
        <f>SUM(J10:J15)</f>
        <v>1750216423</v>
      </c>
      <c r="K9" s="112">
        <f>SUM(K10:K15)</f>
        <v>1706820176</v>
      </c>
      <c r="M9" s="110"/>
      <c r="N9" s="110"/>
      <c r="O9" s="110"/>
      <c r="P9" s="110"/>
      <c r="Q9" s="110"/>
    </row>
    <row r="10" spans="1:18">
      <c r="A10" s="211" t="s">
        <v>99</v>
      </c>
      <c r="B10" s="212"/>
      <c r="C10" s="212"/>
      <c r="D10" s="212"/>
      <c r="E10" s="212"/>
      <c r="F10" s="212"/>
      <c r="G10" s="212"/>
      <c r="H10" s="213"/>
      <c r="I10" s="1">
        <v>4</v>
      </c>
      <c r="J10" s="6"/>
      <c r="K10" s="6"/>
      <c r="M10" s="110"/>
      <c r="N10" s="110"/>
      <c r="O10" s="110"/>
      <c r="P10" s="110"/>
      <c r="Q10" s="110"/>
    </row>
    <row r="11" spans="1:18">
      <c r="A11" s="211" t="s">
        <v>9</v>
      </c>
      <c r="B11" s="212"/>
      <c r="C11" s="212"/>
      <c r="D11" s="212"/>
      <c r="E11" s="212"/>
      <c r="F11" s="212"/>
      <c r="G11" s="212"/>
      <c r="H11" s="213"/>
      <c r="I11" s="1">
        <v>5</v>
      </c>
      <c r="J11" s="6">
        <v>903779072</v>
      </c>
      <c r="K11" s="6">
        <v>866586832</v>
      </c>
      <c r="M11" s="110"/>
      <c r="N11" s="110"/>
      <c r="O11" s="110"/>
      <c r="P11" s="110"/>
      <c r="Q11" s="110"/>
    </row>
    <row r="12" spans="1:18">
      <c r="A12" s="211" t="s">
        <v>100</v>
      </c>
      <c r="B12" s="212"/>
      <c r="C12" s="212"/>
      <c r="D12" s="212"/>
      <c r="E12" s="212"/>
      <c r="F12" s="212"/>
      <c r="G12" s="212"/>
      <c r="H12" s="213"/>
      <c r="I12" s="1">
        <v>6</v>
      </c>
      <c r="J12" s="6">
        <v>834751095</v>
      </c>
      <c r="K12" s="6">
        <v>812507811</v>
      </c>
      <c r="M12" s="110"/>
      <c r="N12" s="110"/>
      <c r="O12" s="110"/>
      <c r="P12" s="110"/>
      <c r="Q12" s="110"/>
    </row>
    <row r="13" spans="1:18">
      <c r="A13" s="211" t="s">
        <v>173</v>
      </c>
      <c r="B13" s="212"/>
      <c r="C13" s="212"/>
      <c r="D13" s="212"/>
      <c r="E13" s="212"/>
      <c r="F13" s="212"/>
      <c r="G13" s="212"/>
      <c r="H13" s="213"/>
      <c r="I13" s="1">
        <v>7</v>
      </c>
      <c r="J13" s="6">
        <v>0</v>
      </c>
      <c r="K13" s="6"/>
      <c r="M13" s="110"/>
      <c r="N13" s="110"/>
      <c r="O13" s="110"/>
      <c r="P13" s="110"/>
      <c r="Q13" s="110"/>
    </row>
    <row r="14" spans="1:18">
      <c r="A14" s="211" t="s">
        <v>174</v>
      </c>
      <c r="B14" s="212"/>
      <c r="C14" s="212"/>
      <c r="D14" s="212"/>
      <c r="E14" s="212"/>
      <c r="F14" s="212"/>
      <c r="G14" s="212"/>
      <c r="H14" s="213"/>
      <c r="I14" s="1">
        <v>8</v>
      </c>
      <c r="J14" s="6">
        <v>10006798</v>
      </c>
      <c r="K14" s="6">
        <v>26331325</v>
      </c>
      <c r="M14" s="110"/>
      <c r="N14" s="110"/>
      <c r="O14" s="110"/>
      <c r="P14" s="110"/>
      <c r="Q14" s="110"/>
    </row>
    <row r="15" spans="1:18">
      <c r="A15" s="211" t="s">
        <v>175</v>
      </c>
      <c r="B15" s="212"/>
      <c r="C15" s="212"/>
      <c r="D15" s="212"/>
      <c r="E15" s="212"/>
      <c r="F15" s="212"/>
      <c r="G15" s="212"/>
      <c r="H15" s="213"/>
      <c r="I15" s="1">
        <v>9</v>
      </c>
      <c r="J15" s="6">
        <v>1679458</v>
      </c>
      <c r="K15" s="6">
        <v>1394208</v>
      </c>
      <c r="M15" s="110"/>
      <c r="N15" s="110"/>
      <c r="O15" s="110"/>
      <c r="P15" s="110"/>
      <c r="Q15" s="110"/>
    </row>
    <row r="16" spans="1:18">
      <c r="A16" s="211" t="s">
        <v>171</v>
      </c>
      <c r="B16" s="212"/>
      <c r="C16" s="212"/>
      <c r="D16" s="212"/>
      <c r="E16" s="212"/>
      <c r="F16" s="212"/>
      <c r="G16" s="212"/>
      <c r="H16" s="213"/>
      <c r="I16" s="1">
        <v>10</v>
      </c>
      <c r="J16" s="112">
        <f>SUM(J17:J25)</f>
        <v>1001075216</v>
      </c>
      <c r="K16" s="112">
        <f>SUM(K17:K25)</f>
        <v>968011510</v>
      </c>
      <c r="M16" s="110"/>
      <c r="N16" s="110"/>
      <c r="O16" s="110"/>
      <c r="P16" s="110"/>
      <c r="Q16" s="110"/>
    </row>
    <row r="17" spans="1:17">
      <c r="A17" s="211" t="s">
        <v>176</v>
      </c>
      <c r="B17" s="212"/>
      <c r="C17" s="212"/>
      <c r="D17" s="212"/>
      <c r="E17" s="212"/>
      <c r="F17" s="212"/>
      <c r="G17" s="212"/>
      <c r="H17" s="213"/>
      <c r="I17" s="1">
        <v>11</v>
      </c>
      <c r="J17" s="6">
        <v>102742982</v>
      </c>
      <c r="K17" s="6">
        <v>96464439</v>
      </c>
      <c r="M17" s="110"/>
      <c r="N17" s="110"/>
      <c r="O17" s="110"/>
      <c r="P17" s="110"/>
      <c r="Q17" s="110"/>
    </row>
    <row r="18" spans="1:17">
      <c r="A18" s="211" t="s">
        <v>211</v>
      </c>
      <c r="B18" s="212"/>
      <c r="C18" s="212"/>
      <c r="D18" s="212"/>
      <c r="E18" s="212"/>
      <c r="F18" s="212"/>
      <c r="G18" s="212"/>
      <c r="H18" s="213"/>
      <c r="I18" s="1">
        <v>12</v>
      </c>
      <c r="J18" s="6">
        <v>419110381</v>
      </c>
      <c r="K18" s="6">
        <v>390699711</v>
      </c>
      <c r="M18" s="110"/>
      <c r="N18" s="110"/>
      <c r="O18" s="110"/>
      <c r="P18" s="110"/>
      <c r="Q18" s="110"/>
    </row>
    <row r="19" spans="1:17">
      <c r="A19" s="211" t="s">
        <v>177</v>
      </c>
      <c r="B19" s="212"/>
      <c r="C19" s="212"/>
      <c r="D19" s="212"/>
      <c r="E19" s="212"/>
      <c r="F19" s="212"/>
      <c r="G19" s="212"/>
      <c r="H19" s="213"/>
      <c r="I19" s="1">
        <v>13</v>
      </c>
      <c r="J19" s="6">
        <v>402943433</v>
      </c>
      <c r="K19" s="6">
        <v>381081675</v>
      </c>
      <c r="M19" s="110"/>
      <c r="N19" s="110"/>
      <c r="O19" s="110"/>
      <c r="P19" s="110"/>
      <c r="Q19" s="110"/>
    </row>
    <row r="20" spans="1:17">
      <c r="A20" s="211" t="s">
        <v>21</v>
      </c>
      <c r="B20" s="212"/>
      <c r="C20" s="212"/>
      <c r="D20" s="212"/>
      <c r="E20" s="212"/>
      <c r="F20" s="212"/>
      <c r="G20" s="212"/>
      <c r="H20" s="213"/>
      <c r="I20" s="1">
        <v>14</v>
      </c>
      <c r="J20" s="6"/>
      <c r="K20" s="6"/>
      <c r="M20" s="110"/>
      <c r="N20" s="110"/>
      <c r="O20" s="110"/>
      <c r="P20" s="110"/>
      <c r="Q20" s="110"/>
    </row>
    <row r="21" spans="1:17">
      <c r="A21" s="211" t="s">
        <v>22</v>
      </c>
      <c r="B21" s="212"/>
      <c r="C21" s="212"/>
      <c r="D21" s="212"/>
      <c r="E21" s="212"/>
      <c r="F21" s="212"/>
      <c r="G21" s="212"/>
      <c r="H21" s="213"/>
      <c r="I21" s="1">
        <v>15</v>
      </c>
      <c r="J21" s="6"/>
      <c r="K21" s="6"/>
      <c r="M21" s="110"/>
      <c r="N21" s="110"/>
      <c r="O21" s="110"/>
      <c r="P21" s="110"/>
      <c r="Q21" s="110"/>
    </row>
    <row r="22" spans="1:17">
      <c r="A22" s="211" t="s">
        <v>63</v>
      </c>
      <c r="B22" s="212"/>
      <c r="C22" s="212"/>
      <c r="D22" s="212"/>
      <c r="E22" s="212"/>
      <c r="F22" s="212"/>
      <c r="G22" s="212"/>
      <c r="H22" s="213"/>
      <c r="I22" s="1">
        <v>16</v>
      </c>
      <c r="J22" s="6">
        <v>5824988</v>
      </c>
      <c r="K22" s="6">
        <v>12102955</v>
      </c>
      <c r="M22" s="110"/>
      <c r="N22" s="110"/>
      <c r="O22" s="110"/>
      <c r="P22" s="110"/>
      <c r="Q22" s="110"/>
    </row>
    <row r="23" spans="1:17">
      <c r="A23" s="211" t="s">
        <v>64</v>
      </c>
      <c r="B23" s="212"/>
      <c r="C23" s="212"/>
      <c r="D23" s="212"/>
      <c r="E23" s="212"/>
      <c r="F23" s="212"/>
      <c r="G23" s="212"/>
      <c r="H23" s="213"/>
      <c r="I23" s="1">
        <v>17</v>
      </c>
      <c r="J23" s="6">
        <v>69244380</v>
      </c>
      <c r="K23" s="6">
        <v>86511159</v>
      </c>
      <c r="M23" s="110"/>
      <c r="N23" s="110"/>
      <c r="O23" s="110"/>
      <c r="P23" s="110"/>
      <c r="Q23" s="110"/>
    </row>
    <row r="24" spans="1:17">
      <c r="A24" s="211" t="s">
        <v>65</v>
      </c>
      <c r="B24" s="212"/>
      <c r="C24" s="212"/>
      <c r="D24" s="212"/>
      <c r="E24" s="212"/>
      <c r="F24" s="212"/>
      <c r="G24" s="212"/>
      <c r="H24" s="213"/>
      <c r="I24" s="1">
        <v>18</v>
      </c>
      <c r="J24" s="6"/>
      <c r="K24" s="6"/>
      <c r="M24" s="110"/>
      <c r="N24" s="110"/>
      <c r="O24" s="110"/>
      <c r="P24" s="110"/>
      <c r="Q24" s="110"/>
    </row>
    <row r="25" spans="1:17">
      <c r="A25" s="211" t="s">
        <v>66</v>
      </c>
      <c r="B25" s="212"/>
      <c r="C25" s="212"/>
      <c r="D25" s="212"/>
      <c r="E25" s="212"/>
      <c r="F25" s="212"/>
      <c r="G25" s="212"/>
      <c r="H25" s="213"/>
      <c r="I25" s="1">
        <v>19</v>
      </c>
      <c r="J25" s="6">
        <v>1209052</v>
      </c>
      <c r="K25" s="6">
        <v>1151571</v>
      </c>
      <c r="M25" s="110"/>
      <c r="N25" s="110"/>
      <c r="O25" s="110"/>
      <c r="P25" s="110"/>
      <c r="Q25" s="110"/>
    </row>
    <row r="26" spans="1:17">
      <c r="A26" s="211" t="s">
        <v>158</v>
      </c>
      <c r="B26" s="212"/>
      <c r="C26" s="212"/>
      <c r="D26" s="212"/>
      <c r="E26" s="212"/>
      <c r="F26" s="212"/>
      <c r="G26" s="212"/>
      <c r="H26" s="213"/>
      <c r="I26" s="1">
        <v>20</v>
      </c>
      <c r="J26" s="112">
        <f>SUM(J27:J34)</f>
        <v>58588631</v>
      </c>
      <c r="K26" s="112">
        <f>SUM(K27:K34)</f>
        <v>45901564</v>
      </c>
      <c r="M26" s="110"/>
      <c r="N26" s="110"/>
      <c r="O26" s="110"/>
      <c r="P26" s="110"/>
      <c r="Q26" s="110"/>
    </row>
    <row r="27" spans="1:17">
      <c r="A27" s="211" t="s">
        <v>67</v>
      </c>
      <c r="B27" s="212"/>
      <c r="C27" s="212"/>
      <c r="D27" s="212"/>
      <c r="E27" s="212"/>
      <c r="F27" s="212"/>
      <c r="G27" s="212"/>
      <c r="H27" s="213"/>
      <c r="I27" s="1">
        <v>21</v>
      </c>
      <c r="J27" s="6"/>
      <c r="K27" s="6"/>
      <c r="M27" s="110"/>
      <c r="N27" s="110"/>
      <c r="O27" s="110"/>
      <c r="P27" s="110"/>
      <c r="Q27" s="110"/>
    </row>
    <row r="28" spans="1:17">
      <c r="A28" s="211" t="s">
        <v>68</v>
      </c>
      <c r="B28" s="212"/>
      <c r="C28" s="212"/>
      <c r="D28" s="212"/>
      <c r="E28" s="212"/>
      <c r="F28" s="212"/>
      <c r="G28" s="212"/>
      <c r="H28" s="213"/>
      <c r="I28" s="1">
        <v>22</v>
      </c>
      <c r="J28" s="6"/>
      <c r="K28" s="6"/>
      <c r="M28" s="110"/>
      <c r="N28" s="110"/>
      <c r="O28" s="110"/>
      <c r="P28" s="110"/>
      <c r="Q28" s="110"/>
    </row>
    <row r="29" spans="1:17">
      <c r="A29" s="211" t="s">
        <v>69</v>
      </c>
      <c r="B29" s="212"/>
      <c r="C29" s="212"/>
      <c r="D29" s="212"/>
      <c r="E29" s="212"/>
      <c r="F29" s="212"/>
      <c r="G29" s="212"/>
      <c r="H29" s="213"/>
      <c r="I29" s="1">
        <v>23</v>
      </c>
      <c r="J29" s="6"/>
      <c r="K29" s="6"/>
      <c r="M29" s="110"/>
      <c r="N29" s="110"/>
      <c r="O29" s="110"/>
      <c r="P29" s="110"/>
      <c r="Q29" s="110"/>
    </row>
    <row r="30" spans="1:17">
      <c r="A30" s="211" t="s">
        <v>74</v>
      </c>
      <c r="B30" s="212"/>
      <c r="C30" s="212"/>
      <c r="D30" s="212"/>
      <c r="E30" s="212"/>
      <c r="F30" s="212"/>
      <c r="G30" s="212"/>
      <c r="H30" s="213"/>
      <c r="I30" s="1">
        <v>24</v>
      </c>
      <c r="J30" s="6"/>
      <c r="K30" s="6"/>
      <c r="M30" s="110"/>
      <c r="N30" s="110"/>
      <c r="O30" s="110"/>
      <c r="P30" s="110"/>
      <c r="Q30" s="110"/>
    </row>
    <row r="31" spans="1:17">
      <c r="A31" s="211" t="s">
        <v>75</v>
      </c>
      <c r="B31" s="212"/>
      <c r="C31" s="212"/>
      <c r="D31" s="212"/>
      <c r="E31" s="212"/>
      <c r="F31" s="212"/>
      <c r="G31" s="212"/>
      <c r="H31" s="213"/>
      <c r="I31" s="1">
        <v>25</v>
      </c>
      <c r="J31" s="6"/>
      <c r="K31" s="6"/>
      <c r="M31" s="110"/>
      <c r="N31" s="110"/>
      <c r="O31" s="110"/>
      <c r="P31" s="110"/>
      <c r="Q31" s="110"/>
    </row>
    <row r="32" spans="1:17">
      <c r="A32" s="211" t="s">
        <v>76</v>
      </c>
      <c r="B32" s="212"/>
      <c r="C32" s="212"/>
      <c r="D32" s="212"/>
      <c r="E32" s="212"/>
      <c r="F32" s="212"/>
      <c r="G32" s="212"/>
      <c r="H32" s="213"/>
      <c r="I32" s="1">
        <v>26</v>
      </c>
      <c r="J32" s="6">
        <v>57640506</v>
      </c>
      <c r="K32" s="6">
        <v>44874010</v>
      </c>
      <c r="M32" s="110"/>
      <c r="N32" s="110"/>
      <c r="O32" s="110"/>
      <c r="P32" s="110"/>
      <c r="Q32" s="110"/>
    </row>
    <row r="33" spans="1:17">
      <c r="A33" s="211" t="s">
        <v>70</v>
      </c>
      <c r="B33" s="212"/>
      <c r="C33" s="212"/>
      <c r="D33" s="212"/>
      <c r="E33" s="212"/>
      <c r="F33" s="212"/>
      <c r="G33" s="212"/>
      <c r="H33" s="213"/>
      <c r="I33" s="1">
        <v>27</v>
      </c>
      <c r="J33" s="6">
        <v>948125</v>
      </c>
      <c r="K33" s="6">
        <v>1027554.0000000001</v>
      </c>
      <c r="M33" s="110"/>
      <c r="N33" s="110"/>
      <c r="O33" s="110"/>
      <c r="P33" s="110"/>
      <c r="Q33" s="110"/>
    </row>
    <row r="34" spans="1:17">
      <c r="A34" s="211" t="s">
        <v>151</v>
      </c>
      <c r="B34" s="212"/>
      <c r="C34" s="212"/>
      <c r="D34" s="212"/>
      <c r="E34" s="212"/>
      <c r="F34" s="212"/>
      <c r="G34" s="212"/>
      <c r="H34" s="213"/>
      <c r="I34" s="1">
        <v>28</v>
      </c>
      <c r="J34" s="6"/>
      <c r="K34" s="6"/>
      <c r="M34" s="110"/>
      <c r="N34" s="110"/>
      <c r="O34" s="110"/>
      <c r="P34" s="110"/>
      <c r="Q34" s="110"/>
    </row>
    <row r="35" spans="1:17">
      <c r="A35" s="211" t="s">
        <v>152</v>
      </c>
      <c r="B35" s="212"/>
      <c r="C35" s="212"/>
      <c r="D35" s="212"/>
      <c r="E35" s="212"/>
      <c r="F35" s="212"/>
      <c r="G35" s="212"/>
      <c r="H35" s="213"/>
      <c r="I35" s="1">
        <v>29</v>
      </c>
      <c r="J35" s="112">
        <f>SUM(J36:J38)</f>
        <v>37598726</v>
      </c>
      <c r="K35" s="112">
        <f>SUM(K36:K38)</f>
        <v>7293783</v>
      </c>
      <c r="M35" s="110"/>
      <c r="N35" s="110"/>
      <c r="O35" s="110"/>
      <c r="P35" s="110"/>
      <c r="Q35" s="110"/>
    </row>
    <row r="36" spans="1:17">
      <c r="A36" s="211" t="s">
        <v>71</v>
      </c>
      <c r="B36" s="212"/>
      <c r="C36" s="212"/>
      <c r="D36" s="212"/>
      <c r="E36" s="212"/>
      <c r="F36" s="212"/>
      <c r="G36" s="212"/>
      <c r="H36" s="213"/>
      <c r="I36" s="1">
        <v>30</v>
      </c>
      <c r="J36" s="6"/>
      <c r="K36" s="6"/>
      <c r="M36" s="110"/>
      <c r="N36" s="110"/>
      <c r="O36" s="110"/>
      <c r="P36" s="110"/>
      <c r="Q36" s="110"/>
    </row>
    <row r="37" spans="1:17">
      <c r="A37" s="211" t="s">
        <v>72</v>
      </c>
      <c r="B37" s="212"/>
      <c r="C37" s="212"/>
      <c r="D37" s="212"/>
      <c r="E37" s="212"/>
      <c r="F37" s="212"/>
      <c r="G37" s="212"/>
      <c r="H37" s="213"/>
      <c r="I37" s="1">
        <v>31</v>
      </c>
      <c r="J37" s="6"/>
      <c r="K37" s="6"/>
      <c r="M37" s="110"/>
      <c r="N37" s="110"/>
      <c r="O37" s="110"/>
      <c r="P37" s="110"/>
      <c r="Q37" s="110"/>
    </row>
    <row r="38" spans="1:17">
      <c r="A38" s="211" t="s">
        <v>73</v>
      </c>
      <c r="B38" s="212"/>
      <c r="C38" s="212"/>
      <c r="D38" s="212"/>
      <c r="E38" s="212"/>
      <c r="F38" s="212"/>
      <c r="G38" s="212"/>
      <c r="H38" s="213"/>
      <c r="I38" s="1">
        <v>32</v>
      </c>
      <c r="J38" s="6">
        <v>37598726</v>
      </c>
      <c r="K38" s="6">
        <v>7293783</v>
      </c>
      <c r="M38" s="110"/>
      <c r="N38" s="110"/>
      <c r="O38" s="110"/>
      <c r="P38" s="110"/>
      <c r="Q38" s="110"/>
    </row>
    <row r="39" spans="1:17">
      <c r="A39" s="211" t="s">
        <v>153</v>
      </c>
      <c r="B39" s="212"/>
      <c r="C39" s="212"/>
      <c r="D39" s="212"/>
      <c r="E39" s="212"/>
      <c r="F39" s="212"/>
      <c r="G39" s="212"/>
      <c r="H39" s="213"/>
      <c r="I39" s="1">
        <v>33</v>
      </c>
      <c r="J39" s="6">
        <v>32164768</v>
      </c>
      <c r="K39" s="6">
        <v>31943190</v>
      </c>
      <c r="M39" s="110"/>
      <c r="N39" s="110"/>
      <c r="O39" s="110"/>
      <c r="P39" s="110"/>
      <c r="Q39" s="110"/>
    </row>
    <row r="40" spans="1:17">
      <c r="A40" s="200" t="s">
        <v>204</v>
      </c>
      <c r="B40" s="201"/>
      <c r="C40" s="201"/>
      <c r="D40" s="201"/>
      <c r="E40" s="201"/>
      <c r="F40" s="201"/>
      <c r="G40" s="201"/>
      <c r="H40" s="202"/>
      <c r="I40" s="1">
        <v>34</v>
      </c>
      <c r="J40" s="112">
        <f>J41+J49+J56+J64</f>
        <v>2255983825</v>
      </c>
      <c r="K40" s="112">
        <f>K41+K49+K56+K64</f>
        <v>2127195102</v>
      </c>
      <c r="M40" s="110"/>
      <c r="N40" s="110"/>
      <c r="O40" s="110"/>
      <c r="P40" s="110"/>
      <c r="Q40" s="110"/>
    </row>
    <row r="41" spans="1:17">
      <c r="A41" s="211" t="s">
        <v>91</v>
      </c>
      <c r="B41" s="212"/>
      <c r="C41" s="212"/>
      <c r="D41" s="212"/>
      <c r="E41" s="212"/>
      <c r="F41" s="212"/>
      <c r="G41" s="212"/>
      <c r="H41" s="213"/>
      <c r="I41" s="1">
        <v>35</v>
      </c>
      <c r="J41" s="112">
        <f>SUM(J42:J48)</f>
        <v>553613908</v>
      </c>
      <c r="K41" s="112">
        <f>SUM(K42:K48)</f>
        <v>499493841</v>
      </c>
      <c r="M41" s="110"/>
      <c r="N41" s="110"/>
      <c r="O41" s="110"/>
      <c r="P41" s="110"/>
      <c r="Q41" s="110"/>
    </row>
    <row r="42" spans="1:17">
      <c r="A42" s="211" t="s">
        <v>103</v>
      </c>
      <c r="B42" s="212"/>
      <c r="C42" s="212"/>
      <c r="D42" s="212"/>
      <c r="E42" s="212"/>
      <c r="F42" s="212"/>
      <c r="G42" s="212"/>
      <c r="H42" s="213"/>
      <c r="I42" s="1">
        <v>36</v>
      </c>
      <c r="J42" s="6">
        <v>132477841</v>
      </c>
      <c r="K42" s="6">
        <v>97670174</v>
      </c>
      <c r="M42" s="110"/>
      <c r="N42" s="110"/>
      <c r="O42" s="110"/>
      <c r="P42" s="110"/>
      <c r="Q42" s="110"/>
    </row>
    <row r="43" spans="1:17">
      <c r="A43" s="211" t="s">
        <v>104</v>
      </c>
      <c r="B43" s="212"/>
      <c r="C43" s="212"/>
      <c r="D43" s="212"/>
      <c r="E43" s="212"/>
      <c r="F43" s="212"/>
      <c r="G43" s="212"/>
      <c r="H43" s="213"/>
      <c r="I43" s="1">
        <v>37</v>
      </c>
      <c r="J43" s="6">
        <v>18665829</v>
      </c>
      <c r="K43" s="6">
        <v>14360039</v>
      </c>
      <c r="M43" s="110"/>
      <c r="N43" s="110"/>
      <c r="O43" s="110"/>
      <c r="P43" s="110"/>
      <c r="Q43" s="110"/>
    </row>
    <row r="44" spans="1:17">
      <c r="A44" s="211" t="s">
        <v>77</v>
      </c>
      <c r="B44" s="212"/>
      <c r="C44" s="212"/>
      <c r="D44" s="212"/>
      <c r="E44" s="212"/>
      <c r="F44" s="212"/>
      <c r="G44" s="212"/>
      <c r="H44" s="213"/>
      <c r="I44" s="1">
        <v>38</v>
      </c>
      <c r="J44" s="6">
        <v>205286628</v>
      </c>
      <c r="K44" s="6">
        <v>156632516</v>
      </c>
      <c r="M44" s="110"/>
      <c r="N44" s="110"/>
      <c r="O44" s="110"/>
      <c r="P44" s="110"/>
      <c r="Q44" s="110"/>
    </row>
    <row r="45" spans="1:17">
      <c r="A45" s="211" t="s">
        <v>78</v>
      </c>
      <c r="B45" s="212"/>
      <c r="C45" s="212"/>
      <c r="D45" s="212"/>
      <c r="E45" s="212"/>
      <c r="F45" s="212"/>
      <c r="G45" s="212"/>
      <c r="H45" s="213"/>
      <c r="I45" s="1">
        <v>39</v>
      </c>
      <c r="J45" s="6">
        <v>190450048</v>
      </c>
      <c r="K45" s="6">
        <v>224631688</v>
      </c>
      <c r="M45" s="110"/>
      <c r="N45" s="110"/>
      <c r="O45" s="110"/>
      <c r="P45" s="110"/>
      <c r="Q45" s="110"/>
    </row>
    <row r="46" spans="1:17">
      <c r="A46" s="211" t="s">
        <v>79</v>
      </c>
      <c r="B46" s="212"/>
      <c r="C46" s="212"/>
      <c r="D46" s="212"/>
      <c r="E46" s="212"/>
      <c r="F46" s="212"/>
      <c r="G46" s="212"/>
      <c r="H46" s="213"/>
      <c r="I46" s="1">
        <v>40</v>
      </c>
      <c r="J46" s="6">
        <v>397855</v>
      </c>
      <c r="K46" s="6">
        <v>616068</v>
      </c>
      <c r="M46" s="110"/>
      <c r="N46" s="110"/>
      <c r="O46" s="110"/>
      <c r="P46" s="110"/>
      <c r="Q46" s="110"/>
    </row>
    <row r="47" spans="1:17">
      <c r="A47" s="211" t="s">
        <v>80</v>
      </c>
      <c r="B47" s="212"/>
      <c r="C47" s="212"/>
      <c r="D47" s="212"/>
      <c r="E47" s="212"/>
      <c r="F47" s="212"/>
      <c r="G47" s="212"/>
      <c r="H47" s="213"/>
      <c r="I47" s="1">
        <v>41</v>
      </c>
      <c r="J47" s="6">
        <v>6335707</v>
      </c>
      <c r="K47" s="6">
        <v>5583356</v>
      </c>
      <c r="M47" s="110"/>
      <c r="N47" s="110"/>
      <c r="O47" s="110"/>
      <c r="P47" s="110"/>
      <c r="Q47" s="110"/>
    </row>
    <row r="48" spans="1:17">
      <c r="A48" s="211" t="s">
        <v>81</v>
      </c>
      <c r="B48" s="212"/>
      <c r="C48" s="212"/>
      <c r="D48" s="212"/>
      <c r="E48" s="212"/>
      <c r="F48" s="212"/>
      <c r="G48" s="212"/>
      <c r="H48" s="213"/>
      <c r="I48" s="1">
        <v>42</v>
      </c>
      <c r="J48" s="6"/>
      <c r="K48" s="6"/>
      <c r="M48" s="110"/>
      <c r="N48" s="110"/>
      <c r="O48" s="110"/>
      <c r="P48" s="110"/>
      <c r="Q48" s="110"/>
    </row>
    <row r="49" spans="1:17">
      <c r="A49" s="211" t="s">
        <v>92</v>
      </c>
      <c r="B49" s="212"/>
      <c r="C49" s="212"/>
      <c r="D49" s="212"/>
      <c r="E49" s="212"/>
      <c r="F49" s="212"/>
      <c r="G49" s="212"/>
      <c r="H49" s="213"/>
      <c r="I49" s="1">
        <v>43</v>
      </c>
      <c r="J49" s="112">
        <f>SUM(J50:J55)</f>
        <v>1200293460</v>
      </c>
      <c r="K49" s="112">
        <f>SUM(K50:K55)</f>
        <v>1199117725</v>
      </c>
      <c r="M49" s="110"/>
      <c r="N49" s="110"/>
      <c r="O49" s="110"/>
      <c r="P49" s="110"/>
      <c r="Q49" s="110"/>
    </row>
    <row r="50" spans="1:17">
      <c r="A50" s="211" t="s">
        <v>165</v>
      </c>
      <c r="B50" s="212"/>
      <c r="C50" s="212"/>
      <c r="D50" s="212"/>
      <c r="E50" s="212"/>
      <c r="F50" s="212"/>
      <c r="G50" s="212"/>
      <c r="H50" s="213"/>
      <c r="I50" s="1">
        <v>44</v>
      </c>
      <c r="J50" s="6">
        <v>103325242</v>
      </c>
      <c r="K50" s="6">
        <v>83032959.510465369</v>
      </c>
      <c r="M50" s="110"/>
      <c r="N50" s="110"/>
      <c r="O50" s="110"/>
      <c r="P50" s="110"/>
      <c r="Q50" s="110"/>
    </row>
    <row r="51" spans="1:17">
      <c r="A51" s="211" t="s">
        <v>166</v>
      </c>
      <c r="B51" s="212"/>
      <c r="C51" s="212"/>
      <c r="D51" s="212"/>
      <c r="E51" s="212"/>
      <c r="F51" s="212"/>
      <c r="G51" s="212"/>
      <c r="H51" s="213"/>
      <c r="I51" s="1">
        <v>45</v>
      </c>
      <c r="J51" s="6">
        <v>1009549076</v>
      </c>
      <c r="K51" s="6">
        <v>993892825.48953462</v>
      </c>
      <c r="M51" s="110"/>
      <c r="N51" s="110"/>
      <c r="O51" s="110"/>
      <c r="P51" s="110"/>
      <c r="Q51" s="110"/>
    </row>
    <row r="52" spans="1:17">
      <c r="A52" s="211" t="s">
        <v>167</v>
      </c>
      <c r="B52" s="212"/>
      <c r="C52" s="212"/>
      <c r="D52" s="212"/>
      <c r="E52" s="212"/>
      <c r="F52" s="212"/>
      <c r="G52" s="212"/>
      <c r="H52" s="213"/>
      <c r="I52" s="1">
        <v>46</v>
      </c>
      <c r="J52" s="6"/>
      <c r="K52" s="6"/>
      <c r="M52" s="110"/>
      <c r="N52" s="110"/>
      <c r="O52" s="110"/>
      <c r="P52" s="110"/>
      <c r="Q52" s="110"/>
    </row>
    <row r="53" spans="1:17">
      <c r="A53" s="211" t="s">
        <v>168</v>
      </c>
      <c r="B53" s="212"/>
      <c r="C53" s="212"/>
      <c r="D53" s="212"/>
      <c r="E53" s="212"/>
      <c r="F53" s="212"/>
      <c r="G53" s="212"/>
      <c r="H53" s="213"/>
      <c r="I53" s="1">
        <v>47</v>
      </c>
      <c r="J53" s="6"/>
      <c r="K53" s="6"/>
      <c r="M53" s="110"/>
      <c r="N53" s="110"/>
      <c r="O53" s="110"/>
      <c r="P53" s="110"/>
      <c r="Q53" s="110"/>
    </row>
    <row r="54" spans="1:17">
      <c r="A54" s="211" t="s">
        <v>5</v>
      </c>
      <c r="B54" s="212"/>
      <c r="C54" s="212"/>
      <c r="D54" s="212"/>
      <c r="E54" s="212"/>
      <c r="F54" s="212"/>
      <c r="G54" s="212"/>
      <c r="H54" s="213"/>
      <c r="I54" s="1">
        <v>48</v>
      </c>
      <c r="J54" s="6">
        <v>41730258</v>
      </c>
      <c r="K54" s="6">
        <v>36670142</v>
      </c>
      <c r="M54" s="110"/>
      <c r="N54" s="110"/>
      <c r="O54" s="110"/>
      <c r="P54" s="110"/>
      <c r="Q54" s="110"/>
    </row>
    <row r="55" spans="1:17">
      <c r="A55" s="211" t="s">
        <v>6</v>
      </c>
      <c r="B55" s="212"/>
      <c r="C55" s="212"/>
      <c r="D55" s="212"/>
      <c r="E55" s="212"/>
      <c r="F55" s="212"/>
      <c r="G55" s="212"/>
      <c r="H55" s="213"/>
      <c r="I55" s="1">
        <v>49</v>
      </c>
      <c r="J55" s="6">
        <v>45688884</v>
      </c>
      <c r="K55" s="6">
        <v>85521798</v>
      </c>
      <c r="M55" s="110"/>
      <c r="N55" s="110"/>
      <c r="O55" s="110"/>
      <c r="P55" s="110"/>
      <c r="Q55" s="110"/>
    </row>
    <row r="56" spans="1:17">
      <c r="A56" s="211" t="s">
        <v>93</v>
      </c>
      <c r="B56" s="212"/>
      <c r="C56" s="212"/>
      <c r="D56" s="212"/>
      <c r="E56" s="212"/>
      <c r="F56" s="212"/>
      <c r="G56" s="212"/>
      <c r="H56" s="213"/>
      <c r="I56" s="1">
        <v>50</v>
      </c>
      <c r="J56" s="112">
        <f>SUM(J57:J63)</f>
        <v>4997439</v>
      </c>
      <c r="K56" s="112">
        <f>SUM(K57:K63)</f>
        <v>14920080</v>
      </c>
      <c r="M56" s="110"/>
      <c r="N56" s="110"/>
      <c r="O56" s="110"/>
      <c r="P56" s="110"/>
      <c r="Q56" s="110"/>
    </row>
    <row r="57" spans="1:17">
      <c r="A57" s="211" t="s">
        <v>67</v>
      </c>
      <c r="B57" s="212"/>
      <c r="C57" s="212"/>
      <c r="D57" s="212"/>
      <c r="E57" s="212"/>
      <c r="F57" s="212"/>
      <c r="G57" s="212"/>
      <c r="H57" s="213"/>
      <c r="I57" s="1">
        <v>51</v>
      </c>
      <c r="J57" s="6"/>
      <c r="K57" s="6"/>
      <c r="M57" s="110"/>
      <c r="N57" s="110"/>
      <c r="O57" s="110"/>
      <c r="P57" s="110"/>
      <c r="Q57" s="110"/>
    </row>
    <row r="58" spans="1:17">
      <c r="A58" s="211" t="s">
        <v>68</v>
      </c>
      <c r="B58" s="212"/>
      <c r="C58" s="212"/>
      <c r="D58" s="212"/>
      <c r="E58" s="212"/>
      <c r="F58" s="212"/>
      <c r="G58" s="212"/>
      <c r="H58" s="213"/>
      <c r="I58" s="1">
        <v>52</v>
      </c>
      <c r="J58" s="6">
        <v>1764050</v>
      </c>
      <c r="K58" s="6"/>
      <c r="M58" s="110"/>
      <c r="N58" s="110"/>
      <c r="O58" s="110"/>
      <c r="P58" s="110"/>
      <c r="Q58" s="110"/>
    </row>
    <row r="59" spans="1:17">
      <c r="A59" s="211" t="s">
        <v>206</v>
      </c>
      <c r="B59" s="212"/>
      <c r="C59" s="212"/>
      <c r="D59" s="212"/>
      <c r="E59" s="212"/>
      <c r="F59" s="212"/>
      <c r="G59" s="212"/>
      <c r="H59" s="213"/>
      <c r="I59" s="1">
        <v>53</v>
      </c>
      <c r="J59" s="6"/>
      <c r="K59" s="6"/>
      <c r="M59" s="110"/>
      <c r="N59" s="110"/>
      <c r="O59" s="110"/>
      <c r="P59" s="110"/>
      <c r="Q59" s="110"/>
    </row>
    <row r="60" spans="1:17">
      <c r="A60" s="211" t="s">
        <v>74</v>
      </c>
      <c r="B60" s="212"/>
      <c r="C60" s="212"/>
      <c r="D60" s="212"/>
      <c r="E60" s="212"/>
      <c r="F60" s="212"/>
      <c r="G60" s="212"/>
      <c r="H60" s="213"/>
      <c r="I60" s="1">
        <v>54</v>
      </c>
      <c r="J60" s="6"/>
      <c r="K60" s="6"/>
      <c r="M60" s="110"/>
      <c r="N60" s="110"/>
      <c r="O60" s="110"/>
      <c r="P60" s="110"/>
      <c r="Q60" s="110"/>
    </row>
    <row r="61" spans="1:17">
      <c r="A61" s="211" t="s">
        <v>75</v>
      </c>
      <c r="B61" s="212"/>
      <c r="C61" s="212"/>
      <c r="D61" s="212"/>
      <c r="E61" s="212"/>
      <c r="F61" s="212"/>
      <c r="G61" s="212"/>
      <c r="H61" s="213"/>
      <c r="I61" s="1">
        <v>55</v>
      </c>
      <c r="J61" s="6"/>
      <c r="K61" s="6"/>
      <c r="M61" s="110"/>
      <c r="N61" s="110"/>
      <c r="O61" s="110"/>
      <c r="P61" s="110"/>
      <c r="Q61" s="110"/>
    </row>
    <row r="62" spans="1:17">
      <c r="A62" s="211" t="s">
        <v>76</v>
      </c>
      <c r="B62" s="212"/>
      <c r="C62" s="212"/>
      <c r="D62" s="212"/>
      <c r="E62" s="212"/>
      <c r="F62" s="212"/>
      <c r="G62" s="212"/>
      <c r="H62" s="213"/>
      <c r="I62" s="1">
        <v>56</v>
      </c>
      <c r="J62" s="6">
        <v>3233389</v>
      </c>
      <c r="K62" s="6">
        <v>14920080</v>
      </c>
      <c r="M62" s="110"/>
      <c r="N62" s="110"/>
      <c r="O62" s="110"/>
      <c r="P62" s="110"/>
      <c r="Q62" s="110"/>
    </row>
    <row r="63" spans="1:17">
      <c r="A63" s="211" t="s">
        <v>40</v>
      </c>
      <c r="B63" s="212"/>
      <c r="C63" s="212"/>
      <c r="D63" s="212"/>
      <c r="E63" s="212"/>
      <c r="F63" s="212"/>
      <c r="G63" s="212"/>
      <c r="H63" s="213"/>
      <c r="I63" s="1">
        <v>57</v>
      </c>
      <c r="J63" s="6"/>
      <c r="K63" s="6"/>
      <c r="M63" s="110"/>
      <c r="N63" s="110"/>
      <c r="O63" s="110"/>
      <c r="P63" s="110"/>
      <c r="Q63" s="110"/>
    </row>
    <row r="64" spans="1:17">
      <c r="A64" s="211" t="s">
        <v>172</v>
      </c>
      <c r="B64" s="212"/>
      <c r="C64" s="212"/>
      <c r="D64" s="212"/>
      <c r="E64" s="212"/>
      <c r="F64" s="212"/>
      <c r="G64" s="212"/>
      <c r="H64" s="213"/>
      <c r="I64" s="1">
        <v>58</v>
      </c>
      <c r="J64" s="6">
        <v>497079018</v>
      </c>
      <c r="K64" s="6">
        <v>413663456</v>
      </c>
      <c r="M64" s="110"/>
      <c r="N64" s="110"/>
      <c r="O64" s="110"/>
      <c r="P64" s="110"/>
      <c r="Q64" s="110"/>
    </row>
    <row r="65" spans="1:17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6">
        <v>33302769</v>
      </c>
      <c r="K65" s="6">
        <v>48180377</v>
      </c>
      <c r="M65" s="110"/>
      <c r="N65" s="110"/>
      <c r="O65" s="110"/>
      <c r="P65" s="110"/>
      <c r="Q65" s="110"/>
    </row>
    <row r="66" spans="1:17">
      <c r="A66" s="200" t="s">
        <v>205</v>
      </c>
      <c r="B66" s="201"/>
      <c r="C66" s="201"/>
      <c r="D66" s="201"/>
      <c r="E66" s="201"/>
      <c r="F66" s="201"/>
      <c r="G66" s="201"/>
      <c r="H66" s="202"/>
      <c r="I66" s="1">
        <v>60</v>
      </c>
      <c r="J66" s="112">
        <f>J7+J8+J40+J65</f>
        <v>5168930358</v>
      </c>
      <c r="K66" s="112">
        <f>K7+K8+K40+K65</f>
        <v>4935345702</v>
      </c>
      <c r="L66" s="110"/>
      <c r="M66" s="110"/>
      <c r="N66" s="110"/>
      <c r="O66" s="110"/>
      <c r="P66" s="110"/>
      <c r="Q66" s="110"/>
    </row>
    <row r="67" spans="1:17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7"/>
      <c r="K67" s="7"/>
      <c r="M67" s="110"/>
      <c r="N67" s="110"/>
      <c r="O67" s="110"/>
      <c r="P67" s="110"/>
      <c r="Q67" s="110"/>
    </row>
    <row r="68" spans="1:17">
      <c r="A68" s="127" t="s">
        <v>49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9"/>
      <c r="M68" s="110"/>
      <c r="N68" s="110"/>
      <c r="O68" s="110"/>
      <c r="P68" s="110"/>
      <c r="Q68" s="110"/>
    </row>
    <row r="69" spans="1:17">
      <c r="A69" s="197" t="s">
        <v>159</v>
      </c>
      <c r="B69" s="198"/>
      <c r="C69" s="198"/>
      <c r="D69" s="198"/>
      <c r="E69" s="198"/>
      <c r="F69" s="198"/>
      <c r="G69" s="198"/>
      <c r="H69" s="199"/>
      <c r="I69" s="3">
        <v>62</v>
      </c>
      <c r="J69" s="113">
        <f>J70+J71+J72+J78+J79+J82+J85</f>
        <v>2249849541</v>
      </c>
      <c r="K69" s="113">
        <f>K70+K71+K72+K78+K79+K82+K85</f>
        <v>2398440775</v>
      </c>
      <c r="L69" s="110"/>
      <c r="M69" s="110"/>
      <c r="N69" s="110"/>
      <c r="O69" s="110"/>
      <c r="P69" s="110"/>
      <c r="Q69" s="110"/>
    </row>
    <row r="70" spans="1:17">
      <c r="A70" s="211" t="s">
        <v>117</v>
      </c>
      <c r="B70" s="212"/>
      <c r="C70" s="212"/>
      <c r="D70" s="212"/>
      <c r="E70" s="212"/>
      <c r="F70" s="212"/>
      <c r="G70" s="212"/>
      <c r="H70" s="213"/>
      <c r="I70" s="1">
        <v>63</v>
      </c>
      <c r="J70" s="6">
        <v>133372000</v>
      </c>
      <c r="K70" s="6">
        <v>133372000</v>
      </c>
      <c r="L70" s="110"/>
      <c r="M70" s="110"/>
      <c r="N70" s="110"/>
      <c r="O70" s="110"/>
      <c r="P70" s="110"/>
      <c r="Q70" s="110"/>
    </row>
    <row r="71" spans="1:17">
      <c r="A71" s="211" t="s">
        <v>118</v>
      </c>
      <c r="B71" s="212"/>
      <c r="C71" s="212"/>
      <c r="D71" s="212"/>
      <c r="E71" s="212"/>
      <c r="F71" s="212"/>
      <c r="G71" s="212"/>
      <c r="H71" s="213"/>
      <c r="I71" s="1">
        <v>64</v>
      </c>
      <c r="J71" s="6">
        <v>881088869</v>
      </c>
      <c r="K71" s="6">
        <v>881274998</v>
      </c>
      <c r="M71" s="110"/>
      <c r="N71" s="110"/>
      <c r="O71" s="110"/>
      <c r="P71" s="110"/>
      <c r="Q71" s="110"/>
    </row>
    <row r="72" spans="1:17">
      <c r="A72" s="211" t="s">
        <v>119</v>
      </c>
      <c r="B72" s="212"/>
      <c r="C72" s="212"/>
      <c r="D72" s="212"/>
      <c r="E72" s="212"/>
      <c r="F72" s="212"/>
      <c r="G72" s="212"/>
      <c r="H72" s="213"/>
      <c r="I72" s="1">
        <v>65</v>
      </c>
      <c r="J72" s="112">
        <f>J73+J74-J75+J76+J77</f>
        <v>-52002062</v>
      </c>
      <c r="K72" s="112">
        <f>K73+K74-K75+K76+K77</f>
        <v>-82178686</v>
      </c>
      <c r="M72" s="110"/>
      <c r="N72" s="110"/>
      <c r="O72" s="110"/>
      <c r="P72" s="110"/>
      <c r="Q72" s="110"/>
    </row>
    <row r="73" spans="1:17">
      <c r="A73" s="211" t="s">
        <v>120</v>
      </c>
      <c r="B73" s="212"/>
      <c r="C73" s="212"/>
      <c r="D73" s="212"/>
      <c r="E73" s="212"/>
      <c r="F73" s="212"/>
      <c r="G73" s="212"/>
      <c r="H73" s="213"/>
      <c r="I73" s="1">
        <v>66</v>
      </c>
      <c r="J73" s="6"/>
      <c r="K73" s="6"/>
      <c r="M73" s="110"/>
      <c r="N73" s="110"/>
      <c r="O73" s="110"/>
      <c r="P73" s="110"/>
      <c r="Q73" s="110"/>
    </row>
    <row r="74" spans="1:17">
      <c r="A74" s="211" t="s">
        <v>121</v>
      </c>
      <c r="B74" s="212"/>
      <c r="C74" s="212"/>
      <c r="D74" s="212"/>
      <c r="E74" s="212"/>
      <c r="F74" s="212"/>
      <c r="G74" s="212"/>
      <c r="H74" s="213"/>
      <c r="I74" s="1">
        <v>67</v>
      </c>
      <c r="J74" s="6"/>
      <c r="K74" s="6"/>
      <c r="M74" s="110"/>
      <c r="N74" s="110"/>
      <c r="O74" s="110"/>
      <c r="P74" s="110"/>
      <c r="Q74" s="110"/>
    </row>
    <row r="75" spans="1:17">
      <c r="A75" s="211" t="s">
        <v>109</v>
      </c>
      <c r="B75" s="212"/>
      <c r="C75" s="212"/>
      <c r="D75" s="212"/>
      <c r="E75" s="212"/>
      <c r="F75" s="212"/>
      <c r="G75" s="212"/>
      <c r="H75" s="213"/>
      <c r="I75" s="1">
        <v>68</v>
      </c>
      <c r="J75" s="6">
        <v>1513588</v>
      </c>
      <c r="K75" s="6">
        <v>92052</v>
      </c>
      <c r="L75" s="110"/>
      <c r="M75" s="110"/>
      <c r="N75" s="110"/>
      <c r="O75" s="110"/>
      <c r="P75" s="110"/>
      <c r="Q75" s="110"/>
    </row>
    <row r="76" spans="1:17">
      <c r="A76" s="211" t="s">
        <v>110</v>
      </c>
      <c r="B76" s="212"/>
      <c r="C76" s="212"/>
      <c r="D76" s="212"/>
      <c r="E76" s="212"/>
      <c r="F76" s="212"/>
      <c r="G76" s="212"/>
      <c r="H76" s="213"/>
      <c r="I76" s="1">
        <v>69</v>
      </c>
      <c r="J76" s="6"/>
      <c r="K76" s="6"/>
      <c r="M76" s="110"/>
      <c r="N76" s="110"/>
      <c r="O76" s="110"/>
      <c r="P76" s="110"/>
      <c r="Q76" s="110"/>
    </row>
    <row r="77" spans="1:17">
      <c r="A77" s="211" t="s">
        <v>111</v>
      </c>
      <c r="B77" s="212"/>
      <c r="C77" s="212"/>
      <c r="D77" s="212"/>
      <c r="E77" s="212"/>
      <c r="F77" s="212"/>
      <c r="G77" s="212"/>
      <c r="H77" s="213"/>
      <c r="I77" s="1">
        <v>70</v>
      </c>
      <c r="J77" s="6">
        <v>-50488474</v>
      </c>
      <c r="K77" s="6">
        <v>-82086634</v>
      </c>
      <c r="L77" s="110"/>
      <c r="M77" s="110"/>
      <c r="N77" s="110"/>
      <c r="O77" s="110"/>
      <c r="P77" s="110"/>
      <c r="Q77" s="110"/>
    </row>
    <row r="78" spans="1:17">
      <c r="A78" s="211" t="s">
        <v>112</v>
      </c>
      <c r="B78" s="212"/>
      <c r="C78" s="212"/>
      <c r="D78" s="212"/>
      <c r="E78" s="212"/>
      <c r="F78" s="212"/>
      <c r="G78" s="212"/>
      <c r="H78" s="213"/>
      <c r="I78" s="1">
        <v>71</v>
      </c>
      <c r="J78" s="6">
        <v>-1938913</v>
      </c>
      <c r="K78" s="6">
        <v>459146</v>
      </c>
      <c r="M78" s="110"/>
      <c r="N78" s="110"/>
      <c r="O78" s="110"/>
      <c r="P78" s="110"/>
      <c r="Q78" s="110"/>
    </row>
    <row r="79" spans="1:17">
      <c r="A79" s="211" t="s">
        <v>202</v>
      </c>
      <c r="B79" s="212"/>
      <c r="C79" s="212"/>
      <c r="D79" s="212"/>
      <c r="E79" s="212"/>
      <c r="F79" s="212"/>
      <c r="G79" s="212"/>
      <c r="H79" s="213"/>
      <c r="I79" s="1">
        <v>72</v>
      </c>
      <c r="J79" s="112">
        <f>J80-J81</f>
        <v>1010138055</v>
      </c>
      <c r="K79" s="112">
        <f>K80-K81</f>
        <v>1217674393</v>
      </c>
      <c r="M79" s="110"/>
      <c r="N79" s="110"/>
      <c r="O79" s="110"/>
      <c r="P79" s="110"/>
      <c r="Q79" s="110"/>
    </row>
    <row r="80" spans="1:17">
      <c r="A80" s="217" t="s">
        <v>137</v>
      </c>
      <c r="B80" s="218"/>
      <c r="C80" s="218"/>
      <c r="D80" s="218"/>
      <c r="E80" s="218"/>
      <c r="F80" s="218"/>
      <c r="G80" s="218"/>
      <c r="H80" s="219"/>
      <c r="I80" s="1">
        <v>73</v>
      </c>
      <c r="J80" s="6">
        <v>1010138055</v>
      </c>
      <c r="K80" s="6">
        <v>1217674393</v>
      </c>
      <c r="M80" s="110"/>
      <c r="N80" s="110"/>
      <c r="O80" s="110"/>
      <c r="P80" s="110"/>
      <c r="Q80" s="110"/>
    </row>
    <row r="81" spans="1:17">
      <c r="A81" s="217" t="s">
        <v>138</v>
      </c>
      <c r="B81" s="218"/>
      <c r="C81" s="218"/>
      <c r="D81" s="218"/>
      <c r="E81" s="218"/>
      <c r="F81" s="218"/>
      <c r="G81" s="218"/>
      <c r="H81" s="219"/>
      <c r="I81" s="1">
        <v>74</v>
      </c>
      <c r="J81" s="6"/>
      <c r="K81" s="6"/>
      <c r="L81" s="110"/>
      <c r="M81" s="110"/>
      <c r="N81" s="110"/>
      <c r="O81" s="110"/>
      <c r="P81" s="110"/>
      <c r="Q81" s="110"/>
    </row>
    <row r="82" spans="1:17">
      <c r="A82" s="211" t="s">
        <v>203</v>
      </c>
      <c r="B82" s="212"/>
      <c r="C82" s="212"/>
      <c r="D82" s="212"/>
      <c r="E82" s="212"/>
      <c r="F82" s="212"/>
      <c r="G82" s="212"/>
      <c r="H82" s="213"/>
      <c r="I82" s="1">
        <v>75</v>
      </c>
      <c r="J82" s="112">
        <f>J83-J84</f>
        <v>275528936</v>
      </c>
      <c r="K82" s="112">
        <f>K83-K84</f>
        <v>243970033</v>
      </c>
      <c r="M82" s="110"/>
      <c r="N82" s="110"/>
      <c r="O82" s="110"/>
      <c r="P82" s="110"/>
      <c r="Q82" s="110"/>
    </row>
    <row r="83" spans="1:17">
      <c r="A83" s="217" t="s">
        <v>139</v>
      </c>
      <c r="B83" s="218"/>
      <c r="C83" s="218"/>
      <c r="D83" s="218"/>
      <c r="E83" s="218"/>
      <c r="F83" s="218"/>
      <c r="G83" s="218"/>
      <c r="H83" s="219"/>
      <c r="I83" s="1">
        <v>76</v>
      </c>
      <c r="J83" s="6">
        <v>275528936</v>
      </c>
      <c r="K83" s="6">
        <v>243970033</v>
      </c>
      <c r="L83" s="118"/>
      <c r="M83" s="110"/>
      <c r="N83" s="110"/>
      <c r="O83" s="110"/>
      <c r="P83" s="110"/>
      <c r="Q83" s="110"/>
    </row>
    <row r="84" spans="1:17">
      <c r="A84" s="217" t="s">
        <v>140</v>
      </c>
      <c r="B84" s="218"/>
      <c r="C84" s="218"/>
      <c r="D84" s="218"/>
      <c r="E84" s="218"/>
      <c r="F84" s="218"/>
      <c r="G84" s="218"/>
      <c r="H84" s="219"/>
      <c r="I84" s="1">
        <v>77</v>
      </c>
      <c r="J84" s="6"/>
      <c r="K84" s="6"/>
      <c r="M84" s="110"/>
      <c r="N84" s="110"/>
      <c r="O84" s="110"/>
      <c r="P84" s="110"/>
      <c r="Q84" s="110"/>
    </row>
    <row r="85" spans="1:17">
      <c r="A85" s="211" t="s">
        <v>141</v>
      </c>
      <c r="B85" s="212"/>
      <c r="C85" s="212"/>
      <c r="D85" s="212"/>
      <c r="E85" s="212"/>
      <c r="F85" s="212"/>
      <c r="G85" s="212"/>
      <c r="H85" s="213"/>
      <c r="I85" s="1">
        <v>78</v>
      </c>
      <c r="J85" s="6">
        <v>3662656</v>
      </c>
      <c r="K85" s="6">
        <v>3868891</v>
      </c>
      <c r="M85" s="110"/>
      <c r="N85" s="110"/>
      <c r="O85" s="110"/>
      <c r="P85" s="110"/>
      <c r="Q85" s="110"/>
    </row>
    <row r="86" spans="1:17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112">
        <f>SUM(J87:J89)</f>
        <v>103926231</v>
      </c>
      <c r="K86" s="112">
        <f>SUM(K87:K89)</f>
        <v>159182457</v>
      </c>
      <c r="M86" s="110"/>
      <c r="N86" s="110"/>
      <c r="O86" s="110"/>
      <c r="P86" s="110"/>
      <c r="Q86" s="110"/>
    </row>
    <row r="87" spans="1:17">
      <c r="A87" s="211" t="s">
        <v>105</v>
      </c>
      <c r="B87" s="212"/>
      <c r="C87" s="212"/>
      <c r="D87" s="212"/>
      <c r="E87" s="212"/>
      <c r="F87" s="212"/>
      <c r="G87" s="212"/>
      <c r="H87" s="213"/>
      <c r="I87" s="1">
        <v>80</v>
      </c>
      <c r="J87" s="6">
        <v>37464274</v>
      </c>
      <c r="K87" s="6">
        <v>40238669</v>
      </c>
      <c r="M87" s="110"/>
      <c r="N87" s="110"/>
      <c r="O87" s="110"/>
      <c r="P87" s="110"/>
      <c r="Q87" s="110"/>
    </row>
    <row r="88" spans="1:17">
      <c r="A88" s="211" t="s">
        <v>106</v>
      </c>
      <c r="B88" s="212"/>
      <c r="C88" s="212"/>
      <c r="D88" s="212"/>
      <c r="E88" s="212"/>
      <c r="F88" s="212"/>
      <c r="G88" s="212"/>
      <c r="H88" s="213"/>
      <c r="I88" s="1">
        <v>81</v>
      </c>
      <c r="J88" s="6"/>
      <c r="K88" s="6"/>
      <c r="M88" s="110"/>
      <c r="N88" s="110"/>
      <c r="O88" s="110"/>
      <c r="P88" s="110"/>
      <c r="Q88" s="110"/>
    </row>
    <row r="89" spans="1:17">
      <c r="A89" s="211" t="s">
        <v>107</v>
      </c>
      <c r="B89" s="212"/>
      <c r="C89" s="212"/>
      <c r="D89" s="212"/>
      <c r="E89" s="212"/>
      <c r="F89" s="212"/>
      <c r="G89" s="212"/>
      <c r="H89" s="213"/>
      <c r="I89" s="1">
        <v>82</v>
      </c>
      <c r="J89" s="6">
        <v>66461957</v>
      </c>
      <c r="K89" s="6">
        <v>118943788</v>
      </c>
      <c r="M89" s="110"/>
      <c r="N89" s="110"/>
      <c r="O89" s="110"/>
      <c r="P89" s="110"/>
      <c r="Q89" s="110"/>
    </row>
    <row r="90" spans="1:17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112">
        <f>SUM(J91:J99)</f>
        <v>1300860633</v>
      </c>
      <c r="K90" s="112">
        <f>SUM(K91:K99)</f>
        <v>968975108</v>
      </c>
      <c r="M90" s="110"/>
      <c r="N90" s="110"/>
      <c r="O90" s="110"/>
      <c r="P90" s="110"/>
      <c r="Q90" s="110"/>
    </row>
    <row r="91" spans="1:17">
      <c r="A91" s="211" t="s">
        <v>108</v>
      </c>
      <c r="B91" s="212"/>
      <c r="C91" s="212"/>
      <c r="D91" s="212"/>
      <c r="E91" s="212"/>
      <c r="F91" s="212"/>
      <c r="G91" s="212"/>
      <c r="H91" s="213"/>
      <c r="I91" s="1">
        <v>84</v>
      </c>
      <c r="J91" s="50"/>
      <c r="K91" s="50"/>
      <c r="M91" s="110"/>
      <c r="N91" s="110"/>
      <c r="O91" s="110"/>
      <c r="P91" s="110"/>
      <c r="Q91" s="110"/>
    </row>
    <row r="92" spans="1:17">
      <c r="A92" s="211" t="s">
        <v>207</v>
      </c>
      <c r="B92" s="212"/>
      <c r="C92" s="212"/>
      <c r="D92" s="212"/>
      <c r="E92" s="212"/>
      <c r="F92" s="212"/>
      <c r="G92" s="212"/>
      <c r="H92" s="213"/>
      <c r="I92" s="1">
        <v>85</v>
      </c>
      <c r="J92" s="6"/>
      <c r="K92" s="6"/>
      <c r="M92" s="110"/>
      <c r="N92" s="110"/>
      <c r="O92" s="110"/>
      <c r="P92" s="110"/>
      <c r="Q92" s="110"/>
    </row>
    <row r="93" spans="1:17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6">
        <v>935480878</v>
      </c>
      <c r="K93" s="6">
        <v>606035618</v>
      </c>
      <c r="M93" s="110"/>
      <c r="N93" s="110"/>
      <c r="O93" s="110"/>
      <c r="P93" s="110"/>
      <c r="Q93" s="110"/>
    </row>
    <row r="94" spans="1:17">
      <c r="A94" s="211" t="s">
        <v>208</v>
      </c>
      <c r="B94" s="212"/>
      <c r="C94" s="212"/>
      <c r="D94" s="212"/>
      <c r="E94" s="212"/>
      <c r="F94" s="212"/>
      <c r="G94" s="212"/>
      <c r="H94" s="213"/>
      <c r="I94" s="1">
        <v>87</v>
      </c>
      <c r="J94" s="6"/>
      <c r="K94" s="6"/>
      <c r="M94" s="110"/>
      <c r="N94" s="110"/>
      <c r="O94" s="110"/>
      <c r="P94" s="110"/>
      <c r="Q94" s="110"/>
    </row>
    <row r="95" spans="1:17">
      <c r="A95" s="211" t="s">
        <v>209</v>
      </c>
      <c r="B95" s="212"/>
      <c r="C95" s="212"/>
      <c r="D95" s="212"/>
      <c r="E95" s="212"/>
      <c r="F95" s="212"/>
      <c r="G95" s="212"/>
      <c r="H95" s="213"/>
      <c r="I95" s="1">
        <v>88</v>
      </c>
      <c r="J95" s="6"/>
      <c r="K95" s="6"/>
      <c r="M95" s="110"/>
      <c r="N95" s="110"/>
      <c r="O95" s="110"/>
      <c r="P95" s="110"/>
      <c r="Q95" s="110"/>
    </row>
    <row r="96" spans="1:17">
      <c r="A96" s="211" t="s">
        <v>210</v>
      </c>
      <c r="B96" s="212"/>
      <c r="C96" s="212"/>
      <c r="D96" s="212"/>
      <c r="E96" s="212"/>
      <c r="F96" s="212"/>
      <c r="G96" s="212"/>
      <c r="H96" s="213"/>
      <c r="I96" s="1">
        <v>89</v>
      </c>
      <c r="J96" s="6">
        <v>199710248</v>
      </c>
      <c r="K96" s="6">
        <v>199846460</v>
      </c>
      <c r="M96" s="110"/>
      <c r="N96" s="110"/>
      <c r="O96" s="110"/>
      <c r="P96" s="110"/>
      <c r="Q96" s="110"/>
    </row>
    <row r="97" spans="1:17">
      <c r="A97" s="211" t="s">
        <v>85</v>
      </c>
      <c r="B97" s="212"/>
      <c r="C97" s="212"/>
      <c r="D97" s="212"/>
      <c r="E97" s="212"/>
      <c r="F97" s="212"/>
      <c r="G97" s="212"/>
      <c r="H97" s="213"/>
      <c r="I97" s="1">
        <v>90</v>
      </c>
      <c r="J97" s="6"/>
      <c r="K97" s="6"/>
      <c r="M97" s="110"/>
      <c r="N97" s="110"/>
      <c r="O97" s="110"/>
      <c r="P97" s="110"/>
      <c r="Q97" s="110"/>
    </row>
    <row r="98" spans="1:17">
      <c r="A98" s="211" t="s">
        <v>83</v>
      </c>
      <c r="B98" s="212"/>
      <c r="C98" s="212"/>
      <c r="D98" s="212"/>
      <c r="E98" s="212"/>
      <c r="F98" s="212"/>
      <c r="G98" s="212"/>
      <c r="H98" s="213"/>
      <c r="I98" s="1">
        <v>91</v>
      </c>
      <c r="J98" s="50">
        <v>3017149</v>
      </c>
      <c r="K98" s="50">
        <v>2655656</v>
      </c>
      <c r="M98" s="110"/>
      <c r="N98" s="110"/>
      <c r="O98" s="110"/>
      <c r="P98" s="110"/>
      <c r="Q98" s="110"/>
    </row>
    <row r="99" spans="1:17">
      <c r="A99" s="211" t="s">
        <v>84</v>
      </c>
      <c r="B99" s="212"/>
      <c r="C99" s="212"/>
      <c r="D99" s="212"/>
      <c r="E99" s="212"/>
      <c r="F99" s="212"/>
      <c r="G99" s="212"/>
      <c r="H99" s="213"/>
      <c r="I99" s="1">
        <v>92</v>
      </c>
      <c r="J99" s="6">
        <v>162652358</v>
      </c>
      <c r="K99" s="6">
        <v>160437374</v>
      </c>
      <c r="M99" s="110"/>
      <c r="N99" s="110"/>
      <c r="O99" s="110"/>
      <c r="P99" s="110"/>
      <c r="Q99" s="110"/>
    </row>
    <row r="100" spans="1:17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112">
        <f>SUM(J101:J112)</f>
        <v>1383904736</v>
      </c>
      <c r="K100" s="112">
        <f>SUM(K101:K112)</f>
        <v>1246378760</v>
      </c>
      <c r="M100" s="110"/>
      <c r="N100" s="110"/>
      <c r="O100" s="110"/>
      <c r="P100" s="110"/>
      <c r="Q100" s="110"/>
    </row>
    <row r="101" spans="1:17">
      <c r="A101" s="211" t="s">
        <v>108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6">
        <v>16875543</v>
      </c>
      <c r="K101" s="6">
        <v>1833055.4028111699</v>
      </c>
      <c r="M101" s="110"/>
      <c r="N101" s="110"/>
      <c r="O101" s="110"/>
      <c r="P101" s="110"/>
      <c r="Q101" s="110"/>
    </row>
    <row r="102" spans="1:17">
      <c r="A102" s="211" t="s">
        <v>207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6"/>
      <c r="K102" s="6"/>
      <c r="M102" s="110"/>
      <c r="N102" s="110"/>
      <c r="O102" s="110"/>
      <c r="P102" s="110"/>
      <c r="Q102" s="110"/>
    </row>
    <row r="103" spans="1:17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6">
        <v>545935639</v>
      </c>
      <c r="K103" s="6">
        <v>472262002</v>
      </c>
      <c r="M103" s="110"/>
      <c r="N103" s="110"/>
      <c r="O103" s="110"/>
      <c r="P103" s="110"/>
      <c r="Q103" s="110"/>
    </row>
    <row r="104" spans="1:17">
      <c r="A104" s="211" t="s">
        <v>208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6"/>
      <c r="K104" s="6"/>
      <c r="M104" s="110"/>
      <c r="N104" s="110"/>
      <c r="O104" s="110"/>
      <c r="P104" s="110"/>
      <c r="Q104" s="110"/>
    </row>
    <row r="105" spans="1:17">
      <c r="A105" s="211" t="s">
        <v>209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6">
        <v>731040042</v>
      </c>
      <c r="K105" s="6">
        <v>630664836.59718883</v>
      </c>
      <c r="M105" s="110"/>
      <c r="N105" s="110"/>
      <c r="O105" s="110"/>
      <c r="P105" s="110"/>
      <c r="Q105" s="110"/>
    </row>
    <row r="106" spans="1:17">
      <c r="A106" s="211" t="s">
        <v>210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6">
        <v>123649</v>
      </c>
      <c r="K106" s="6">
        <v>123649</v>
      </c>
      <c r="M106" s="110"/>
      <c r="N106" s="110"/>
      <c r="O106" s="110"/>
      <c r="P106" s="110"/>
      <c r="Q106" s="110"/>
    </row>
    <row r="107" spans="1:17">
      <c r="A107" s="211" t="s">
        <v>85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6"/>
      <c r="K107" s="6"/>
      <c r="M107" s="110"/>
      <c r="N107" s="110"/>
      <c r="O107" s="110"/>
      <c r="P107" s="110"/>
      <c r="Q107" s="110"/>
    </row>
    <row r="108" spans="1:17">
      <c r="A108" s="211" t="s">
        <v>86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6">
        <v>30817300</v>
      </c>
      <c r="K108" s="6">
        <v>32548843</v>
      </c>
      <c r="M108" s="110"/>
      <c r="N108" s="110"/>
      <c r="O108" s="110"/>
      <c r="P108" s="110"/>
      <c r="Q108" s="110"/>
    </row>
    <row r="109" spans="1:17">
      <c r="A109" s="211" t="s">
        <v>87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6">
        <v>37306074</v>
      </c>
      <c r="K109" s="6">
        <v>25291629</v>
      </c>
      <c r="M109" s="110"/>
      <c r="N109" s="110"/>
      <c r="O109" s="110"/>
      <c r="P109" s="110"/>
      <c r="Q109" s="110"/>
    </row>
    <row r="110" spans="1:17">
      <c r="A110" s="211" t="s">
        <v>90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6">
        <v>227188</v>
      </c>
      <c r="K110" s="6">
        <v>264091</v>
      </c>
      <c r="M110" s="110"/>
      <c r="N110" s="110"/>
      <c r="O110" s="110"/>
      <c r="P110" s="110"/>
      <c r="Q110" s="110"/>
    </row>
    <row r="111" spans="1:17">
      <c r="A111" s="211" t="s">
        <v>88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6"/>
      <c r="K111" s="6"/>
      <c r="M111" s="110"/>
      <c r="N111" s="110"/>
      <c r="O111" s="110"/>
      <c r="P111" s="110"/>
      <c r="Q111" s="110"/>
    </row>
    <row r="112" spans="1:17">
      <c r="A112" s="211" t="s">
        <v>89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6">
        <v>21579301</v>
      </c>
      <c r="K112" s="6">
        <v>83390654</v>
      </c>
      <c r="M112" s="110"/>
      <c r="N112" s="110"/>
      <c r="O112" s="110"/>
      <c r="P112" s="110"/>
      <c r="Q112" s="110"/>
    </row>
    <row r="113" spans="1:17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6">
        <v>130389217</v>
      </c>
      <c r="K113" s="6">
        <v>162368602</v>
      </c>
      <c r="M113" s="110"/>
      <c r="N113" s="110"/>
      <c r="O113" s="110"/>
      <c r="P113" s="110"/>
      <c r="Q113" s="110"/>
    </row>
    <row r="114" spans="1:17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112">
        <f>J69+J86+J90+J100+J113</f>
        <v>5168930358</v>
      </c>
      <c r="K114" s="112">
        <f>K69+K86+K90+K100+K113</f>
        <v>4935345702</v>
      </c>
      <c r="M114" s="110"/>
      <c r="N114" s="110"/>
      <c r="O114" s="110"/>
      <c r="P114" s="110"/>
      <c r="Q114" s="110"/>
    </row>
    <row r="115" spans="1:17">
      <c r="A115" s="222" t="s">
        <v>48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130"/>
      <c r="K115" s="130"/>
      <c r="M115" s="110"/>
      <c r="N115" s="110"/>
      <c r="O115" s="110"/>
      <c r="P115" s="110"/>
      <c r="Q115" s="110"/>
    </row>
    <row r="116" spans="1:17">
      <c r="A116" s="225" t="s">
        <v>274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  <c r="M116" s="110"/>
      <c r="N116" s="110"/>
      <c r="O116" s="110"/>
      <c r="P116" s="110"/>
      <c r="Q116" s="110"/>
    </row>
    <row r="117" spans="1:17">
      <c r="A117" s="197" t="s">
        <v>154</v>
      </c>
      <c r="B117" s="198"/>
      <c r="C117" s="198"/>
      <c r="D117" s="198"/>
      <c r="E117" s="198"/>
      <c r="F117" s="198"/>
      <c r="G117" s="198"/>
      <c r="H117" s="198"/>
      <c r="I117" s="229"/>
      <c r="J117" s="229"/>
      <c r="K117" s="230"/>
      <c r="M117" s="110"/>
      <c r="N117" s="110"/>
      <c r="O117" s="110"/>
      <c r="P117" s="110"/>
      <c r="Q117" s="110"/>
    </row>
    <row r="118" spans="1:17">
      <c r="A118" s="211" t="s">
        <v>3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6">
        <f>J69-J119</f>
        <v>2246186885</v>
      </c>
      <c r="K118" s="6">
        <f>K69-K119</f>
        <v>2394571884</v>
      </c>
      <c r="M118" s="110"/>
      <c r="N118" s="110"/>
      <c r="O118" s="110"/>
      <c r="P118" s="110"/>
      <c r="Q118" s="110"/>
    </row>
    <row r="119" spans="1:17">
      <c r="A119" s="231" t="s">
        <v>4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7">
        <f>J85</f>
        <v>3662656</v>
      </c>
      <c r="K119" s="7">
        <f>K85</f>
        <v>3868891</v>
      </c>
      <c r="M119" s="110"/>
      <c r="N119" s="110"/>
      <c r="O119" s="110"/>
      <c r="P119" s="110"/>
      <c r="Q119" s="110"/>
    </row>
    <row r="120" spans="1:17">
      <c r="A120" s="234" t="s">
        <v>275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M120" s="110"/>
      <c r="N120" s="110"/>
      <c r="O120" s="110"/>
      <c r="P120" s="110"/>
      <c r="Q120" s="110"/>
    </row>
    <row r="121" spans="1:17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M121" s="110"/>
      <c r="N121" s="110"/>
      <c r="O121" s="110"/>
      <c r="P121" s="110"/>
      <c r="Q121" s="110"/>
    </row>
    <row r="122" spans="1:17">
      <c r="M122" s="110"/>
      <c r="N122" s="110"/>
    </row>
    <row r="123" spans="1:17">
      <c r="J123" s="110"/>
      <c r="K123" s="110"/>
    </row>
    <row r="124" spans="1:17">
      <c r="J124" s="110"/>
      <c r="K124" s="110"/>
    </row>
  </sheetData>
  <mergeCells count="120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7" type="noConversion"/>
  <dataValidations count="4">
    <dataValidation allowBlank="1" sqref="A1:I1048576 J111:K114 J68 K60:K68 J1:K6 J97:K109 J8:K27 J120:K65536 J76:K76 J73:K74 J116:K117 J78:K95 J71:K71 J29:J66 L1:L1048576 M1:M6 K29:K58 M8:M1048576 N1:HR1048576"/>
    <dataValidation type="whole" operator="greaterThanOrEqual" allowBlank="1" showInputMessage="1" showErrorMessage="1" errorTitle="Pogrešan unos" error="Mogu se unijeti samo cjelobrojne pozitivne vrijednosti." sqref="J110:K110 J115:K115 J7:K7 J75 J67 J96:K96 J72:K72">
      <formula1>0</formula1>
    </dataValidation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</dataValidations>
  <pageMargins left="0.75" right="0.75" top="1" bottom="1" header="0.5" footer="0.5"/>
  <pageSetup paperSize="9" scale="75" orientation="portrait" horizontalDpi="300" verticalDpi="300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73"/>
  <sheetViews>
    <sheetView view="pageBreakPreview" zoomScaleNormal="100" zoomScaleSheetLayoutView="100" workbookViewId="0">
      <selection activeCell="O1" sqref="O1:W1048576"/>
    </sheetView>
  </sheetViews>
  <sheetFormatPr defaultRowHeight="12.75"/>
  <cols>
    <col min="1" max="9" width="9.140625" style="49"/>
    <col min="10" max="10" width="11.7109375" style="122" bestFit="1" customWidth="1"/>
    <col min="11" max="11" width="12.28515625" style="122" bestFit="1" customWidth="1"/>
    <col min="12" max="12" width="11.85546875" style="122" customWidth="1"/>
    <col min="13" max="13" width="12.85546875" style="123" bestFit="1" customWidth="1"/>
    <col min="14" max="14" width="9.140625" style="49"/>
    <col min="15" max="15" width="12.7109375" style="49" bestFit="1" customWidth="1"/>
    <col min="16" max="18" width="10.7109375" style="49" bestFit="1" customWidth="1"/>
    <col min="19" max="16384" width="9.140625" style="49"/>
  </cols>
  <sheetData>
    <row r="1" spans="1:23" ht="12.75" customHeight="1">
      <c r="A1" s="203" t="s">
        <v>128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23" ht="12.75" customHeight="1">
      <c r="A2" s="245" t="s">
        <v>317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23" ht="12.75" customHeight="1">
      <c r="A3" s="236" t="s">
        <v>309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23" ht="23.25">
      <c r="A4" s="237" t="s">
        <v>50</v>
      </c>
      <c r="B4" s="237"/>
      <c r="C4" s="237"/>
      <c r="D4" s="237"/>
      <c r="E4" s="237"/>
      <c r="F4" s="237"/>
      <c r="G4" s="237"/>
      <c r="H4" s="237"/>
      <c r="I4" s="54" t="s">
        <v>243</v>
      </c>
      <c r="J4" s="238" t="s">
        <v>283</v>
      </c>
      <c r="K4" s="238"/>
      <c r="L4" s="238" t="s">
        <v>284</v>
      </c>
      <c r="M4" s="238"/>
    </row>
    <row r="5" spans="1:23">
      <c r="A5" s="237"/>
      <c r="B5" s="237"/>
      <c r="C5" s="237"/>
      <c r="D5" s="237"/>
      <c r="E5" s="237"/>
      <c r="F5" s="237"/>
      <c r="G5" s="237"/>
      <c r="H5" s="237"/>
      <c r="I5" s="54"/>
      <c r="J5" s="120" t="s">
        <v>278</v>
      </c>
      <c r="K5" s="120" t="s">
        <v>279</v>
      </c>
      <c r="L5" s="120" t="s">
        <v>278</v>
      </c>
      <c r="M5" s="120" t="s">
        <v>279</v>
      </c>
    </row>
    <row r="6" spans="1:23">
      <c r="A6" s="238">
        <v>1</v>
      </c>
      <c r="B6" s="238"/>
      <c r="C6" s="238"/>
      <c r="D6" s="238"/>
      <c r="E6" s="238"/>
      <c r="F6" s="238"/>
      <c r="G6" s="238"/>
      <c r="H6" s="238"/>
      <c r="I6" s="58">
        <v>2</v>
      </c>
      <c r="J6" s="120">
        <v>3</v>
      </c>
      <c r="K6" s="120">
        <v>4</v>
      </c>
      <c r="L6" s="120">
        <v>5</v>
      </c>
      <c r="M6" s="120">
        <v>6</v>
      </c>
    </row>
    <row r="7" spans="1:23">
      <c r="A7" s="197" t="s">
        <v>20</v>
      </c>
      <c r="B7" s="198"/>
      <c r="C7" s="198"/>
      <c r="D7" s="198"/>
      <c r="E7" s="198"/>
      <c r="F7" s="198"/>
      <c r="G7" s="198"/>
      <c r="H7" s="199"/>
      <c r="I7" s="3">
        <v>111</v>
      </c>
      <c r="J7" s="6">
        <f>+J8+J9</f>
        <v>5303426633</v>
      </c>
      <c r="K7" s="6">
        <f>+K8+K9</f>
        <v>1366267254</v>
      </c>
      <c r="L7" s="6">
        <f>+L8+L9</f>
        <v>5330624136</v>
      </c>
      <c r="M7" s="6">
        <f>+M8+M9</f>
        <v>1392251461</v>
      </c>
      <c r="O7" s="110"/>
      <c r="P7" s="110"/>
      <c r="Q7" s="110"/>
      <c r="R7" s="110"/>
      <c r="T7" s="110"/>
      <c r="U7" s="110"/>
      <c r="V7" s="110"/>
      <c r="W7" s="110"/>
    </row>
    <row r="8" spans="1:23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6">
        <v>5238169161</v>
      </c>
      <c r="K8" s="6">
        <v>1330442734</v>
      </c>
      <c r="L8" s="6">
        <v>5255506219</v>
      </c>
      <c r="M8" s="6">
        <v>1368827297</v>
      </c>
      <c r="O8" s="110"/>
      <c r="P8" s="110"/>
      <c r="Q8" s="110"/>
      <c r="R8" s="110"/>
      <c r="T8" s="110"/>
      <c r="U8" s="110"/>
      <c r="V8" s="110"/>
      <c r="W8" s="110"/>
    </row>
    <row r="9" spans="1:23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6">
        <v>65257472</v>
      </c>
      <c r="K9" s="6">
        <v>35824520</v>
      </c>
      <c r="L9" s="50">
        <v>75117917</v>
      </c>
      <c r="M9" s="6">
        <v>23424164</v>
      </c>
      <c r="O9" s="110"/>
      <c r="P9" s="110"/>
      <c r="Q9" s="110"/>
      <c r="R9" s="110"/>
      <c r="T9" s="110"/>
      <c r="U9" s="110"/>
      <c r="V9" s="110"/>
      <c r="W9" s="110"/>
    </row>
    <row r="10" spans="1:23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0">
        <f>J11+J12+J16+J20+J21+J22+J25+J26</f>
        <v>4896959551.632</v>
      </c>
      <c r="K10" s="50">
        <f>K11+K12+K16+K20+K21+K22+K25+K26</f>
        <v>1283876124.632</v>
      </c>
      <c r="L10" s="50">
        <f>L11+L12+L16+L20+L21+L22+L25+L26</f>
        <v>4963857190</v>
      </c>
      <c r="M10" s="50">
        <f>M11+M12+M16+M20+M21+M22+M25+M26</f>
        <v>1439324221</v>
      </c>
      <c r="O10" s="110"/>
      <c r="P10" s="110"/>
      <c r="Q10" s="110"/>
      <c r="R10" s="110"/>
      <c r="T10" s="110"/>
      <c r="U10" s="110"/>
      <c r="V10" s="110"/>
      <c r="W10" s="110"/>
    </row>
    <row r="11" spans="1:23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6">
        <v>6644343</v>
      </c>
      <c r="K11" s="6">
        <v>13601775</v>
      </c>
      <c r="L11" s="6">
        <v>13194879</v>
      </c>
      <c r="M11" s="6">
        <v>2914203</v>
      </c>
      <c r="O11" s="110"/>
      <c r="P11" s="110"/>
      <c r="Q11" s="110"/>
      <c r="R11" s="110"/>
      <c r="T11" s="110"/>
      <c r="U11" s="110"/>
      <c r="V11" s="110"/>
      <c r="W11" s="110"/>
    </row>
    <row r="12" spans="1:23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0">
        <f>SUM(J13:J15)</f>
        <v>3010664535</v>
      </c>
      <c r="K12" s="50">
        <f>SUM(K13:K15)</f>
        <v>765434213</v>
      </c>
      <c r="L12" s="50">
        <f>SUM(L13:L15)</f>
        <v>2956472659</v>
      </c>
      <c r="M12" s="50">
        <v>805939751.99999988</v>
      </c>
      <c r="O12" s="110"/>
      <c r="P12" s="110"/>
      <c r="Q12" s="110"/>
      <c r="R12" s="110"/>
      <c r="T12" s="110"/>
      <c r="U12" s="110"/>
      <c r="V12" s="110"/>
      <c r="W12" s="110"/>
    </row>
    <row r="13" spans="1:23">
      <c r="A13" s="211" t="s">
        <v>122</v>
      </c>
      <c r="B13" s="212"/>
      <c r="C13" s="212"/>
      <c r="D13" s="212"/>
      <c r="E13" s="212"/>
      <c r="F13" s="212"/>
      <c r="G13" s="212"/>
      <c r="H13" s="213"/>
      <c r="I13" s="1">
        <v>117</v>
      </c>
      <c r="J13" s="6">
        <v>1693308491</v>
      </c>
      <c r="K13" s="6">
        <v>382634249</v>
      </c>
      <c r="L13" s="6">
        <v>1450652399</v>
      </c>
      <c r="M13" s="6">
        <v>354248210</v>
      </c>
      <c r="O13" s="110"/>
      <c r="P13" s="110"/>
      <c r="Q13" s="110"/>
      <c r="R13" s="110"/>
      <c r="T13" s="110"/>
      <c r="U13" s="110"/>
      <c r="V13" s="110"/>
      <c r="W13" s="110"/>
    </row>
    <row r="14" spans="1:23">
      <c r="A14" s="211" t="s">
        <v>123</v>
      </c>
      <c r="B14" s="212"/>
      <c r="C14" s="212"/>
      <c r="D14" s="212"/>
      <c r="E14" s="212"/>
      <c r="F14" s="212"/>
      <c r="G14" s="212"/>
      <c r="H14" s="213"/>
      <c r="I14" s="1">
        <v>118</v>
      </c>
      <c r="J14" s="6">
        <v>1317356044</v>
      </c>
      <c r="K14" s="6">
        <v>382799964</v>
      </c>
      <c r="L14" s="6">
        <v>1505820260</v>
      </c>
      <c r="M14" s="6">
        <v>451691541.99999988</v>
      </c>
      <c r="O14" s="110"/>
      <c r="P14" s="110"/>
      <c r="Q14" s="110"/>
      <c r="R14" s="110"/>
      <c r="T14" s="110"/>
      <c r="U14" s="110"/>
      <c r="V14" s="110"/>
      <c r="W14" s="110"/>
    </row>
    <row r="15" spans="1:23">
      <c r="A15" s="211" t="s">
        <v>52</v>
      </c>
      <c r="B15" s="212"/>
      <c r="C15" s="212"/>
      <c r="D15" s="212"/>
      <c r="E15" s="212"/>
      <c r="F15" s="212"/>
      <c r="G15" s="212"/>
      <c r="H15" s="213"/>
      <c r="I15" s="1">
        <v>119</v>
      </c>
      <c r="J15" s="6"/>
      <c r="K15" s="6">
        <v>0</v>
      </c>
      <c r="L15" s="6"/>
      <c r="M15" s="6">
        <v>0</v>
      </c>
      <c r="O15" s="110"/>
      <c r="P15" s="110"/>
      <c r="Q15" s="110"/>
      <c r="R15" s="110"/>
      <c r="T15" s="110"/>
      <c r="U15" s="110"/>
      <c r="V15" s="110"/>
      <c r="W15" s="110"/>
    </row>
    <row r="16" spans="1:23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0">
        <f>SUM(J17:J19)</f>
        <v>722640586.63199997</v>
      </c>
      <c r="K16" s="50">
        <f>SUM(K17:K19)</f>
        <v>182347583.63199997</v>
      </c>
      <c r="L16" s="50">
        <f>SUM(L17:L19)</f>
        <v>710558686</v>
      </c>
      <c r="M16" s="50">
        <f>SUM(M17:M19)</f>
        <v>177534263</v>
      </c>
      <c r="O16" s="110"/>
      <c r="P16" s="110"/>
      <c r="Q16" s="110"/>
      <c r="R16" s="110"/>
      <c r="T16" s="110"/>
      <c r="U16" s="110"/>
      <c r="V16" s="110"/>
      <c r="W16" s="110"/>
    </row>
    <row r="17" spans="1:23">
      <c r="A17" s="211" t="s">
        <v>53</v>
      </c>
      <c r="B17" s="212"/>
      <c r="C17" s="212"/>
      <c r="D17" s="212"/>
      <c r="E17" s="212"/>
      <c r="F17" s="212"/>
      <c r="G17" s="212"/>
      <c r="H17" s="213"/>
      <c r="I17" s="1">
        <v>121</v>
      </c>
      <c r="J17" s="6">
        <v>452373007</v>
      </c>
      <c r="K17" s="6">
        <v>114149587</v>
      </c>
      <c r="L17" s="6">
        <v>440546394</v>
      </c>
      <c r="M17" s="6">
        <v>110071245</v>
      </c>
      <c r="O17" s="110"/>
      <c r="P17" s="110"/>
      <c r="Q17" s="110"/>
      <c r="R17" s="110"/>
      <c r="T17" s="110"/>
      <c r="U17" s="110"/>
      <c r="V17" s="110"/>
      <c r="W17" s="110"/>
    </row>
    <row r="18" spans="1:23">
      <c r="A18" s="211" t="s">
        <v>54</v>
      </c>
      <c r="B18" s="212"/>
      <c r="C18" s="212"/>
      <c r="D18" s="212"/>
      <c r="E18" s="212"/>
      <c r="F18" s="212"/>
      <c r="G18" s="212"/>
      <c r="H18" s="213"/>
      <c r="I18" s="1">
        <v>122</v>
      </c>
      <c r="J18" s="6">
        <v>189331834</v>
      </c>
      <c r="K18" s="6">
        <v>47775070</v>
      </c>
      <c r="L18" s="6">
        <v>184745259</v>
      </c>
      <c r="M18" s="6">
        <v>46158909</v>
      </c>
      <c r="O18" s="110"/>
      <c r="P18" s="110"/>
      <c r="Q18" s="110"/>
      <c r="R18" s="110"/>
      <c r="T18" s="110"/>
      <c r="U18" s="110"/>
      <c r="V18" s="110"/>
      <c r="W18" s="110"/>
    </row>
    <row r="19" spans="1:23">
      <c r="A19" s="211" t="s">
        <v>55</v>
      </c>
      <c r="B19" s="212"/>
      <c r="C19" s="212"/>
      <c r="D19" s="212"/>
      <c r="E19" s="212"/>
      <c r="F19" s="212"/>
      <c r="G19" s="212"/>
      <c r="H19" s="213"/>
      <c r="I19" s="1">
        <v>123</v>
      </c>
      <c r="J19" s="6">
        <v>80935745.631999969</v>
      </c>
      <c r="K19" s="6">
        <v>20422926.631999969</v>
      </c>
      <c r="L19" s="6">
        <v>85267033</v>
      </c>
      <c r="M19" s="6">
        <v>21304109</v>
      </c>
      <c r="O19" s="110"/>
      <c r="P19" s="110"/>
      <c r="Q19" s="110"/>
      <c r="R19" s="110"/>
      <c r="T19" s="110"/>
      <c r="U19" s="110"/>
      <c r="V19" s="110"/>
      <c r="W19" s="110"/>
    </row>
    <row r="20" spans="1:23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6">
        <v>175758357</v>
      </c>
      <c r="K20" s="6">
        <v>59167239</v>
      </c>
      <c r="L20" s="6">
        <v>179112969</v>
      </c>
      <c r="M20" s="6">
        <v>68841927</v>
      </c>
      <c r="O20" s="110"/>
      <c r="P20" s="110"/>
      <c r="Q20" s="110"/>
      <c r="R20" s="110"/>
      <c r="T20" s="110"/>
      <c r="U20" s="110"/>
      <c r="V20" s="110"/>
      <c r="W20" s="110"/>
    </row>
    <row r="21" spans="1:23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6">
        <v>824954888</v>
      </c>
      <c r="K21" s="6">
        <v>235950278</v>
      </c>
      <c r="L21" s="6">
        <v>883236713</v>
      </c>
      <c r="M21" s="6">
        <v>275802952</v>
      </c>
      <c r="O21" s="110"/>
      <c r="P21" s="110"/>
      <c r="Q21" s="110"/>
      <c r="R21" s="110"/>
      <c r="T21" s="110"/>
      <c r="U21" s="110"/>
      <c r="V21" s="110"/>
      <c r="W21" s="110"/>
    </row>
    <row r="22" spans="1:23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0"/>
      <c r="K22" s="6"/>
      <c r="L22" s="50"/>
      <c r="M22" s="6"/>
      <c r="O22" s="110"/>
      <c r="P22" s="110"/>
      <c r="Q22" s="110"/>
      <c r="R22" s="110"/>
      <c r="T22" s="110"/>
      <c r="U22" s="110"/>
      <c r="V22" s="110"/>
      <c r="W22" s="110"/>
    </row>
    <row r="23" spans="1:23">
      <c r="A23" s="211" t="s">
        <v>113</v>
      </c>
      <c r="B23" s="212"/>
      <c r="C23" s="212"/>
      <c r="D23" s="212"/>
      <c r="E23" s="212"/>
      <c r="F23" s="212"/>
      <c r="G23" s="212"/>
      <c r="H23" s="213"/>
      <c r="I23" s="1">
        <v>127</v>
      </c>
      <c r="J23" s="6"/>
      <c r="K23" s="6"/>
      <c r="L23" s="6"/>
      <c r="M23" s="6"/>
      <c r="O23" s="110"/>
      <c r="P23" s="110"/>
      <c r="Q23" s="110"/>
      <c r="R23" s="110"/>
      <c r="T23" s="110"/>
      <c r="U23" s="110"/>
      <c r="V23" s="110"/>
      <c r="W23" s="110"/>
    </row>
    <row r="24" spans="1:23">
      <c r="A24" s="211" t="s">
        <v>114</v>
      </c>
      <c r="B24" s="212"/>
      <c r="C24" s="212"/>
      <c r="D24" s="212"/>
      <c r="E24" s="212"/>
      <c r="F24" s="212"/>
      <c r="G24" s="212"/>
      <c r="H24" s="213"/>
      <c r="I24" s="1">
        <v>128</v>
      </c>
      <c r="J24" s="6"/>
      <c r="K24" s="6"/>
      <c r="L24" s="6"/>
      <c r="M24" s="6"/>
      <c r="O24" s="110"/>
      <c r="P24" s="110"/>
      <c r="Q24" s="110"/>
      <c r="R24" s="110"/>
      <c r="T24" s="110"/>
      <c r="U24" s="110"/>
      <c r="V24" s="110"/>
      <c r="W24" s="110"/>
    </row>
    <row r="25" spans="1:23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6"/>
      <c r="K25" s="6"/>
      <c r="L25" s="6"/>
      <c r="M25" s="6"/>
      <c r="O25" s="110"/>
      <c r="P25" s="110"/>
      <c r="Q25" s="110"/>
      <c r="R25" s="110"/>
      <c r="T25" s="110"/>
      <c r="U25" s="110"/>
      <c r="V25" s="110"/>
      <c r="W25" s="110"/>
    </row>
    <row r="26" spans="1:23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6">
        <v>156296842</v>
      </c>
      <c r="K26" s="6">
        <v>27375036</v>
      </c>
      <c r="L26" s="6">
        <v>221281284</v>
      </c>
      <c r="M26" s="6">
        <v>108291124</v>
      </c>
      <c r="O26" s="110"/>
      <c r="P26" s="110"/>
      <c r="Q26" s="110"/>
      <c r="R26" s="110"/>
      <c r="T26" s="110"/>
      <c r="U26" s="110"/>
      <c r="V26" s="110"/>
      <c r="W26" s="110"/>
    </row>
    <row r="27" spans="1:23">
      <c r="A27" s="200" t="s">
        <v>178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0">
        <f>SUM(J28:J32)</f>
        <v>28559715</v>
      </c>
      <c r="K27" s="50">
        <f>SUM(K28:K32)</f>
        <v>1147660</v>
      </c>
      <c r="L27" s="50">
        <f>SUM(L28:L32)</f>
        <v>12027494</v>
      </c>
      <c r="M27" s="50">
        <f>SUM(M28:M32)</f>
        <v>204586</v>
      </c>
      <c r="O27" s="110"/>
      <c r="P27" s="110"/>
      <c r="Q27" s="110"/>
      <c r="R27" s="110"/>
      <c r="T27" s="110"/>
      <c r="U27" s="110"/>
      <c r="V27" s="110"/>
      <c r="W27" s="110"/>
    </row>
    <row r="28" spans="1:23">
      <c r="A28" s="200" t="s">
        <v>310</v>
      </c>
      <c r="B28" s="201"/>
      <c r="C28" s="201"/>
      <c r="D28" s="201"/>
      <c r="E28" s="201"/>
      <c r="F28" s="201"/>
      <c r="G28" s="201"/>
      <c r="H28" s="202"/>
      <c r="I28" s="1">
        <v>132</v>
      </c>
      <c r="J28" s="6"/>
      <c r="K28" s="6"/>
      <c r="L28" s="6"/>
      <c r="M28" s="6"/>
      <c r="O28" s="110"/>
      <c r="P28" s="110"/>
      <c r="Q28" s="110"/>
      <c r="R28" s="110"/>
      <c r="T28" s="110"/>
      <c r="U28" s="110"/>
      <c r="V28" s="110"/>
      <c r="W28" s="110"/>
    </row>
    <row r="29" spans="1:23">
      <c r="A29" s="200" t="s">
        <v>311</v>
      </c>
      <c r="B29" s="201"/>
      <c r="C29" s="201"/>
      <c r="D29" s="201"/>
      <c r="E29" s="201"/>
      <c r="F29" s="201"/>
      <c r="G29" s="201"/>
      <c r="H29" s="202"/>
      <c r="I29" s="1">
        <v>133</v>
      </c>
      <c r="J29" s="6">
        <v>28559715</v>
      </c>
      <c r="K29" s="6">
        <v>1147660</v>
      </c>
      <c r="L29" s="6">
        <v>12027494</v>
      </c>
      <c r="M29" s="6">
        <v>204586</v>
      </c>
      <c r="O29" s="110"/>
      <c r="P29" s="110"/>
      <c r="Q29" s="110"/>
      <c r="R29" s="110"/>
      <c r="T29" s="110"/>
      <c r="U29" s="110"/>
      <c r="V29" s="110"/>
      <c r="W29" s="110"/>
    </row>
    <row r="30" spans="1:23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6"/>
      <c r="K30" s="6"/>
      <c r="L30" s="6"/>
      <c r="M30" s="6"/>
      <c r="O30" s="110"/>
      <c r="P30" s="110"/>
      <c r="Q30" s="110"/>
      <c r="R30" s="110"/>
      <c r="T30" s="110"/>
      <c r="U30" s="110"/>
      <c r="V30" s="110"/>
      <c r="W30" s="110"/>
    </row>
    <row r="31" spans="1:23">
      <c r="A31" s="200" t="s">
        <v>188</v>
      </c>
      <c r="B31" s="201"/>
      <c r="C31" s="201"/>
      <c r="D31" s="201"/>
      <c r="E31" s="201"/>
      <c r="F31" s="201"/>
      <c r="G31" s="201"/>
      <c r="H31" s="202"/>
      <c r="I31" s="1">
        <v>135</v>
      </c>
      <c r="J31" s="6"/>
      <c r="K31" s="6"/>
      <c r="L31" s="6"/>
      <c r="M31" s="6"/>
      <c r="O31" s="110"/>
      <c r="P31" s="110"/>
      <c r="Q31" s="110"/>
      <c r="R31" s="110"/>
      <c r="T31" s="110"/>
      <c r="U31" s="110"/>
      <c r="V31" s="110"/>
      <c r="W31" s="110"/>
    </row>
    <row r="32" spans="1:23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6"/>
      <c r="K32" s="6"/>
      <c r="L32" s="6"/>
      <c r="M32" s="6"/>
      <c r="O32" s="110"/>
      <c r="P32" s="110"/>
      <c r="Q32" s="110"/>
      <c r="R32" s="110"/>
      <c r="T32" s="110"/>
      <c r="U32" s="110"/>
      <c r="V32" s="110"/>
      <c r="W32" s="110"/>
    </row>
    <row r="33" spans="1:23">
      <c r="A33" s="200" t="s">
        <v>179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0">
        <f>SUM(J34:J37)</f>
        <v>78118187</v>
      </c>
      <c r="K33" s="50">
        <f t="shared" ref="K33:M33" si="0">SUM(K34:K37)</f>
        <v>22569003</v>
      </c>
      <c r="L33" s="50">
        <f t="shared" si="0"/>
        <v>62236795</v>
      </c>
      <c r="M33" s="50">
        <f t="shared" si="0"/>
        <v>18953152</v>
      </c>
      <c r="O33" s="110"/>
      <c r="P33" s="110"/>
      <c r="Q33" s="110"/>
      <c r="R33" s="110"/>
      <c r="T33" s="110"/>
      <c r="U33" s="110"/>
      <c r="V33" s="110"/>
      <c r="W33" s="110"/>
    </row>
    <row r="34" spans="1:23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6">
        <v>14629254</v>
      </c>
      <c r="K34" s="6">
        <v>4454051</v>
      </c>
      <c r="L34" s="6">
        <v>7219399</v>
      </c>
      <c r="M34" s="6">
        <v>0</v>
      </c>
      <c r="O34" s="110"/>
      <c r="P34" s="110"/>
      <c r="Q34" s="110"/>
      <c r="R34" s="110"/>
      <c r="T34" s="110"/>
      <c r="U34" s="110"/>
      <c r="V34" s="110"/>
      <c r="W34" s="110"/>
    </row>
    <row r="35" spans="1:23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6">
        <v>63488933</v>
      </c>
      <c r="K35" s="6">
        <v>18114952</v>
      </c>
      <c r="L35" s="6">
        <v>55017396</v>
      </c>
      <c r="M35" s="6">
        <v>18953152</v>
      </c>
      <c r="O35" s="110"/>
      <c r="P35" s="110"/>
      <c r="Q35" s="110"/>
      <c r="R35" s="110"/>
      <c r="T35" s="110"/>
      <c r="U35" s="110"/>
      <c r="V35" s="110"/>
      <c r="W35" s="110"/>
    </row>
    <row r="36" spans="1:23">
      <c r="A36" s="200" t="s">
        <v>189</v>
      </c>
      <c r="B36" s="201"/>
      <c r="C36" s="201"/>
      <c r="D36" s="201"/>
      <c r="E36" s="201"/>
      <c r="F36" s="201"/>
      <c r="G36" s="201"/>
      <c r="H36" s="202"/>
      <c r="I36" s="1">
        <v>140</v>
      </c>
      <c r="J36" s="6"/>
      <c r="K36" s="6"/>
      <c r="M36" s="6"/>
      <c r="O36" s="110"/>
      <c r="P36" s="110"/>
      <c r="Q36" s="110"/>
      <c r="R36" s="110"/>
      <c r="T36" s="110"/>
      <c r="U36" s="110"/>
      <c r="V36" s="110"/>
      <c r="W36" s="110"/>
    </row>
    <row r="37" spans="1:23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6"/>
      <c r="K37" s="6"/>
      <c r="L37" s="6"/>
      <c r="M37" s="6"/>
      <c r="O37" s="110"/>
      <c r="P37" s="110"/>
      <c r="Q37" s="110"/>
      <c r="R37" s="110"/>
      <c r="T37" s="110"/>
      <c r="U37" s="110"/>
      <c r="V37" s="110"/>
      <c r="W37" s="110"/>
    </row>
    <row r="38" spans="1:23">
      <c r="A38" s="200" t="s">
        <v>163</v>
      </c>
      <c r="B38" s="201"/>
      <c r="C38" s="201"/>
      <c r="D38" s="201"/>
      <c r="E38" s="201"/>
      <c r="F38" s="201"/>
      <c r="G38" s="201"/>
      <c r="H38" s="202"/>
      <c r="I38" s="1">
        <v>142</v>
      </c>
      <c r="J38" s="6"/>
      <c r="K38" s="6"/>
      <c r="L38" s="6"/>
      <c r="M38" s="6"/>
      <c r="O38" s="110"/>
      <c r="P38" s="110"/>
      <c r="Q38" s="110"/>
      <c r="R38" s="110"/>
      <c r="T38" s="110"/>
      <c r="U38" s="110"/>
      <c r="V38" s="110"/>
      <c r="W38" s="110"/>
    </row>
    <row r="39" spans="1:23">
      <c r="A39" s="200" t="s">
        <v>164</v>
      </c>
      <c r="B39" s="201"/>
      <c r="C39" s="201"/>
      <c r="D39" s="201"/>
      <c r="E39" s="201"/>
      <c r="F39" s="201"/>
      <c r="G39" s="201"/>
      <c r="H39" s="202"/>
      <c r="I39" s="1">
        <v>143</v>
      </c>
      <c r="J39" s="6"/>
      <c r="K39" s="6"/>
      <c r="L39" s="6"/>
      <c r="M39" s="6"/>
      <c r="O39" s="110"/>
      <c r="P39" s="110"/>
      <c r="Q39" s="110"/>
      <c r="R39" s="110"/>
      <c r="T39" s="110"/>
      <c r="U39" s="110"/>
      <c r="V39" s="110"/>
      <c r="W39" s="110"/>
    </row>
    <row r="40" spans="1:23">
      <c r="A40" s="200" t="s">
        <v>190</v>
      </c>
      <c r="B40" s="201"/>
      <c r="C40" s="201"/>
      <c r="D40" s="201"/>
      <c r="E40" s="201"/>
      <c r="F40" s="201"/>
      <c r="G40" s="201"/>
      <c r="H40" s="202"/>
      <c r="I40" s="1">
        <v>144</v>
      </c>
      <c r="J40" s="6"/>
      <c r="K40" s="6"/>
      <c r="L40" s="6"/>
      <c r="M40" s="6"/>
      <c r="O40" s="110"/>
      <c r="P40" s="110"/>
      <c r="Q40" s="110"/>
      <c r="R40" s="110"/>
      <c r="T40" s="110"/>
      <c r="U40" s="110"/>
      <c r="V40" s="110"/>
      <c r="W40" s="110"/>
    </row>
    <row r="41" spans="1:23">
      <c r="A41" s="200" t="s">
        <v>191</v>
      </c>
      <c r="B41" s="201"/>
      <c r="C41" s="201"/>
      <c r="D41" s="201"/>
      <c r="E41" s="201"/>
      <c r="F41" s="201"/>
      <c r="G41" s="201"/>
      <c r="H41" s="202"/>
      <c r="I41" s="1">
        <v>145</v>
      </c>
      <c r="J41" s="6"/>
      <c r="K41" s="6"/>
      <c r="L41" s="6"/>
      <c r="M41" s="6"/>
      <c r="O41" s="110"/>
      <c r="P41" s="110"/>
      <c r="Q41" s="110"/>
      <c r="R41" s="110"/>
      <c r="T41" s="110"/>
      <c r="U41" s="110"/>
      <c r="V41" s="110"/>
      <c r="W41" s="110"/>
    </row>
    <row r="42" spans="1:23">
      <c r="A42" s="200" t="s">
        <v>180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0">
        <f>J7+J27+J38+J40</f>
        <v>5331986348</v>
      </c>
      <c r="K42" s="50">
        <f>K7+K27+K38+K40</f>
        <v>1367414914</v>
      </c>
      <c r="L42" s="50">
        <f>L7+L27+L38+L40</f>
        <v>5342651630</v>
      </c>
      <c r="M42" s="50">
        <f>M7+M27+M38+M40</f>
        <v>1392456047</v>
      </c>
      <c r="O42" s="110"/>
      <c r="P42" s="110"/>
      <c r="Q42" s="110"/>
      <c r="R42" s="110"/>
      <c r="T42" s="110"/>
      <c r="U42" s="110"/>
      <c r="V42" s="110"/>
      <c r="W42" s="110"/>
    </row>
    <row r="43" spans="1:23">
      <c r="A43" s="200" t="s">
        <v>181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0">
        <f>J10+J33+J39+J41</f>
        <v>4975077738.632</v>
      </c>
      <c r="K43" s="50">
        <f>K10+K33+K39+K41</f>
        <v>1306445127.632</v>
      </c>
      <c r="L43" s="50">
        <f>L10+L33+L39+L41</f>
        <v>5026093985</v>
      </c>
      <c r="M43" s="50">
        <f>M10+M33+M39+M41</f>
        <v>1458277373</v>
      </c>
      <c r="O43" s="110"/>
      <c r="P43" s="110"/>
      <c r="Q43" s="110"/>
      <c r="R43" s="110"/>
      <c r="T43" s="110"/>
      <c r="U43" s="110"/>
      <c r="V43" s="110"/>
      <c r="W43" s="110"/>
    </row>
    <row r="44" spans="1:23">
      <c r="A44" s="200" t="s">
        <v>200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0">
        <f>J42-J43</f>
        <v>356908609.36800003</v>
      </c>
      <c r="K44" s="50">
        <f>K42-K43</f>
        <v>60969786.368000031</v>
      </c>
      <c r="L44" s="50">
        <f>L42-L43</f>
        <v>316557645</v>
      </c>
      <c r="M44" s="50">
        <f>M42-M43</f>
        <v>-65821326</v>
      </c>
      <c r="O44" s="110"/>
      <c r="P44" s="110"/>
      <c r="Q44" s="110"/>
      <c r="R44" s="110"/>
      <c r="T44" s="110"/>
      <c r="U44" s="110"/>
      <c r="V44" s="110"/>
      <c r="W44" s="110"/>
    </row>
    <row r="45" spans="1:23">
      <c r="A45" s="217" t="s">
        <v>183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0">
        <f>IF(J42&gt;J43,J42-J43,0)</f>
        <v>356908609.36800003</v>
      </c>
      <c r="K45" s="50">
        <f>IF(K42&gt;K43,K42-K43,0)</f>
        <v>60969786.368000031</v>
      </c>
      <c r="L45" s="50">
        <f>IF(L42&gt;L43,L42-L43,0)</f>
        <v>316557645</v>
      </c>
      <c r="M45" s="50">
        <f>IF(M42&gt;M43,M42-M43,0)</f>
        <v>0</v>
      </c>
      <c r="O45" s="110"/>
      <c r="P45" s="110"/>
      <c r="Q45" s="110"/>
      <c r="R45" s="110"/>
      <c r="T45" s="110"/>
      <c r="U45" s="110"/>
      <c r="V45" s="110"/>
      <c r="W45" s="110"/>
    </row>
    <row r="46" spans="1:23">
      <c r="A46" s="217" t="s">
        <v>184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65821326</v>
      </c>
      <c r="O46" s="110"/>
      <c r="P46" s="110"/>
      <c r="Q46" s="110"/>
      <c r="R46" s="110"/>
      <c r="T46" s="110"/>
      <c r="U46" s="110"/>
      <c r="V46" s="110"/>
      <c r="W46" s="110"/>
    </row>
    <row r="47" spans="1:23">
      <c r="A47" s="200" t="s">
        <v>182</v>
      </c>
      <c r="B47" s="201"/>
      <c r="C47" s="201"/>
      <c r="D47" s="201"/>
      <c r="E47" s="201"/>
      <c r="F47" s="201"/>
      <c r="G47" s="201"/>
      <c r="H47" s="202"/>
      <c r="I47" s="1">
        <v>151</v>
      </c>
      <c r="J47" s="6">
        <v>80684510</v>
      </c>
      <c r="K47" s="6">
        <v>22902269</v>
      </c>
      <c r="L47" s="6">
        <v>72339682</v>
      </c>
      <c r="M47" s="6">
        <v>9519472</v>
      </c>
      <c r="O47" s="110"/>
      <c r="P47" s="110"/>
      <c r="Q47" s="110"/>
      <c r="R47" s="110"/>
      <c r="T47" s="110"/>
      <c r="U47" s="110"/>
      <c r="V47" s="110"/>
      <c r="W47" s="110"/>
    </row>
    <row r="48" spans="1:23">
      <c r="A48" s="200" t="s">
        <v>201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0">
        <f>J44-J47</f>
        <v>276224099.36800003</v>
      </c>
      <c r="K48" s="50">
        <f>K44-K47</f>
        <v>38067517.368000031</v>
      </c>
      <c r="L48" s="50">
        <f>L44-L47</f>
        <v>244217963</v>
      </c>
      <c r="M48" s="50">
        <f>M44-M47</f>
        <v>-75340798</v>
      </c>
      <c r="O48" s="110"/>
      <c r="P48" s="110"/>
      <c r="Q48" s="110"/>
      <c r="R48" s="110"/>
      <c r="T48" s="110"/>
      <c r="U48" s="110"/>
      <c r="V48" s="110"/>
      <c r="W48" s="110"/>
    </row>
    <row r="49" spans="1:23">
      <c r="A49" s="217" t="s">
        <v>160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0">
        <f>IF(J48&gt;0,J48,0)</f>
        <v>276224099.36800003</v>
      </c>
      <c r="K49" s="50">
        <f>IF(K48&gt;0,K48,0)</f>
        <v>38067517.368000031</v>
      </c>
      <c r="L49" s="50">
        <f>IF(L48&gt;0,L48,0)</f>
        <v>244217963</v>
      </c>
      <c r="M49" s="50">
        <f>IF(M48&gt;0,M48,0)</f>
        <v>0</v>
      </c>
      <c r="O49" s="110"/>
      <c r="P49" s="110"/>
      <c r="Q49" s="110"/>
      <c r="R49" s="110"/>
      <c r="T49" s="110"/>
      <c r="U49" s="110"/>
      <c r="V49" s="110"/>
      <c r="W49" s="110"/>
    </row>
    <row r="50" spans="1:23">
      <c r="A50" s="242" t="s">
        <v>185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75340798</v>
      </c>
      <c r="O50" s="110"/>
      <c r="P50" s="110"/>
      <c r="Q50" s="110"/>
      <c r="R50" s="110"/>
      <c r="T50" s="110"/>
      <c r="U50" s="110"/>
      <c r="V50" s="110"/>
      <c r="W50" s="110"/>
    </row>
    <row r="51" spans="1:23" ht="12.75" customHeight="1">
      <c r="A51" s="225" t="s">
        <v>276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O51" s="110"/>
      <c r="P51" s="110"/>
      <c r="Q51" s="110"/>
      <c r="R51" s="110"/>
      <c r="T51" s="110"/>
      <c r="U51" s="110"/>
      <c r="V51" s="110"/>
      <c r="W51" s="110"/>
    </row>
    <row r="52" spans="1:23" ht="12.75" customHeight="1">
      <c r="A52" s="197" t="s">
        <v>155</v>
      </c>
      <c r="B52" s="198"/>
      <c r="C52" s="198"/>
      <c r="D52" s="198"/>
      <c r="E52" s="198"/>
      <c r="F52" s="198"/>
      <c r="G52" s="198"/>
      <c r="H52" s="198"/>
      <c r="I52" s="51"/>
      <c r="J52" s="121"/>
      <c r="K52" s="121"/>
      <c r="L52" s="121"/>
      <c r="M52" s="126"/>
      <c r="O52" s="110"/>
      <c r="P52" s="110"/>
      <c r="Q52" s="110"/>
      <c r="R52" s="110"/>
      <c r="T52" s="110"/>
      <c r="U52" s="110"/>
      <c r="V52" s="110"/>
      <c r="W52" s="110"/>
    </row>
    <row r="53" spans="1:23">
      <c r="A53" s="239" t="s">
        <v>198</v>
      </c>
      <c r="B53" s="240"/>
      <c r="C53" s="240"/>
      <c r="D53" s="240"/>
      <c r="E53" s="240"/>
      <c r="F53" s="240"/>
      <c r="G53" s="240"/>
      <c r="H53" s="241"/>
      <c r="I53" s="1">
        <v>155</v>
      </c>
      <c r="J53" s="6">
        <f>+J48-J54</f>
        <v>275528935.36800003</v>
      </c>
      <c r="K53" s="6">
        <f>+K48-K54</f>
        <v>37997144.368000031</v>
      </c>
      <c r="L53" s="6">
        <f>+L48-L54</f>
        <v>243970033</v>
      </c>
      <c r="M53" s="6">
        <f>+M48-M54</f>
        <v>-75314426</v>
      </c>
      <c r="O53" s="110"/>
      <c r="P53" s="110"/>
      <c r="Q53" s="110"/>
      <c r="R53" s="110"/>
      <c r="T53" s="110"/>
      <c r="U53" s="110"/>
      <c r="V53" s="110"/>
      <c r="W53" s="110"/>
    </row>
    <row r="54" spans="1:23">
      <c r="A54" s="239" t="s">
        <v>199</v>
      </c>
      <c r="B54" s="240"/>
      <c r="C54" s="240"/>
      <c r="D54" s="240"/>
      <c r="E54" s="240"/>
      <c r="F54" s="240"/>
      <c r="G54" s="240"/>
      <c r="H54" s="241"/>
      <c r="I54" s="1">
        <v>156</v>
      </c>
      <c r="J54" s="7">
        <v>695164</v>
      </c>
      <c r="K54" s="7">
        <v>70373</v>
      </c>
      <c r="L54" s="7">
        <v>247930</v>
      </c>
      <c r="M54" s="7">
        <v>-26372</v>
      </c>
      <c r="O54" s="110"/>
      <c r="P54" s="110"/>
      <c r="Q54" s="110"/>
      <c r="R54" s="110"/>
      <c r="T54" s="110"/>
      <c r="U54" s="110"/>
      <c r="V54" s="110"/>
      <c r="W54" s="110"/>
    </row>
    <row r="55" spans="1:23" ht="12.75" customHeight="1">
      <c r="A55" s="225" t="s">
        <v>157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O55" s="110"/>
      <c r="P55" s="110"/>
      <c r="Q55" s="110"/>
      <c r="R55" s="110"/>
      <c r="T55" s="110"/>
      <c r="U55" s="110"/>
      <c r="V55" s="110"/>
      <c r="W55" s="110"/>
    </row>
    <row r="56" spans="1:23">
      <c r="A56" s="197" t="s">
        <v>169</v>
      </c>
      <c r="B56" s="198"/>
      <c r="C56" s="198"/>
      <c r="D56" s="198"/>
      <c r="E56" s="198"/>
      <c r="F56" s="198"/>
      <c r="G56" s="198"/>
      <c r="H56" s="199"/>
      <c r="I56" s="8">
        <v>157</v>
      </c>
      <c r="J56" s="5">
        <f>J48</f>
        <v>276224099.36800003</v>
      </c>
      <c r="K56" s="5">
        <f t="shared" ref="K56:M56" si="1">K48</f>
        <v>38067517.368000031</v>
      </c>
      <c r="L56" s="5">
        <f t="shared" si="1"/>
        <v>244217963</v>
      </c>
      <c r="M56" s="5">
        <f t="shared" si="1"/>
        <v>-75340798</v>
      </c>
      <c r="O56" s="110"/>
      <c r="P56" s="110"/>
      <c r="Q56" s="110"/>
      <c r="R56" s="110"/>
      <c r="T56" s="110"/>
      <c r="U56" s="110"/>
      <c r="V56" s="110"/>
      <c r="W56" s="110"/>
    </row>
    <row r="57" spans="1:23">
      <c r="A57" s="200" t="s">
        <v>186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0">
        <f>SUM(J58:J64)</f>
        <v>6977612</v>
      </c>
      <c r="K57" s="50">
        <f>SUM(K58:K64)</f>
        <v>16138863</v>
      </c>
      <c r="L57" s="50">
        <f>SUM(L58:L64)</f>
        <v>-30561956</v>
      </c>
      <c r="M57" s="50">
        <f>SUM(M58:M64)</f>
        <v>-9712950</v>
      </c>
      <c r="N57" s="110"/>
      <c r="O57" s="110"/>
      <c r="P57" s="110"/>
      <c r="Q57" s="110"/>
      <c r="R57" s="110"/>
      <c r="T57" s="110"/>
      <c r="U57" s="110"/>
      <c r="V57" s="110"/>
      <c r="W57" s="110"/>
    </row>
    <row r="58" spans="1:23">
      <c r="A58" s="200" t="s">
        <v>192</v>
      </c>
      <c r="B58" s="201"/>
      <c r="C58" s="201"/>
      <c r="D58" s="201"/>
      <c r="E58" s="201"/>
      <c r="F58" s="201"/>
      <c r="G58" s="201"/>
      <c r="H58" s="202"/>
      <c r="I58" s="1">
        <v>159</v>
      </c>
      <c r="J58" s="6">
        <v>21410519</v>
      </c>
      <c r="K58" s="6">
        <v>11323813</v>
      </c>
      <c r="L58" s="50">
        <v>-33080871</v>
      </c>
      <c r="M58" s="50">
        <v>-6497549</v>
      </c>
      <c r="O58" s="110"/>
      <c r="P58" s="110"/>
      <c r="Q58" s="110"/>
      <c r="R58" s="110"/>
      <c r="T58" s="110"/>
      <c r="U58" s="110"/>
      <c r="V58" s="110"/>
      <c r="W58" s="110"/>
    </row>
    <row r="59" spans="1:23">
      <c r="A59" s="200" t="s">
        <v>193</v>
      </c>
      <c r="B59" s="201"/>
      <c r="C59" s="201"/>
      <c r="D59" s="201"/>
      <c r="E59" s="201"/>
      <c r="F59" s="201"/>
      <c r="G59" s="201"/>
      <c r="H59" s="202"/>
      <c r="I59" s="1">
        <v>160</v>
      </c>
      <c r="J59" s="6"/>
      <c r="K59" s="6"/>
      <c r="L59" s="6"/>
      <c r="M59" s="50"/>
      <c r="O59" s="110"/>
      <c r="P59" s="110"/>
      <c r="Q59" s="110"/>
      <c r="R59" s="110"/>
      <c r="T59" s="110"/>
      <c r="U59" s="110"/>
      <c r="V59" s="110"/>
      <c r="W59" s="110"/>
    </row>
    <row r="60" spans="1:23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6"/>
      <c r="K60" s="6"/>
      <c r="L60" s="6"/>
      <c r="M60" s="50"/>
      <c r="O60" s="110"/>
      <c r="P60" s="110"/>
      <c r="Q60" s="110"/>
      <c r="R60" s="110"/>
      <c r="T60" s="110"/>
      <c r="U60" s="110"/>
      <c r="V60" s="110"/>
      <c r="W60" s="110"/>
    </row>
    <row r="61" spans="1:23">
      <c r="A61" s="200" t="s">
        <v>194</v>
      </c>
      <c r="B61" s="201"/>
      <c r="C61" s="201"/>
      <c r="D61" s="201"/>
      <c r="E61" s="201"/>
      <c r="F61" s="201"/>
      <c r="G61" s="201"/>
      <c r="H61" s="202"/>
      <c r="I61" s="1">
        <v>162</v>
      </c>
      <c r="J61" s="6">
        <v>-15466116</v>
      </c>
      <c r="K61" s="6">
        <v>3781841</v>
      </c>
      <c r="L61" s="50">
        <v>2422390</v>
      </c>
      <c r="M61" s="50">
        <v>-3311926</v>
      </c>
      <c r="O61" s="110"/>
      <c r="P61" s="110"/>
      <c r="Q61" s="110"/>
      <c r="R61" s="110"/>
      <c r="T61" s="110"/>
      <c r="U61" s="110"/>
      <c r="V61" s="110"/>
      <c r="W61" s="110"/>
    </row>
    <row r="62" spans="1:23">
      <c r="A62" s="200" t="s">
        <v>195</v>
      </c>
      <c r="B62" s="201"/>
      <c r="C62" s="201"/>
      <c r="D62" s="201"/>
      <c r="E62" s="201"/>
      <c r="F62" s="201"/>
      <c r="G62" s="201"/>
      <c r="H62" s="202"/>
      <c r="I62" s="1">
        <v>163</v>
      </c>
      <c r="J62" s="6"/>
      <c r="K62" s="6"/>
      <c r="L62" s="6"/>
      <c r="M62" s="50"/>
      <c r="O62" s="110"/>
      <c r="P62" s="110"/>
      <c r="Q62" s="110"/>
      <c r="R62" s="110"/>
      <c r="T62" s="110"/>
      <c r="U62" s="110"/>
      <c r="V62" s="110"/>
      <c r="W62" s="110"/>
    </row>
    <row r="63" spans="1:23">
      <c r="A63" s="200" t="s">
        <v>196</v>
      </c>
      <c r="B63" s="201"/>
      <c r="C63" s="201"/>
      <c r="D63" s="201"/>
      <c r="E63" s="201"/>
      <c r="F63" s="201"/>
      <c r="G63" s="201"/>
      <c r="H63" s="202"/>
      <c r="I63" s="1">
        <v>164</v>
      </c>
      <c r="J63" s="6"/>
      <c r="K63" s="6"/>
      <c r="L63" s="6"/>
      <c r="M63" s="50"/>
      <c r="O63" s="110"/>
      <c r="P63" s="110"/>
      <c r="Q63" s="110"/>
      <c r="R63" s="110"/>
      <c r="T63" s="110"/>
      <c r="U63" s="110"/>
      <c r="V63" s="110"/>
      <c r="W63" s="110"/>
    </row>
    <row r="64" spans="1:23">
      <c r="A64" s="200" t="s">
        <v>197</v>
      </c>
      <c r="B64" s="201"/>
      <c r="C64" s="201"/>
      <c r="D64" s="201"/>
      <c r="E64" s="201"/>
      <c r="F64" s="201"/>
      <c r="G64" s="201"/>
      <c r="H64" s="202"/>
      <c r="I64" s="1">
        <v>165</v>
      </c>
      <c r="J64" s="6">
        <v>1033209</v>
      </c>
      <c r="K64" s="6">
        <v>1033209</v>
      </c>
      <c r="L64" s="6">
        <v>96525</v>
      </c>
      <c r="M64" s="50">
        <v>96525</v>
      </c>
      <c r="O64" s="110"/>
      <c r="P64" s="110"/>
      <c r="Q64" s="110"/>
      <c r="R64" s="110"/>
      <c r="T64" s="110"/>
      <c r="U64" s="110"/>
      <c r="V64" s="110"/>
      <c r="W64" s="110"/>
    </row>
    <row r="65" spans="1:23">
      <c r="A65" s="200" t="s">
        <v>187</v>
      </c>
      <c r="B65" s="201"/>
      <c r="C65" s="201"/>
      <c r="D65" s="201"/>
      <c r="E65" s="201"/>
      <c r="F65" s="201"/>
      <c r="G65" s="201"/>
      <c r="H65" s="202"/>
      <c r="I65" s="1">
        <v>166</v>
      </c>
      <c r="J65" s="6"/>
      <c r="K65" s="6"/>
      <c r="L65" s="6"/>
      <c r="M65" s="50"/>
      <c r="O65" s="110"/>
      <c r="P65" s="110"/>
      <c r="Q65" s="110"/>
      <c r="R65" s="110"/>
      <c r="T65" s="110"/>
      <c r="U65" s="110"/>
      <c r="V65" s="110"/>
      <c r="W65" s="110"/>
    </row>
    <row r="66" spans="1:23">
      <c r="A66" s="200" t="s">
        <v>161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0">
        <f>J57-J65</f>
        <v>6977612</v>
      </c>
      <c r="K66" s="50">
        <f>K57-K65</f>
        <v>16138863</v>
      </c>
      <c r="L66" s="50">
        <f>L57-L65</f>
        <v>-30561956</v>
      </c>
      <c r="M66" s="50">
        <f>M57-M65</f>
        <v>-9712950</v>
      </c>
      <c r="O66" s="110"/>
      <c r="P66" s="110"/>
      <c r="Q66" s="110"/>
      <c r="R66" s="110"/>
      <c r="T66" s="110"/>
      <c r="U66" s="110"/>
      <c r="V66" s="110"/>
      <c r="W66" s="110"/>
    </row>
    <row r="67" spans="1:23">
      <c r="A67" s="200" t="s">
        <v>162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7">
        <f>J56+J66</f>
        <v>283201711.36800003</v>
      </c>
      <c r="K67" s="57">
        <f>K56+K66</f>
        <v>54206380.368000031</v>
      </c>
      <c r="L67" s="57">
        <f>L56+L66</f>
        <v>213656007</v>
      </c>
      <c r="M67" s="57">
        <f>M56+M66</f>
        <v>-85053748</v>
      </c>
      <c r="O67" s="110"/>
      <c r="P67" s="110"/>
      <c r="Q67" s="110"/>
      <c r="R67" s="110"/>
      <c r="T67" s="110"/>
      <c r="U67" s="110"/>
      <c r="V67" s="110"/>
      <c r="W67" s="110"/>
    </row>
    <row r="68" spans="1:23" ht="12.75" customHeight="1">
      <c r="A68" s="249" t="s">
        <v>277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O68" s="110"/>
      <c r="P68" s="110"/>
      <c r="Q68" s="110"/>
      <c r="R68" s="110"/>
      <c r="T68" s="110"/>
      <c r="U68" s="110"/>
      <c r="V68" s="110"/>
      <c r="W68" s="110"/>
    </row>
    <row r="69" spans="1:23" ht="12.75" customHeight="1">
      <c r="A69" s="251" t="s">
        <v>156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O69" s="110"/>
      <c r="P69" s="110"/>
      <c r="Q69" s="110"/>
      <c r="R69" s="110"/>
      <c r="T69" s="110"/>
      <c r="U69" s="110"/>
      <c r="V69" s="110"/>
      <c r="W69" s="110"/>
    </row>
    <row r="70" spans="1:23">
      <c r="A70" s="239" t="s">
        <v>198</v>
      </c>
      <c r="B70" s="240"/>
      <c r="C70" s="240"/>
      <c r="D70" s="240"/>
      <c r="E70" s="240"/>
      <c r="F70" s="240"/>
      <c r="G70" s="240"/>
      <c r="H70" s="241"/>
      <c r="I70" s="1">
        <v>169</v>
      </c>
      <c r="J70" s="6">
        <f>J67-J71</f>
        <v>282520169.36800003</v>
      </c>
      <c r="K70" s="6">
        <f>K67-K71</f>
        <v>54132845.368000031</v>
      </c>
      <c r="L70" s="6">
        <f>L67-L71</f>
        <v>213449728</v>
      </c>
      <c r="M70" s="6">
        <f>M67-M71</f>
        <v>-85029172</v>
      </c>
      <c r="O70" s="110"/>
      <c r="P70" s="110"/>
      <c r="Q70" s="110"/>
      <c r="R70" s="110"/>
      <c r="T70" s="110"/>
      <c r="U70" s="110"/>
      <c r="V70" s="110"/>
      <c r="W70" s="110"/>
    </row>
    <row r="71" spans="1:23">
      <c r="A71" s="246" t="s">
        <v>199</v>
      </c>
      <c r="B71" s="247"/>
      <c r="C71" s="247"/>
      <c r="D71" s="247"/>
      <c r="E71" s="247"/>
      <c r="F71" s="247"/>
      <c r="G71" s="247"/>
      <c r="H71" s="248"/>
      <c r="I71" s="4">
        <v>170</v>
      </c>
      <c r="J71" s="7">
        <v>681542</v>
      </c>
      <c r="K71" s="7">
        <v>73535</v>
      </c>
      <c r="L71" s="7">
        <v>206279</v>
      </c>
      <c r="M71" s="7">
        <v>-24576</v>
      </c>
      <c r="O71" s="110"/>
      <c r="P71" s="110"/>
      <c r="Q71" s="110"/>
      <c r="R71" s="110"/>
      <c r="T71" s="110"/>
      <c r="U71" s="110"/>
      <c r="V71" s="110"/>
      <c r="W71" s="110"/>
    </row>
    <row r="72" spans="1:23">
      <c r="J72" s="124"/>
      <c r="K72" s="124"/>
      <c r="L72" s="124"/>
      <c r="M72" s="125"/>
    </row>
    <row r="73" spans="1:23">
      <c r="J73" s="124"/>
      <c r="K73" s="124"/>
      <c r="L73" s="124"/>
      <c r="M73" s="125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7" type="noConversion"/>
  <dataValidations count="1">
    <dataValidation allowBlank="1" sqref="A1:I1048576 L62:L67 L59:L60 L37:L57 J68:M1048576 L1:L35 M1:M67 J1:K67 N1:XFD1048576"/>
  </dataValidations>
  <pageMargins left="0.75" right="0.75" top="1" bottom="1" header="0.5" footer="0.5"/>
  <pageSetup paperSize="9" scale="6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57"/>
  <sheetViews>
    <sheetView view="pageBreakPreview" zoomScaleNormal="70" zoomScaleSheetLayoutView="100" zoomScalePageLayoutView="80" workbookViewId="0">
      <selection activeCell="M1" sqref="M1:Q1048576"/>
    </sheetView>
  </sheetViews>
  <sheetFormatPr defaultRowHeight="12.75"/>
  <cols>
    <col min="1" max="9" width="9.140625" style="49"/>
    <col min="10" max="10" width="11.140625" style="49" bestFit="1" customWidth="1"/>
    <col min="11" max="11" width="12.5703125" style="49" bestFit="1" customWidth="1"/>
    <col min="12" max="12" width="10.85546875" style="49" bestFit="1" customWidth="1"/>
    <col min="13" max="13" width="11.140625" style="49" bestFit="1" customWidth="1"/>
    <col min="14" max="14" width="9.7109375" style="49" bestFit="1" customWidth="1"/>
    <col min="15" max="16384" width="9.140625" style="49"/>
  </cols>
  <sheetData>
    <row r="1" spans="1:17" ht="12.75" customHeight="1">
      <c r="A1" s="256" t="s">
        <v>135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7" ht="12.75" customHeight="1">
      <c r="A2" s="257" t="s">
        <v>317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7" ht="12.75" customHeight="1">
      <c r="A3" s="253" t="s">
        <v>309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7" ht="23.25" customHeight="1">
      <c r="A4" s="258" t="s">
        <v>50</v>
      </c>
      <c r="B4" s="258"/>
      <c r="C4" s="258"/>
      <c r="D4" s="258"/>
      <c r="E4" s="258"/>
      <c r="F4" s="258"/>
      <c r="G4" s="258"/>
      <c r="H4" s="258"/>
      <c r="I4" s="114" t="s">
        <v>243</v>
      </c>
      <c r="J4" s="115" t="s">
        <v>283</v>
      </c>
      <c r="K4" s="115" t="s">
        <v>284</v>
      </c>
    </row>
    <row r="5" spans="1:17">
      <c r="A5" s="259">
        <v>1</v>
      </c>
      <c r="B5" s="259"/>
      <c r="C5" s="259"/>
      <c r="D5" s="259"/>
      <c r="E5" s="259"/>
      <c r="F5" s="259"/>
      <c r="G5" s="259"/>
      <c r="H5" s="259"/>
      <c r="I5" s="59">
        <v>2</v>
      </c>
      <c r="J5" s="60" t="s">
        <v>247</v>
      </c>
      <c r="K5" s="60" t="s">
        <v>248</v>
      </c>
    </row>
    <row r="6" spans="1:17" ht="12.75" customHeight="1">
      <c r="A6" s="225" t="s">
        <v>129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7" ht="12.75" customHeight="1">
      <c r="A7" s="211" t="s">
        <v>34</v>
      </c>
      <c r="B7" s="212"/>
      <c r="C7" s="212"/>
      <c r="D7" s="212"/>
      <c r="E7" s="212"/>
      <c r="F7" s="212"/>
      <c r="G7" s="212"/>
      <c r="H7" s="212"/>
      <c r="I7" s="1">
        <v>1</v>
      </c>
      <c r="J7" s="6">
        <v>356908609</v>
      </c>
      <c r="K7" s="6">
        <f>RDG!L45</f>
        <v>316557645</v>
      </c>
      <c r="L7" s="110"/>
      <c r="M7" s="110"/>
      <c r="N7" s="110"/>
      <c r="O7" s="110"/>
      <c r="P7" s="110"/>
      <c r="Q7" s="110"/>
    </row>
    <row r="8" spans="1:17" ht="12.75" customHeight="1">
      <c r="A8" s="211" t="s">
        <v>35</v>
      </c>
      <c r="B8" s="212"/>
      <c r="C8" s="212"/>
      <c r="D8" s="212"/>
      <c r="E8" s="212"/>
      <c r="F8" s="212"/>
      <c r="G8" s="212"/>
      <c r="H8" s="212"/>
      <c r="I8" s="1">
        <v>2</v>
      </c>
      <c r="J8" s="6">
        <v>175758357</v>
      </c>
      <c r="K8" s="6">
        <f>RDG!L20</f>
        <v>179112969</v>
      </c>
      <c r="L8" s="110"/>
      <c r="M8" s="110"/>
      <c r="N8" s="110"/>
      <c r="P8" s="110"/>
      <c r="Q8" s="110"/>
    </row>
    <row r="9" spans="1:17" ht="12.75" customHeight="1">
      <c r="A9" s="211" t="s">
        <v>36</v>
      </c>
      <c r="B9" s="212"/>
      <c r="C9" s="212"/>
      <c r="D9" s="212"/>
      <c r="E9" s="212"/>
      <c r="F9" s="212"/>
      <c r="G9" s="212"/>
      <c r="H9" s="212"/>
      <c r="I9" s="1">
        <v>3</v>
      </c>
      <c r="J9" s="6"/>
      <c r="K9" s="6"/>
      <c r="L9" s="110"/>
      <c r="M9" s="110"/>
      <c r="N9" s="110"/>
      <c r="P9" s="110"/>
      <c r="Q9" s="110"/>
    </row>
    <row r="10" spans="1:17" ht="12.75" customHeight="1">
      <c r="A10" s="211" t="s">
        <v>37</v>
      </c>
      <c r="B10" s="212"/>
      <c r="C10" s="212"/>
      <c r="D10" s="212"/>
      <c r="E10" s="212"/>
      <c r="F10" s="212"/>
      <c r="G10" s="212"/>
      <c r="H10" s="212"/>
      <c r="I10" s="1">
        <v>4</v>
      </c>
      <c r="J10" s="6">
        <v>23600693</v>
      </c>
      <c r="K10" s="6">
        <v>61694913</v>
      </c>
      <c r="L10" s="110"/>
      <c r="M10" s="110"/>
      <c r="N10" s="110"/>
      <c r="P10" s="110"/>
      <c r="Q10" s="110"/>
    </row>
    <row r="11" spans="1:17" ht="12.75" customHeight="1">
      <c r="A11" s="211" t="s">
        <v>38</v>
      </c>
      <c r="B11" s="212"/>
      <c r="C11" s="212"/>
      <c r="D11" s="212"/>
      <c r="E11" s="212"/>
      <c r="F11" s="212"/>
      <c r="G11" s="212"/>
      <c r="H11" s="212"/>
      <c r="I11" s="1">
        <v>5</v>
      </c>
      <c r="J11" s="6"/>
      <c r="K11" s="6">
        <v>13987959</v>
      </c>
      <c r="L11" s="110"/>
      <c r="M11" s="110"/>
      <c r="N11" s="110"/>
      <c r="P11" s="110"/>
      <c r="Q11" s="110"/>
    </row>
    <row r="12" spans="1:17" ht="12.75" customHeight="1">
      <c r="A12" s="211" t="s">
        <v>42</v>
      </c>
      <c r="B12" s="212"/>
      <c r="C12" s="212"/>
      <c r="D12" s="212"/>
      <c r="E12" s="212"/>
      <c r="F12" s="212"/>
      <c r="G12" s="212"/>
      <c r="H12" s="212"/>
      <c r="I12" s="1">
        <v>6</v>
      </c>
      <c r="J12" s="6"/>
      <c r="K12" s="6"/>
      <c r="L12" s="110"/>
      <c r="M12" s="110"/>
      <c r="N12" s="110"/>
      <c r="P12" s="110"/>
      <c r="Q12" s="110"/>
    </row>
    <row r="13" spans="1:17" ht="12.75" customHeight="1">
      <c r="A13" s="200" t="s">
        <v>130</v>
      </c>
      <c r="B13" s="201"/>
      <c r="C13" s="201"/>
      <c r="D13" s="201"/>
      <c r="E13" s="201"/>
      <c r="F13" s="201"/>
      <c r="G13" s="201"/>
      <c r="H13" s="201"/>
      <c r="I13" s="1">
        <v>7</v>
      </c>
      <c r="J13" s="117">
        <v>556267659.36800003</v>
      </c>
      <c r="K13" s="117">
        <f>SUM(K7:K12)</f>
        <v>571353486</v>
      </c>
      <c r="L13" s="110"/>
      <c r="M13" s="110"/>
      <c r="N13" s="110"/>
      <c r="P13" s="110"/>
      <c r="Q13" s="110"/>
    </row>
    <row r="14" spans="1:17" ht="12.75" customHeight="1">
      <c r="A14" s="211" t="s">
        <v>43</v>
      </c>
      <c r="B14" s="212"/>
      <c r="C14" s="212"/>
      <c r="D14" s="212"/>
      <c r="E14" s="212"/>
      <c r="F14" s="212"/>
      <c r="G14" s="212"/>
      <c r="H14" s="212"/>
      <c r="I14" s="1">
        <v>8</v>
      </c>
      <c r="J14" s="6">
        <v>85986940</v>
      </c>
      <c r="K14" s="6">
        <v>65515488</v>
      </c>
      <c r="L14" s="110"/>
      <c r="M14" s="110"/>
      <c r="N14" s="110"/>
      <c r="P14" s="110"/>
      <c r="Q14" s="110"/>
    </row>
    <row r="15" spans="1:17" ht="12.75" customHeight="1">
      <c r="A15" s="211" t="s">
        <v>44</v>
      </c>
      <c r="B15" s="212"/>
      <c r="C15" s="212"/>
      <c r="D15" s="212"/>
      <c r="E15" s="212"/>
      <c r="F15" s="212"/>
      <c r="G15" s="212"/>
      <c r="H15" s="212"/>
      <c r="I15" s="1">
        <v>9</v>
      </c>
      <c r="J15" s="6">
        <v>0</v>
      </c>
      <c r="K15" s="6"/>
      <c r="L15" s="110"/>
      <c r="M15" s="110"/>
      <c r="N15" s="110"/>
      <c r="P15" s="110"/>
      <c r="Q15" s="110"/>
    </row>
    <row r="16" spans="1:17" ht="12.75" customHeight="1">
      <c r="A16" s="211" t="s">
        <v>45</v>
      </c>
      <c r="B16" s="212"/>
      <c r="C16" s="212"/>
      <c r="D16" s="212"/>
      <c r="E16" s="212"/>
      <c r="F16" s="212"/>
      <c r="G16" s="212"/>
      <c r="H16" s="212"/>
      <c r="I16" s="1">
        <v>10</v>
      </c>
      <c r="J16" s="6">
        <v>14246976</v>
      </c>
      <c r="K16" s="6"/>
      <c r="L16" s="110"/>
      <c r="M16" s="110"/>
      <c r="N16" s="110"/>
      <c r="P16" s="110"/>
      <c r="Q16" s="110"/>
    </row>
    <row r="17" spans="1:17" ht="12.75" customHeight="1">
      <c r="A17" s="211" t="s">
        <v>46</v>
      </c>
      <c r="B17" s="212"/>
      <c r="C17" s="212"/>
      <c r="D17" s="212"/>
      <c r="E17" s="212"/>
      <c r="F17" s="212"/>
      <c r="G17" s="212"/>
      <c r="H17" s="212"/>
      <c r="I17" s="1">
        <v>11</v>
      </c>
      <c r="J17" s="6">
        <v>107480029.368</v>
      </c>
      <c r="K17" s="6">
        <v>43732096</v>
      </c>
      <c r="L17" s="110"/>
      <c r="M17" s="110"/>
      <c r="N17" s="110"/>
      <c r="P17" s="110"/>
      <c r="Q17" s="110"/>
    </row>
    <row r="18" spans="1:17" ht="12.75" customHeight="1">
      <c r="A18" s="200" t="s">
        <v>131</v>
      </c>
      <c r="B18" s="201"/>
      <c r="C18" s="201"/>
      <c r="D18" s="201"/>
      <c r="E18" s="201"/>
      <c r="F18" s="201"/>
      <c r="G18" s="201"/>
      <c r="H18" s="201"/>
      <c r="I18" s="1">
        <v>12</v>
      </c>
      <c r="J18" s="117">
        <v>207713945.36800003</v>
      </c>
      <c r="K18" s="117">
        <f>SUM(K14:K17)</f>
        <v>109247584</v>
      </c>
      <c r="L18" s="110"/>
      <c r="M18" s="110"/>
      <c r="N18" s="110"/>
      <c r="P18" s="110"/>
      <c r="Q18" s="110"/>
    </row>
    <row r="19" spans="1:17" ht="12.75" customHeight="1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117">
        <f>IF(J13&gt;J18,J13-J18,0)</f>
        <v>348553714</v>
      </c>
      <c r="K19" s="117">
        <f>IF(K13&gt;K18,K13-K18,0)</f>
        <v>462105902</v>
      </c>
      <c r="L19" s="110"/>
      <c r="M19" s="110"/>
      <c r="N19" s="110"/>
      <c r="P19" s="110"/>
      <c r="Q19" s="110"/>
    </row>
    <row r="20" spans="1:17" ht="12.75" customHeight="1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117">
        <v>0</v>
      </c>
      <c r="K20" s="117">
        <f>IF(K18&gt;K13,K18-K13,0)</f>
        <v>0</v>
      </c>
      <c r="L20" s="110"/>
      <c r="M20" s="110"/>
      <c r="N20" s="110"/>
      <c r="P20" s="110"/>
      <c r="Q20" s="110"/>
    </row>
    <row r="21" spans="1:17" ht="12.75" customHeight="1">
      <c r="A21" s="225" t="s">
        <v>132</v>
      </c>
      <c r="B21" s="226"/>
      <c r="C21" s="226"/>
      <c r="D21" s="226"/>
      <c r="E21" s="226"/>
      <c r="F21" s="226"/>
      <c r="G21" s="226"/>
      <c r="H21" s="226"/>
      <c r="I21" s="260"/>
      <c r="J21" s="260"/>
      <c r="K21" s="261"/>
      <c r="L21" s="110"/>
      <c r="M21" s="110"/>
      <c r="N21" s="110"/>
      <c r="P21" s="110"/>
      <c r="Q21" s="110"/>
    </row>
    <row r="22" spans="1:17" ht="12.75" customHeight="1">
      <c r="A22" s="211" t="s">
        <v>146</v>
      </c>
      <c r="B22" s="212"/>
      <c r="C22" s="212"/>
      <c r="D22" s="212"/>
      <c r="E22" s="212"/>
      <c r="F22" s="212"/>
      <c r="G22" s="212"/>
      <c r="H22" s="212"/>
      <c r="I22" s="1">
        <v>15</v>
      </c>
      <c r="J22" s="6">
        <v>8799491</v>
      </c>
      <c r="K22" s="6">
        <v>1510664</v>
      </c>
      <c r="L22" s="110"/>
      <c r="M22" s="110"/>
      <c r="N22" s="110"/>
      <c r="P22" s="110"/>
      <c r="Q22" s="110"/>
    </row>
    <row r="23" spans="1:17" ht="12.75" customHeight="1">
      <c r="A23" s="211" t="s">
        <v>147</v>
      </c>
      <c r="B23" s="212"/>
      <c r="C23" s="212"/>
      <c r="D23" s="212"/>
      <c r="E23" s="212"/>
      <c r="F23" s="212"/>
      <c r="G23" s="212"/>
      <c r="H23" s="212"/>
      <c r="I23" s="1">
        <v>16</v>
      </c>
      <c r="J23" s="6">
        <v>129342000</v>
      </c>
      <c r="K23" s="6"/>
      <c r="L23" s="110"/>
      <c r="M23" s="110"/>
      <c r="N23" s="110"/>
      <c r="P23" s="110"/>
      <c r="Q23" s="110"/>
    </row>
    <row r="24" spans="1:17" ht="12.75" customHeight="1">
      <c r="A24" s="211" t="s">
        <v>148</v>
      </c>
      <c r="B24" s="212"/>
      <c r="C24" s="212"/>
      <c r="D24" s="212"/>
      <c r="E24" s="212"/>
      <c r="F24" s="212"/>
      <c r="G24" s="212"/>
      <c r="H24" s="212"/>
      <c r="I24" s="1">
        <v>17</v>
      </c>
      <c r="J24" s="6">
        <v>4584073</v>
      </c>
      <c r="K24" s="6">
        <v>1603874</v>
      </c>
      <c r="L24" s="110"/>
      <c r="M24" s="110"/>
      <c r="N24" s="110"/>
      <c r="P24" s="110"/>
      <c r="Q24" s="110"/>
    </row>
    <row r="25" spans="1:17" ht="12.75" customHeight="1">
      <c r="A25" s="211" t="s">
        <v>149</v>
      </c>
      <c r="B25" s="212"/>
      <c r="C25" s="212"/>
      <c r="D25" s="212"/>
      <c r="E25" s="212"/>
      <c r="F25" s="212"/>
      <c r="G25" s="212"/>
      <c r="H25" s="212"/>
      <c r="I25" s="1">
        <v>18</v>
      </c>
      <c r="J25" s="6"/>
      <c r="K25" s="6"/>
      <c r="L25" s="110"/>
      <c r="M25" s="110"/>
      <c r="N25" s="110"/>
      <c r="P25" s="110"/>
      <c r="Q25" s="110"/>
    </row>
    <row r="26" spans="1:17" ht="12.75" customHeight="1">
      <c r="A26" s="211" t="s">
        <v>150</v>
      </c>
      <c r="B26" s="212"/>
      <c r="C26" s="212"/>
      <c r="D26" s="212"/>
      <c r="E26" s="212"/>
      <c r="F26" s="212"/>
      <c r="G26" s="212"/>
      <c r="H26" s="212"/>
      <c r="I26" s="1">
        <v>19</v>
      </c>
      <c r="J26" s="6">
        <v>40752000</v>
      </c>
      <c r="K26" s="6">
        <v>64063000</v>
      </c>
      <c r="L26" s="110"/>
      <c r="M26" s="110"/>
      <c r="N26" s="110"/>
      <c r="P26" s="110"/>
      <c r="Q26" s="110"/>
    </row>
    <row r="27" spans="1:17" ht="12.75" customHeight="1">
      <c r="A27" s="200" t="s">
        <v>136</v>
      </c>
      <c r="B27" s="201"/>
      <c r="C27" s="201"/>
      <c r="D27" s="201"/>
      <c r="E27" s="201"/>
      <c r="F27" s="201"/>
      <c r="G27" s="201"/>
      <c r="H27" s="201"/>
      <c r="I27" s="1">
        <v>20</v>
      </c>
      <c r="J27" s="117">
        <v>183477564</v>
      </c>
      <c r="K27" s="117">
        <f>SUM(K22:K26)</f>
        <v>67177538</v>
      </c>
      <c r="L27" s="110"/>
      <c r="M27" s="110"/>
      <c r="N27" s="110"/>
      <c r="P27" s="110"/>
      <c r="Q27" s="110"/>
    </row>
    <row r="28" spans="1:17" ht="12.75" customHeight="1">
      <c r="A28" s="211" t="s">
        <v>101</v>
      </c>
      <c r="B28" s="212"/>
      <c r="C28" s="212"/>
      <c r="D28" s="212"/>
      <c r="E28" s="212"/>
      <c r="F28" s="212"/>
      <c r="G28" s="212"/>
      <c r="H28" s="212"/>
      <c r="I28" s="1">
        <v>21</v>
      </c>
      <c r="J28" s="6">
        <v>129192962</v>
      </c>
      <c r="K28" s="6">
        <v>140625632</v>
      </c>
      <c r="L28" s="110"/>
      <c r="M28" s="110"/>
      <c r="N28" s="110"/>
      <c r="P28" s="110"/>
      <c r="Q28" s="110"/>
    </row>
    <row r="29" spans="1:17" ht="12.75" customHeight="1">
      <c r="A29" s="211" t="s">
        <v>102</v>
      </c>
      <c r="B29" s="212"/>
      <c r="C29" s="212"/>
      <c r="D29" s="212"/>
      <c r="E29" s="212"/>
      <c r="F29" s="212"/>
      <c r="G29" s="212"/>
      <c r="H29" s="212"/>
      <c r="I29" s="1">
        <v>22</v>
      </c>
      <c r="J29" s="6">
        <v>2207000</v>
      </c>
      <c r="K29" s="6"/>
      <c r="L29" s="110"/>
      <c r="M29" s="110"/>
      <c r="N29" s="110"/>
      <c r="P29" s="110"/>
      <c r="Q29" s="110"/>
    </row>
    <row r="30" spans="1:17" ht="12.75" customHeight="1">
      <c r="A30" s="211" t="s">
        <v>10</v>
      </c>
      <c r="B30" s="212"/>
      <c r="C30" s="212"/>
      <c r="D30" s="212"/>
      <c r="E30" s="212"/>
      <c r="F30" s="212"/>
      <c r="G30" s="212"/>
      <c r="H30" s="212"/>
      <c r="I30" s="1">
        <v>23</v>
      </c>
      <c r="J30" s="6">
        <v>22640000</v>
      </c>
      <c r="K30" s="6">
        <v>13092000</v>
      </c>
      <c r="L30" s="110"/>
      <c r="M30" s="110"/>
      <c r="N30" s="110"/>
      <c r="P30" s="110"/>
      <c r="Q30" s="110"/>
    </row>
    <row r="31" spans="1:17" ht="12.75" customHeight="1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117">
        <v>154039962</v>
      </c>
      <c r="K31" s="117">
        <f>SUM(K28:K30)</f>
        <v>153717632</v>
      </c>
      <c r="L31" s="110"/>
      <c r="M31" s="110"/>
      <c r="N31" s="110"/>
      <c r="P31" s="110"/>
      <c r="Q31" s="110"/>
    </row>
    <row r="32" spans="1:17" ht="12.75" customHeight="1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117">
        <f>IF(J27&gt;J31,J27-J31,0)</f>
        <v>29437602</v>
      </c>
      <c r="K32" s="117">
        <f>IF(K27&gt;K31,K27-K31,0)</f>
        <v>0</v>
      </c>
      <c r="L32" s="110"/>
      <c r="M32" s="110"/>
      <c r="N32" s="110"/>
      <c r="P32" s="110"/>
      <c r="Q32" s="110"/>
    </row>
    <row r="33" spans="1:17" ht="12.75" customHeight="1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117">
        <v>0</v>
      </c>
      <c r="K33" s="117">
        <f>IF(K31&gt;K27,K31-K27,0)</f>
        <v>86540094</v>
      </c>
      <c r="L33" s="110"/>
      <c r="M33" s="110"/>
      <c r="N33" s="110"/>
      <c r="P33" s="110"/>
      <c r="Q33" s="110"/>
    </row>
    <row r="34" spans="1:17" ht="12.75" customHeight="1">
      <c r="A34" s="225" t="s">
        <v>133</v>
      </c>
      <c r="B34" s="226"/>
      <c r="C34" s="226"/>
      <c r="D34" s="226"/>
      <c r="E34" s="226"/>
      <c r="F34" s="226"/>
      <c r="G34" s="226"/>
      <c r="H34" s="226"/>
      <c r="I34" s="260"/>
      <c r="J34" s="260"/>
      <c r="K34" s="261"/>
      <c r="L34" s="110"/>
      <c r="M34" s="110"/>
      <c r="N34" s="110"/>
      <c r="P34" s="110"/>
      <c r="Q34" s="110"/>
    </row>
    <row r="35" spans="1:17" ht="12.75" customHeight="1">
      <c r="A35" s="211" t="s">
        <v>142</v>
      </c>
      <c r="B35" s="212"/>
      <c r="C35" s="212"/>
      <c r="D35" s="212"/>
      <c r="E35" s="212"/>
      <c r="F35" s="212"/>
      <c r="G35" s="212"/>
      <c r="H35" s="212"/>
      <c r="I35" s="1">
        <v>27</v>
      </c>
      <c r="J35" s="6">
        <v>0</v>
      </c>
      <c r="K35" s="6"/>
      <c r="L35" s="110"/>
      <c r="M35" s="110"/>
      <c r="N35" s="110"/>
      <c r="P35" s="110"/>
      <c r="Q35" s="110"/>
    </row>
    <row r="36" spans="1:17" ht="12.75" customHeight="1">
      <c r="A36" s="211" t="s">
        <v>23</v>
      </c>
      <c r="B36" s="212"/>
      <c r="C36" s="212"/>
      <c r="D36" s="212"/>
      <c r="E36" s="212"/>
      <c r="F36" s="212"/>
      <c r="G36" s="212"/>
      <c r="H36" s="212"/>
      <c r="I36" s="1">
        <v>28</v>
      </c>
      <c r="J36" s="6">
        <v>120394000</v>
      </c>
      <c r="K36" s="6">
        <v>80065000</v>
      </c>
      <c r="L36" s="110"/>
      <c r="M36" s="110"/>
      <c r="N36" s="110"/>
      <c r="P36" s="110"/>
      <c r="Q36" s="110"/>
    </row>
    <row r="37" spans="1:17" ht="12.75" customHeight="1">
      <c r="A37" s="211" t="s">
        <v>24</v>
      </c>
      <c r="B37" s="212"/>
      <c r="C37" s="212"/>
      <c r="D37" s="212"/>
      <c r="E37" s="212"/>
      <c r="F37" s="212"/>
      <c r="G37" s="212"/>
      <c r="H37" s="212"/>
      <c r="I37" s="1">
        <v>29</v>
      </c>
      <c r="J37" s="6"/>
      <c r="K37" s="6"/>
      <c r="L37" s="110"/>
      <c r="M37" s="110"/>
      <c r="N37" s="110"/>
      <c r="P37" s="110"/>
      <c r="Q37" s="110"/>
    </row>
    <row r="38" spans="1:17" ht="12.75" customHeight="1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117">
        <f>SUM(J35:J37)</f>
        <v>120394000</v>
      </c>
      <c r="K38" s="117">
        <f>SUM(K35:K37)</f>
        <v>80065000</v>
      </c>
      <c r="L38" s="110"/>
      <c r="M38" s="110"/>
      <c r="N38" s="110"/>
      <c r="P38" s="110"/>
      <c r="Q38" s="110"/>
    </row>
    <row r="39" spans="1:17" ht="12.75" customHeight="1">
      <c r="A39" s="211" t="s">
        <v>25</v>
      </c>
      <c r="B39" s="212"/>
      <c r="C39" s="212"/>
      <c r="D39" s="212"/>
      <c r="E39" s="212"/>
      <c r="F39" s="212"/>
      <c r="G39" s="212"/>
      <c r="H39" s="212"/>
      <c r="I39" s="1">
        <v>31</v>
      </c>
      <c r="J39" s="6">
        <v>437715000</v>
      </c>
      <c r="K39" s="6">
        <v>466297854</v>
      </c>
      <c r="L39" s="110"/>
      <c r="M39" s="110"/>
      <c r="N39" s="110"/>
      <c r="P39" s="110"/>
      <c r="Q39" s="110"/>
    </row>
    <row r="40" spans="1:17" ht="12.75" customHeight="1">
      <c r="A40" s="211" t="s">
        <v>26</v>
      </c>
      <c r="B40" s="212"/>
      <c r="C40" s="212"/>
      <c r="D40" s="212"/>
      <c r="E40" s="212"/>
      <c r="F40" s="212"/>
      <c r="G40" s="212"/>
      <c r="H40" s="212"/>
      <c r="I40" s="1">
        <v>32</v>
      </c>
      <c r="J40" s="6">
        <v>44984000</v>
      </c>
      <c r="K40" s="6">
        <v>66674000</v>
      </c>
      <c r="L40" s="110"/>
      <c r="M40" s="110"/>
      <c r="N40" s="110"/>
      <c r="P40" s="110"/>
      <c r="Q40" s="110"/>
    </row>
    <row r="41" spans="1:17" ht="12.75" customHeight="1">
      <c r="A41" s="211" t="s">
        <v>27</v>
      </c>
      <c r="B41" s="212"/>
      <c r="C41" s="212"/>
      <c r="D41" s="212"/>
      <c r="E41" s="212"/>
      <c r="F41" s="212"/>
      <c r="G41" s="212"/>
      <c r="H41" s="212"/>
      <c r="I41" s="1">
        <v>33</v>
      </c>
      <c r="J41" s="6"/>
      <c r="K41" s="6"/>
      <c r="L41" s="110"/>
      <c r="M41" s="110"/>
      <c r="N41" s="110"/>
      <c r="P41" s="110"/>
      <c r="Q41" s="110"/>
    </row>
    <row r="42" spans="1:17" ht="12.75" customHeight="1">
      <c r="A42" s="211" t="s">
        <v>28</v>
      </c>
      <c r="B42" s="212"/>
      <c r="C42" s="212"/>
      <c r="D42" s="212"/>
      <c r="E42" s="212"/>
      <c r="F42" s="212"/>
      <c r="G42" s="212"/>
      <c r="H42" s="212"/>
      <c r="I42" s="1">
        <v>34</v>
      </c>
      <c r="J42" s="6">
        <v>7430933</v>
      </c>
      <c r="K42" s="6">
        <v>2164053</v>
      </c>
      <c r="L42" s="110"/>
      <c r="M42" s="110"/>
      <c r="N42" s="110"/>
      <c r="P42" s="110"/>
      <c r="Q42" s="110"/>
    </row>
    <row r="43" spans="1:17" ht="12.75" customHeight="1">
      <c r="A43" s="211" t="s">
        <v>29</v>
      </c>
      <c r="B43" s="212"/>
      <c r="C43" s="212"/>
      <c r="D43" s="212"/>
      <c r="E43" s="212"/>
      <c r="F43" s="212"/>
      <c r="G43" s="212"/>
      <c r="H43" s="212"/>
      <c r="I43" s="1">
        <v>35</v>
      </c>
      <c r="J43" s="6">
        <v>1906000</v>
      </c>
      <c r="K43" s="6">
        <v>3910463</v>
      </c>
      <c r="L43" s="110"/>
      <c r="M43" s="110"/>
      <c r="N43" s="110"/>
      <c r="P43" s="110"/>
      <c r="Q43" s="110"/>
    </row>
    <row r="44" spans="1:17" ht="12.75" customHeight="1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117">
        <f>SUM(J39:J43)</f>
        <v>492035933</v>
      </c>
      <c r="K44" s="117">
        <f>SUM(K39:K43)</f>
        <v>539046370</v>
      </c>
      <c r="L44" s="110"/>
      <c r="M44" s="110"/>
      <c r="N44" s="110"/>
      <c r="P44" s="110"/>
      <c r="Q44" s="110"/>
    </row>
    <row r="45" spans="1:17" ht="12.75" customHeight="1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117">
        <v>0</v>
      </c>
      <c r="K45" s="117">
        <f>IF(K38&gt;K44,K38-K44,0)</f>
        <v>0</v>
      </c>
      <c r="L45" s="110"/>
      <c r="M45" s="110"/>
      <c r="N45" s="110"/>
      <c r="P45" s="110"/>
      <c r="Q45" s="110"/>
    </row>
    <row r="46" spans="1:17" ht="12.75" customHeight="1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117">
        <f>IF(J44&gt;J38,J44-J38,0)</f>
        <v>371641933</v>
      </c>
      <c r="K46" s="117">
        <f>IF(K44&gt;K38,K44-K38,0)</f>
        <v>458981370</v>
      </c>
      <c r="L46" s="110"/>
      <c r="M46" s="110"/>
      <c r="N46" s="110"/>
      <c r="P46" s="110"/>
      <c r="Q46" s="110"/>
    </row>
    <row r="47" spans="1:17" ht="12.75" customHeight="1">
      <c r="A47" s="211" t="s">
        <v>61</v>
      </c>
      <c r="B47" s="212"/>
      <c r="C47" s="212"/>
      <c r="D47" s="212"/>
      <c r="E47" s="212"/>
      <c r="F47" s="212"/>
      <c r="G47" s="212"/>
      <c r="H47" s="212"/>
      <c r="I47" s="1">
        <v>39</v>
      </c>
      <c r="J47" s="50">
        <f>IF(J19-J20+J32-J33+J45-J46&gt;0,J19-J20+J32-J33+J45-J46,0)</f>
        <v>6349383</v>
      </c>
      <c r="K47" s="50">
        <f>IF(K19-K20+K32-K33+K45-K46&gt;0,K19-K20+K32-K33+K45-K46,0)</f>
        <v>0</v>
      </c>
      <c r="L47" s="110"/>
      <c r="M47" s="110"/>
      <c r="N47" s="110"/>
      <c r="P47" s="110"/>
      <c r="Q47" s="110"/>
    </row>
    <row r="48" spans="1:17" ht="12.75" customHeight="1">
      <c r="A48" s="211" t="s">
        <v>62</v>
      </c>
      <c r="B48" s="212"/>
      <c r="C48" s="212"/>
      <c r="D48" s="212"/>
      <c r="E48" s="212"/>
      <c r="F48" s="212"/>
      <c r="G48" s="212"/>
      <c r="H48" s="212"/>
      <c r="I48" s="1">
        <v>40</v>
      </c>
      <c r="J48" s="50">
        <v>0</v>
      </c>
      <c r="K48" s="50">
        <f>IF(K20-K19+K33-K32+K46-K45&gt;0,K20-K19+K33-K32+K46-K45,0)</f>
        <v>83415562</v>
      </c>
      <c r="L48" s="110"/>
      <c r="M48" s="110"/>
      <c r="N48" s="110"/>
      <c r="P48" s="110"/>
      <c r="Q48" s="110"/>
    </row>
    <row r="49" spans="1:17" ht="12.75" customHeight="1">
      <c r="A49" s="211" t="s">
        <v>134</v>
      </c>
      <c r="B49" s="212"/>
      <c r="C49" s="212"/>
      <c r="D49" s="212"/>
      <c r="E49" s="212"/>
      <c r="F49" s="212"/>
      <c r="G49" s="212"/>
      <c r="H49" s="212"/>
      <c r="I49" s="1">
        <v>41</v>
      </c>
      <c r="J49" s="6">
        <v>490729635</v>
      </c>
      <c r="K49" s="6">
        <f>Bilanca!J64</f>
        <v>497079018</v>
      </c>
      <c r="L49" s="110"/>
      <c r="M49" s="110"/>
      <c r="N49" s="110"/>
      <c r="P49" s="110"/>
      <c r="Q49" s="110"/>
    </row>
    <row r="50" spans="1:17" ht="12.75" customHeight="1">
      <c r="A50" s="211" t="s">
        <v>143</v>
      </c>
      <c r="B50" s="212"/>
      <c r="C50" s="212"/>
      <c r="D50" s="212"/>
      <c r="E50" s="212"/>
      <c r="F50" s="212"/>
      <c r="G50" s="212"/>
      <c r="H50" s="212"/>
      <c r="I50" s="1">
        <v>42</v>
      </c>
      <c r="J50" s="6">
        <f>+J47</f>
        <v>6349383</v>
      </c>
      <c r="K50" s="6">
        <f>K47</f>
        <v>0</v>
      </c>
      <c r="L50" s="110"/>
      <c r="M50" s="110"/>
      <c r="N50" s="110"/>
      <c r="P50" s="110"/>
      <c r="Q50" s="110"/>
    </row>
    <row r="51" spans="1:17" ht="12.75" customHeight="1">
      <c r="A51" s="211" t="s">
        <v>144</v>
      </c>
      <c r="B51" s="212"/>
      <c r="C51" s="212"/>
      <c r="D51" s="212"/>
      <c r="E51" s="212"/>
      <c r="F51" s="212"/>
      <c r="G51" s="212"/>
      <c r="H51" s="212"/>
      <c r="I51" s="1">
        <v>43</v>
      </c>
      <c r="J51" s="6">
        <v>0</v>
      </c>
      <c r="K51" s="6">
        <f>K48</f>
        <v>83415562</v>
      </c>
      <c r="L51" s="110"/>
      <c r="M51" s="110"/>
      <c r="N51" s="110"/>
      <c r="P51" s="110"/>
      <c r="Q51" s="110"/>
    </row>
    <row r="52" spans="1:17" ht="12.75" customHeight="1">
      <c r="A52" s="231" t="s">
        <v>145</v>
      </c>
      <c r="B52" s="232"/>
      <c r="C52" s="232"/>
      <c r="D52" s="232"/>
      <c r="E52" s="232"/>
      <c r="F52" s="232"/>
      <c r="G52" s="232"/>
      <c r="H52" s="232"/>
      <c r="I52" s="4">
        <v>44</v>
      </c>
      <c r="J52" s="57">
        <f>+J49+J50-J51</f>
        <v>497079018</v>
      </c>
      <c r="K52" s="57">
        <f>+K49+K50-K51</f>
        <v>413663456</v>
      </c>
      <c r="L52" s="110"/>
      <c r="M52" s="110"/>
      <c r="N52" s="110"/>
      <c r="P52" s="110"/>
      <c r="Q52" s="110"/>
    </row>
    <row r="53" spans="1:17">
      <c r="K53" s="110"/>
    </row>
    <row r="54" spans="1:17">
      <c r="K54" s="110"/>
    </row>
    <row r="55" spans="1:17">
      <c r="J55" s="110"/>
      <c r="K55" s="110"/>
    </row>
    <row r="56" spans="1:17">
      <c r="K56" s="110"/>
    </row>
    <row r="57" spans="1:17">
      <c r="K57" s="110"/>
    </row>
  </sheetData>
  <protectedRanges>
    <protectedRange sqref="J7:K7" name="Range1_10_2_1_2_1_2"/>
    <protectedRange sqref="J8:K8" name="Range1_10_3_1_2_1_2"/>
    <protectedRange sqref="K14" name="Range1_11_1_1_2_1_1_1"/>
    <protectedRange sqref="K16" name="Range1_11_2_1_2_1_2"/>
    <protectedRange sqref="K22:K24" name="Range1_12_2_3_1_1"/>
    <protectedRange sqref="K26" name="Range1_12_1_1_3_1_1"/>
    <protectedRange sqref="K28" name="Range1_13_2_3_1_1"/>
    <protectedRange sqref="K30" name="Range1_13_1_1_3_1_1"/>
    <protectedRange sqref="K49" name="Range1_15_1_3_1_1"/>
    <protectedRange sqref="J14:J17" name="Range1_11_1_1_2_1_1_1_5"/>
    <protectedRange sqref="J22:J24" name="Range1_12_2_3_1_1_3"/>
    <protectedRange sqref="J26" name="Range1_12_1_1_3_1_1_3"/>
    <protectedRange sqref="J28" name="Range1_13_2_3_1_1_3"/>
    <protectedRange sqref="J30" name="Range1_13_1_1_3_1_1_3"/>
    <protectedRange sqref="J49" name="Range1_15_1_3_1_1_3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7" type="noConversion"/>
  <dataValidations count="2">
    <dataValidation allowBlank="1" sqref="A1:I1048576 J41:K49 J51:K1048576 K23:K38 J1:J39 K1:K9 K12:K21 L1:XFD1048576"/>
    <dataValidation type="whole" operator="notEqual" allowBlank="1" showInputMessage="1" showErrorMessage="1" errorTitle="Pogrešan unos" error="Mogu se unijeti samo cjelobrojne vrijednosti." sqref="J50:K50">
      <formula1>9999999998</formula1>
    </dataValidation>
  </dataValidations>
  <pageMargins left="0.75" right="0.75" top="1" bottom="1" header="0.5" footer="0.5"/>
  <pageSetup paperSize="9" scale="8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26"/>
  <sheetViews>
    <sheetView view="pageBreakPreview" zoomScale="110" zoomScaleNormal="100" zoomScaleSheetLayoutView="110" workbookViewId="0">
      <selection activeCell="E33" sqref="E33"/>
    </sheetView>
  </sheetViews>
  <sheetFormatPr defaultRowHeight="12.75"/>
  <cols>
    <col min="1" max="4" width="9.140625" style="62"/>
    <col min="5" max="5" width="10.140625" style="62" bestFit="1" customWidth="1"/>
    <col min="6" max="9" width="9.140625" style="62"/>
    <col min="10" max="10" width="13.85546875" style="62" customWidth="1"/>
    <col min="11" max="11" width="15.85546875" style="62" customWidth="1"/>
    <col min="12" max="12" width="9.140625" style="62"/>
    <col min="13" max="13" width="13.7109375" style="62" bestFit="1" customWidth="1"/>
    <col min="14" max="14" width="9.85546875" style="62" bestFit="1" customWidth="1"/>
    <col min="15" max="15" width="9.140625" style="62"/>
    <col min="16" max="16" width="11.28515625" style="62" bestFit="1" customWidth="1"/>
    <col min="17" max="17" width="9.85546875" style="62" bestFit="1" customWidth="1"/>
    <col min="18" max="16384" width="9.140625" style="62"/>
  </cols>
  <sheetData>
    <row r="1" spans="1:17">
      <c r="A1" s="268" t="s">
        <v>245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7" ht="15.75">
      <c r="A2" s="41"/>
      <c r="B2" s="61"/>
      <c r="C2" s="278" t="s">
        <v>246</v>
      </c>
      <c r="D2" s="278"/>
      <c r="E2" s="63">
        <v>43101</v>
      </c>
      <c r="F2" s="42" t="s">
        <v>214</v>
      </c>
      <c r="G2" s="279">
        <v>43465</v>
      </c>
      <c r="H2" s="280"/>
      <c r="I2" s="61"/>
      <c r="J2" s="61"/>
      <c r="K2" s="61"/>
    </row>
    <row r="3" spans="1:17" ht="23.25">
      <c r="A3" s="281" t="s">
        <v>50</v>
      </c>
      <c r="B3" s="281"/>
      <c r="C3" s="281"/>
      <c r="D3" s="281"/>
      <c r="E3" s="281"/>
      <c r="F3" s="281"/>
      <c r="G3" s="281"/>
      <c r="H3" s="281"/>
      <c r="I3" s="64" t="s">
        <v>269</v>
      </c>
      <c r="J3" s="65" t="s">
        <v>124</v>
      </c>
      <c r="K3" s="65" t="s">
        <v>125</v>
      </c>
    </row>
    <row r="4" spans="1:17">
      <c r="A4" s="282">
        <v>1</v>
      </c>
      <c r="B4" s="282"/>
      <c r="C4" s="282"/>
      <c r="D4" s="282"/>
      <c r="E4" s="282"/>
      <c r="F4" s="282"/>
      <c r="G4" s="282"/>
      <c r="H4" s="282"/>
      <c r="I4" s="67">
        <v>2</v>
      </c>
      <c r="J4" s="66" t="s">
        <v>247</v>
      </c>
      <c r="K4" s="66" t="s">
        <v>248</v>
      </c>
    </row>
    <row r="5" spans="1:17">
      <c r="A5" s="270" t="s">
        <v>249</v>
      </c>
      <c r="B5" s="271"/>
      <c r="C5" s="271"/>
      <c r="D5" s="271"/>
      <c r="E5" s="271"/>
      <c r="F5" s="271"/>
      <c r="G5" s="271"/>
      <c r="H5" s="271"/>
      <c r="I5" s="43">
        <v>1</v>
      </c>
      <c r="J5" s="5">
        <f>Bilanca!J70</f>
        <v>133372000</v>
      </c>
      <c r="K5" s="5">
        <f>Bilanca!K70</f>
        <v>133372000</v>
      </c>
      <c r="M5" s="111"/>
      <c r="N5" s="111"/>
      <c r="P5" s="111"/>
      <c r="Q5" s="111"/>
    </row>
    <row r="6" spans="1:17">
      <c r="A6" s="270" t="s">
        <v>250</v>
      </c>
      <c r="B6" s="271"/>
      <c r="C6" s="271"/>
      <c r="D6" s="271"/>
      <c r="E6" s="271"/>
      <c r="F6" s="271"/>
      <c r="G6" s="271"/>
      <c r="H6" s="271"/>
      <c r="I6" s="43">
        <v>2</v>
      </c>
      <c r="J6" s="6">
        <f>Bilanca!J71</f>
        <v>881088869</v>
      </c>
      <c r="K6" s="6">
        <f>Bilanca!K71</f>
        <v>881274998</v>
      </c>
      <c r="M6" s="111"/>
      <c r="N6" s="111"/>
      <c r="P6" s="111"/>
      <c r="Q6" s="111"/>
    </row>
    <row r="7" spans="1:17">
      <c r="A7" s="270" t="s">
        <v>251</v>
      </c>
      <c r="B7" s="271"/>
      <c r="C7" s="271"/>
      <c r="D7" s="271"/>
      <c r="E7" s="271"/>
      <c r="F7" s="271"/>
      <c r="G7" s="271"/>
      <c r="H7" s="271"/>
      <c r="I7" s="43">
        <v>3</v>
      </c>
      <c r="J7" s="6">
        <f>Bilanca!J72</f>
        <v>-52002062</v>
      </c>
      <c r="K7" s="6">
        <f>Bilanca!K72</f>
        <v>-82178686</v>
      </c>
      <c r="M7" s="111"/>
      <c r="N7" s="111"/>
      <c r="P7" s="111"/>
      <c r="Q7" s="111"/>
    </row>
    <row r="8" spans="1:17">
      <c r="A8" s="270" t="s">
        <v>252</v>
      </c>
      <c r="B8" s="271"/>
      <c r="C8" s="271"/>
      <c r="D8" s="271"/>
      <c r="E8" s="271"/>
      <c r="F8" s="271"/>
      <c r="G8" s="271"/>
      <c r="H8" s="271"/>
      <c r="I8" s="43">
        <v>4</v>
      </c>
      <c r="J8" s="6">
        <f>Bilanca!J80</f>
        <v>1010138055</v>
      </c>
      <c r="K8" s="6">
        <f>Bilanca!K80</f>
        <v>1217674393</v>
      </c>
      <c r="M8" s="111"/>
      <c r="N8" s="111"/>
      <c r="P8" s="111"/>
      <c r="Q8" s="111"/>
    </row>
    <row r="9" spans="1:17">
      <c r="A9" s="270" t="s">
        <v>253</v>
      </c>
      <c r="B9" s="271"/>
      <c r="C9" s="271"/>
      <c r="D9" s="271"/>
      <c r="E9" s="271"/>
      <c r="F9" s="271"/>
      <c r="G9" s="271"/>
      <c r="H9" s="271"/>
      <c r="I9" s="43">
        <v>5</v>
      </c>
      <c r="J9" s="6">
        <f>RDG!J53</f>
        <v>275528935.36800003</v>
      </c>
      <c r="K9" s="6">
        <f>RDG!L53</f>
        <v>243970033</v>
      </c>
      <c r="M9" s="111"/>
      <c r="N9" s="111"/>
      <c r="P9" s="111"/>
      <c r="Q9" s="111"/>
    </row>
    <row r="10" spans="1:17">
      <c r="A10" s="270" t="s">
        <v>254</v>
      </c>
      <c r="B10" s="271"/>
      <c r="C10" s="271"/>
      <c r="D10" s="271"/>
      <c r="E10" s="271"/>
      <c r="F10" s="271"/>
      <c r="G10" s="271"/>
      <c r="H10" s="271"/>
      <c r="I10" s="43">
        <v>6</v>
      </c>
      <c r="J10" s="6"/>
      <c r="K10" s="6"/>
      <c r="M10" s="111"/>
      <c r="N10" s="111"/>
      <c r="P10" s="111"/>
      <c r="Q10" s="111"/>
    </row>
    <row r="11" spans="1:17">
      <c r="A11" s="270" t="s">
        <v>255</v>
      </c>
      <c r="B11" s="271"/>
      <c r="C11" s="271"/>
      <c r="D11" s="271"/>
      <c r="E11" s="271"/>
      <c r="F11" s="271"/>
      <c r="G11" s="271"/>
      <c r="H11" s="271"/>
      <c r="I11" s="43">
        <v>7</v>
      </c>
      <c r="J11" s="6"/>
      <c r="K11" s="6"/>
      <c r="M11" s="111"/>
      <c r="N11" s="111"/>
      <c r="P11" s="111"/>
      <c r="Q11" s="111"/>
    </row>
    <row r="12" spans="1:17">
      <c r="A12" s="270" t="s">
        <v>256</v>
      </c>
      <c r="B12" s="271"/>
      <c r="C12" s="271"/>
      <c r="D12" s="271"/>
      <c r="E12" s="271"/>
      <c r="F12" s="271"/>
      <c r="G12" s="271"/>
      <c r="H12" s="271"/>
      <c r="I12" s="43">
        <v>8</v>
      </c>
      <c r="J12" s="6"/>
      <c r="K12" s="6"/>
      <c r="M12" s="111"/>
      <c r="N12" s="111"/>
      <c r="P12" s="111"/>
      <c r="Q12" s="111"/>
    </row>
    <row r="13" spans="1:17">
      <c r="A13" s="270" t="s">
        <v>257</v>
      </c>
      <c r="B13" s="271"/>
      <c r="C13" s="271"/>
      <c r="D13" s="271"/>
      <c r="E13" s="271"/>
      <c r="F13" s="271"/>
      <c r="G13" s="271"/>
      <c r="H13" s="271"/>
      <c r="I13" s="43">
        <v>9</v>
      </c>
      <c r="J13" s="6">
        <f>Bilanca!J78</f>
        <v>-1938913</v>
      </c>
      <c r="K13" s="6">
        <f>Bilanca!K78</f>
        <v>459146</v>
      </c>
      <c r="M13" s="111"/>
      <c r="N13" s="111"/>
      <c r="P13" s="111"/>
      <c r="Q13" s="111"/>
    </row>
    <row r="14" spans="1:17">
      <c r="A14" s="272" t="s">
        <v>258</v>
      </c>
      <c r="B14" s="273"/>
      <c r="C14" s="273"/>
      <c r="D14" s="273"/>
      <c r="E14" s="273"/>
      <c r="F14" s="273"/>
      <c r="G14" s="273"/>
      <c r="H14" s="273"/>
      <c r="I14" s="43">
        <v>10</v>
      </c>
      <c r="J14" s="117">
        <f>SUM(J5:J13)</f>
        <v>2246186884.368</v>
      </c>
      <c r="K14" s="117">
        <f>SUM(K5:K13)</f>
        <v>2394571884</v>
      </c>
      <c r="M14" s="111"/>
      <c r="N14" s="111"/>
      <c r="P14" s="111"/>
      <c r="Q14" s="111"/>
    </row>
    <row r="15" spans="1:17">
      <c r="A15" s="270" t="s">
        <v>259</v>
      </c>
      <c r="B15" s="271"/>
      <c r="C15" s="271"/>
      <c r="D15" s="271"/>
      <c r="E15" s="271"/>
      <c r="F15" s="271"/>
      <c r="G15" s="271"/>
      <c r="H15" s="271"/>
      <c r="I15" s="43">
        <v>11</v>
      </c>
      <c r="J15" s="6">
        <f>RDG!J58</f>
        <v>21410519</v>
      </c>
      <c r="K15" s="6">
        <f>RDG!L58</f>
        <v>-33080871</v>
      </c>
      <c r="M15" s="111"/>
      <c r="N15" s="111"/>
      <c r="P15" s="111"/>
      <c r="Q15" s="111"/>
    </row>
    <row r="16" spans="1:17">
      <c r="A16" s="270" t="s">
        <v>260</v>
      </c>
      <c r="B16" s="271"/>
      <c r="C16" s="271"/>
      <c r="D16" s="271"/>
      <c r="E16" s="271"/>
      <c r="F16" s="271"/>
      <c r="G16" s="271"/>
      <c r="H16" s="271"/>
      <c r="I16" s="43">
        <v>12</v>
      </c>
      <c r="J16" s="6"/>
      <c r="K16" s="6"/>
      <c r="M16" s="111"/>
      <c r="N16" s="111"/>
      <c r="P16" s="111"/>
      <c r="Q16" s="111"/>
    </row>
    <row r="17" spans="1:17">
      <c r="A17" s="270" t="s">
        <v>261</v>
      </c>
      <c r="B17" s="271"/>
      <c r="C17" s="271"/>
      <c r="D17" s="271"/>
      <c r="E17" s="271"/>
      <c r="F17" s="271"/>
      <c r="G17" s="271"/>
      <c r="H17" s="271"/>
      <c r="I17" s="43">
        <v>13</v>
      </c>
      <c r="J17" s="6">
        <f>RDG!J61</f>
        <v>-15466116</v>
      </c>
      <c r="K17" s="6">
        <f>RDG!L61</f>
        <v>2422390</v>
      </c>
      <c r="M17" s="111"/>
      <c r="N17" s="111"/>
      <c r="P17" s="111"/>
      <c r="Q17" s="111"/>
    </row>
    <row r="18" spans="1:17">
      <c r="A18" s="270" t="s">
        <v>262</v>
      </c>
      <c r="B18" s="271"/>
      <c r="C18" s="271"/>
      <c r="D18" s="271"/>
      <c r="E18" s="271"/>
      <c r="F18" s="271"/>
      <c r="G18" s="271"/>
      <c r="H18" s="271"/>
      <c r="I18" s="43">
        <v>14</v>
      </c>
      <c r="J18" s="6"/>
      <c r="K18" s="6"/>
      <c r="M18" s="111"/>
      <c r="N18" s="111"/>
      <c r="P18" s="111"/>
      <c r="Q18" s="111"/>
    </row>
    <row r="19" spans="1:17">
      <c r="A19" s="270" t="s">
        <v>263</v>
      </c>
      <c r="B19" s="271"/>
      <c r="C19" s="271"/>
      <c r="D19" s="271"/>
      <c r="E19" s="271"/>
      <c r="F19" s="271"/>
      <c r="G19" s="271"/>
      <c r="H19" s="271"/>
      <c r="I19" s="43">
        <v>15</v>
      </c>
      <c r="J19" s="6"/>
      <c r="K19" s="6"/>
      <c r="M19" s="111"/>
      <c r="N19" s="111"/>
      <c r="P19" s="111"/>
      <c r="Q19" s="111"/>
    </row>
    <row r="20" spans="1:17">
      <c r="A20" s="270" t="s">
        <v>264</v>
      </c>
      <c r="B20" s="271"/>
      <c r="C20" s="271"/>
      <c r="D20" s="271"/>
      <c r="E20" s="271"/>
      <c r="F20" s="271"/>
      <c r="G20" s="271"/>
      <c r="H20" s="271"/>
      <c r="I20" s="43">
        <v>16</v>
      </c>
      <c r="J20" s="6">
        <v>227417213</v>
      </c>
      <c r="K20" s="6">
        <v>179249715</v>
      </c>
      <c r="M20" s="111"/>
      <c r="N20" s="111"/>
      <c r="P20" s="111"/>
      <c r="Q20" s="111"/>
    </row>
    <row r="21" spans="1:17">
      <c r="A21" s="272" t="s">
        <v>265</v>
      </c>
      <c r="B21" s="273"/>
      <c r="C21" s="273"/>
      <c r="D21" s="273"/>
      <c r="E21" s="273"/>
      <c r="F21" s="273"/>
      <c r="G21" s="273"/>
      <c r="H21" s="273"/>
      <c r="I21" s="43">
        <v>17</v>
      </c>
      <c r="J21" s="116">
        <f>SUM(J15:J20)</f>
        <v>233361616</v>
      </c>
      <c r="K21" s="116">
        <f>SUM(K15:K20)</f>
        <v>148591234</v>
      </c>
      <c r="M21" s="111"/>
      <c r="N21" s="111"/>
      <c r="P21" s="111"/>
      <c r="Q21" s="111"/>
    </row>
    <row r="22" spans="1:17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  <c r="M22" s="111"/>
      <c r="N22" s="111"/>
      <c r="P22" s="111"/>
      <c r="Q22" s="111"/>
    </row>
    <row r="23" spans="1:17">
      <c r="A23" s="262" t="s">
        <v>266</v>
      </c>
      <c r="B23" s="263"/>
      <c r="C23" s="263"/>
      <c r="D23" s="263"/>
      <c r="E23" s="263"/>
      <c r="F23" s="263"/>
      <c r="G23" s="263"/>
      <c r="H23" s="263"/>
      <c r="I23" s="44">
        <v>18</v>
      </c>
      <c r="J23" s="5">
        <f>J21-J24</f>
        <v>232680074</v>
      </c>
      <c r="K23" s="5">
        <f>K21-K24</f>
        <v>148384955</v>
      </c>
      <c r="M23" s="111"/>
      <c r="N23" s="111"/>
      <c r="P23" s="111"/>
      <c r="Q23" s="111"/>
    </row>
    <row r="24" spans="1:17">
      <c r="A24" s="264" t="s">
        <v>267</v>
      </c>
      <c r="B24" s="265"/>
      <c r="C24" s="265"/>
      <c r="D24" s="265"/>
      <c r="E24" s="265"/>
      <c r="F24" s="265"/>
      <c r="G24" s="265"/>
      <c r="H24" s="265"/>
      <c r="I24" s="45">
        <v>19</v>
      </c>
      <c r="J24" s="57">
        <f>+RDG!J71</f>
        <v>681542</v>
      </c>
      <c r="K24" s="57">
        <f>+RDG!L71</f>
        <v>206279</v>
      </c>
      <c r="M24" s="111"/>
      <c r="N24" s="111"/>
      <c r="P24" s="111"/>
      <c r="Q24" s="111"/>
    </row>
    <row r="25" spans="1:17" ht="30" customHeight="1">
      <c r="A25" s="266" t="s">
        <v>268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M25" s="111"/>
      <c r="N25" s="111"/>
    </row>
    <row r="26" spans="1:17">
      <c r="M26" s="111"/>
      <c r="N26" s="111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2">
    <dataValidation allowBlank="1" sqref="A1:I1048576 J1:K4 J29 J9:K28 J30:K1048576 L1:XFD1048576"/>
    <dataValidation type="whole" operator="notEqual" allowBlank="1" showInputMessage="1" showErrorMessage="1" errorTitle="Pogrešan unos" error="Mogu se unijeti samo cjelobrojne vrijednosti." sqref="J5:K8">
      <formula1>999999999999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>
      <selection activeCell="A4" sqref="A4:J10"/>
    </sheetView>
  </sheetViews>
  <sheetFormatPr defaultRowHeight="12.75"/>
  <sheetData>
    <row r="1" spans="1:10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3" t="s">
        <v>244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4" t="s">
        <v>280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7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2015-04-24T11:46:34Z</cp:lastPrinted>
  <dcterms:created xsi:type="dcterms:W3CDTF">2008-10-17T11:51:54Z</dcterms:created>
  <dcterms:modified xsi:type="dcterms:W3CDTF">2019-02-25T10:35:16Z</dcterms:modified>
</cp:coreProperties>
</file>