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RFS03\AG Financije\External Reporting\2016\Objave rezultata\Q1 2016\"/>
    </mc:Choice>
  </mc:AlternateContent>
  <bookViews>
    <workbookView xWindow="0" yWindow="255" windowWidth="15480" windowHeight="11640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definedNames>
    <definedName name="_xlnm.Print_Area" localSheetId="1">'Balance sheet'!$A$1:$D$120</definedName>
    <definedName name="_xlnm.Print_Area" localSheetId="3">'Cash flow'!$A$1:$D$52</definedName>
    <definedName name="_xlnm.Print_Area" localSheetId="4">'Equity movement'!$A$1:$K$25</definedName>
    <definedName name="_xlnm.Print_Area" localSheetId="0">GENERAL!$A$1:$I$63</definedName>
    <definedName name="_xlnm.Print_Area" localSheetId="2">PL!$A$1:$F$71</definedName>
  </definedNames>
  <calcPr calcId="152511"/>
</workbook>
</file>

<file path=xl/calcChain.xml><?xml version="1.0" encoding="utf-8"?>
<calcChain xmlns="http://schemas.openxmlformats.org/spreadsheetml/2006/main">
  <c r="D44" i="20" l="1"/>
  <c r="D46" i="20" s="1"/>
  <c r="C44" i="20"/>
  <c r="C46" i="20" s="1"/>
  <c r="D38" i="20"/>
  <c r="D45" i="20" s="1"/>
  <c r="D47" i="20" s="1"/>
  <c r="D50" i="20" s="1"/>
  <c r="C38" i="20"/>
  <c r="C45" i="20" s="1"/>
  <c r="C47" i="20" s="1"/>
  <c r="C50" i="20" s="1"/>
  <c r="D31" i="20"/>
  <c r="D33" i="20" s="1"/>
  <c r="C31" i="20"/>
  <c r="C33" i="20" s="1"/>
  <c r="D27" i="20"/>
  <c r="D32" i="20" s="1"/>
  <c r="C27" i="20"/>
  <c r="C32" i="20" s="1"/>
  <c r="D18" i="20"/>
  <c r="D20" i="20" s="1"/>
  <c r="C18" i="20"/>
  <c r="C20" i="20" s="1"/>
  <c r="D17" i="20"/>
  <c r="D13" i="20"/>
  <c r="D19" i="20" s="1"/>
  <c r="C13" i="20"/>
  <c r="C19" i="20" s="1"/>
  <c r="D70" i="18"/>
  <c r="C70" i="18"/>
  <c r="F57" i="18"/>
  <c r="F66" i="18" s="1"/>
  <c r="E57" i="18"/>
  <c r="E66" i="18" s="1"/>
  <c r="D57" i="18"/>
  <c r="D66" i="18" s="1"/>
  <c r="C57" i="18"/>
  <c r="C66" i="18" s="1"/>
  <c r="F56" i="18"/>
  <c r="F67" i="18" s="1"/>
  <c r="F70" i="18" s="1"/>
  <c r="E56" i="18"/>
  <c r="E67" i="18" s="1"/>
  <c r="E70" i="18" s="1"/>
  <c r="D56" i="18"/>
  <c r="D67" i="18" s="1"/>
  <c r="C56" i="18"/>
  <c r="C67" i="18" s="1"/>
  <c r="F53" i="18"/>
  <c r="E53" i="18"/>
  <c r="D53" i="18"/>
  <c r="C53" i="18"/>
  <c r="F33" i="18"/>
  <c r="E33" i="18"/>
  <c r="D33" i="18"/>
  <c r="C33" i="18"/>
  <c r="F27" i="18"/>
  <c r="E27" i="18"/>
  <c r="D27" i="18"/>
  <c r="C27" i="18"/>
  <c r="F22" i="18"/>
  <c r="E22" i="18"/>
  <c r="D22" i="18"/>
  <c r="C22" i="18"/>
  <c r="F16" i="18"/>
  <c r="E16" i="18"/>
  <c r="D16" i="18"/>
  <c r="C16" i="18"/>
  <c r="F12" i="18"/>
  <c r="E12" i="18"/>
  <c r="D12" i="18"/>
  <c r="C12" i="18"/>
  <c r="F10" i="18"/>
  <c r="F43" i="18" s="1"/>
  <c r="E10" i="18"/>
  <c r="E43" i="18" s="1"/>
  <c r="D10" i="18"/>
  <c r="D43" i="18" s="1"/>
  <c r="C10" i="18"/>
  <c r="C43" i="18" s="1"/>
  <c r="F7" i="18"/>
  <c r="F42" i="18" s="1"/>
  <c r="E7" i="18"/>
  <c r="E42" i="18" s="1"/>
  <c r="D7" i="18"/>
  <c r="D42" i="18" s="1"/>
  <c r="C7" i="18"/>
  <c r="C42" i="18" s="1"/>
  <c r="D119" i="19"/>
  <c r="C119" i="19"/>
  <c r="D118" i="19"/>
  <c r="C118" i="19"/>
  <c r="C112" i="19"/>
  <c r="C100" i="19" s="1"/>
  <c r="D100" i="19"/>
  <c r="D93" i="19"/>
  <c r="D90" i="19"/>
  <c r="C90" i="19"/>
  <c r="D86" i="19"/>
  <c r="C86" i="19"/>
  <c r="D82" i="19"/>
  <c r="C82" i="19"/>
  <c r="D79" i="19"/>
  <c r="C79" i="19"/>
  <c r="D77" i="19"/>
  <c r="D72" i="19" s="1"/>
  <c r="D69" i="19" s="1"/>
  <c r="D114" i="19" s="1"/>
  <c r="C77" i="19"/>
  <c r="C72" i="19" s="1"/>
  <c r="C69" i="19" s="1"/>
  <c r="C114" i="19" s="1"/>
  <c r="D56" i="19"/>
  <c r="C56" i="19"/>
  <c r="C40" i="19" s="1"/>
  <c r="D51" i="19"/>
  <c r="D49" i="19"/>
  <c r="C49" i="19"/>
  <c r="D41" i="19"/>
  <c r="D40" i="19" s="1"/>
  <c r="C41" i="19"/>
  <c r="D35" i="19"/>
  <c r="C35" i="19"/>
  <c r="D26" i="19"/>
  <c r="C26" i="19"/>
  <c r="D16" i="19"/>
  <c r="C16" i="19"/>
  <c r="D9" i="19"/>
  <c r="C9" i="19"/>
  <c r="C8" i="19" s="1"/>
  <c r="C66" i="19" s="1"/>
  <c r="D8" i="19"/>
  <c r="C48" i="20" l="1"/>
  <c r="C51" i="20" s="1"/>
  <c r="C52" i="20" s="1"/>
  <c r="D48" i="20"/>
  <c r="D51" i="20" s="1"/>
  <c r="D52" i="20" s="1"/>
  <c r="D45" i="18"/>
  <c r="D44" i="18"/>
  <c r="D48" i="18" s="1"/>
  <c r="D46" i="18"/>
  <c r="E45" i="18"/>
  <c r="E44" i="18"/>
  <c r="E48" i="18" s="1"/>
  <c r="E46" i="18"/>
  <c r="F45" i="18"/>
  <c r="F44" i="18"/>
  <c r="F48" i="18" s="1"/>
  <c r="F46" i="18"/>
  <c r="C45" i="18"/>
  <c r="C44" i="18"/>
  <c r="C48" i="18" s="1"/>
  <c r="C46" i="18"/>
  <c r="D66" i="19"/>
  <c r="D50" i="18" l="1"/>
  <c r="D49" i="18"/>
  <c r="E50" i="18"/>
  <c r="E49" i="18"/>
  <c r="F50" i="18"/>
  <c r="F49" i="18"/>
  <c r="C50" i="18"/>
  <c r="C49" i="18"/>
</calcChain>
</file>

<file path=xl/sharedStrings.xml><?xml version="1.0" encoding="utf-8"?>
<sst xmlns="http://schemas.openxmlformats.org/spreadsheetml/2006/main" count="350" uniqueCount="311">
  <si>
    <t xml:space="preserve">   3. Goodwill</t>
  </si>
  <si>
    <t>MB:</t>
  </si>
  <si>
    <t>Telefaks:</t>
  </si>
  <si>
    <t/>
  </si>
  <si>
    <t>3</t>
  </si>
  <si>
    <t>4</t>
  </si>
  <si>
    <t>Zagreb</t>
  </si>
  <si>
    <t>Grad Zagreb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</si>
  <si>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</si>
  <si>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</si>
  <si>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</si>
  <si>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</si>
  <si>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</si>
  <si>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</si>
  <si>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</si>
  <si>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</si>
  <si>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</si>
  <si>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</si>
  <si>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</si>
  <si>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</si>
  <si>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</si>
  <si>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</si>
  <si>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</si>
  <si>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</si>
  <si>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</si>
  <si>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</si>
  <si>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</si>
  <si>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</si>
  <si>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</si>
  <si>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</si>
  <si>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</si>
  <si>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</si>
  <si>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</si>
  <si>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</si>
  <si>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</si>
  <si>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</si>
  <si>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</si>
  <si>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</si>
  <si>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</si>
  <si>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</si>
  <si>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</si>
  <si>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</si>
  <si>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</si>
  <si>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</si>
  <si>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</si>
  <si>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</si>
  <si>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</si>
  <si>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</si>
  <si>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</si>
  <si>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</si>
  <si>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</si>
  <si>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</si>
  <si>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</si>
  <si>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</si>
  <si>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</si>
  <si>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</si>
  <si>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</si>
  <si>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</si>
  <si>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</si>
  <si>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</si>
  <si>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</si>
  <si>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</si>
  <si>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</si>
  <si>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</si>
  <si>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</si>
  <si>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</si>
  <si>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</si>
  <si>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</si>
  <si>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</si>
  <si>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</si>
  <si>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</si>
  <si>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</si>
  <si>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</si>
  <si>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</si>
  <si>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</si>
  <si>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</si>
  <si>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</si>
  <si>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</si>
  <si>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</si>
  <si>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</si>
  <si>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</si>
  <si>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</si>
  <si>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</si>
  <si>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</si>
  <si>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</si>
  <si>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</si>
  <si>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</si>
  <si>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</si>
  <si>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</si>
  <si>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</si>
  <si>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</si>
  <si>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</si>
  <si>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</si>
  <si>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</si>
  <si>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</si>
  <si>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</si>
  <si>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</si>
  <si>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</si>
  <si>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</si>
  <si>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</si>
  <si>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</si>
  <si>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</si>
  <si>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</si>
  <si>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</si>
  <si>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</si>
  <si>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</si>
  <si>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</si>
  <si>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</si>
  <si>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</si>
  <si>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</si>
  <si>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</si>
  <si>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</si>
  <si>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</si>
  <si>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</si>
  <si>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</si>
  <si>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</si>
  <si>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</si>
  <si>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</si>
  <si>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</si>
  <si>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</si>
  <si>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</si>
  <si>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</si>
  <si>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</si>
  <si>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</si>
  <si>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</si>
  <si>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</si>
  <si>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</si>
  <si>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</si>
  <si>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</si>
  <si>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</si>
  <si>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</si>
  <si>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</si>
  <si>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</si>
  <si>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</si>
  <si>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</si>
  <si>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</si>
  <si>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</si>
  <si>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</si>
  <si>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</si>
  <si>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</si>
  <si>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</si>
  <si>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</si>
  <si>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</si>
  <si>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</si>
  <si>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</si>
  <si>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</si>
  <si>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</si>
  <si>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</si>
  <si>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</si>
  <si>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</si>
  <si>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</si>
  <si>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</si>
  <si>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</si>
  <si>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</si>
  <si>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</si>
  <si>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</si>
  <si>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</si>
  <si>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</si>
  <si>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</si>
  <si>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</si>
  <si>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</si>
  <si>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</si>
  <si>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</si>
  <si>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</si>
  <si>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</si>
  <si>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</si>
  <si>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</si>
  <si>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</si>
  <si>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</si>
  <si>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</si>
  <si>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</si>
  <si>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</si>
  <si>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</si>
  <si>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</si>
  <si>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</si>
  <si>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</si>
  <si>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</si>
  <si>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</si>
  <si>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</si>
  <si>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</si>
  <si>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</si>
  <si>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</si>
  <si>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</si>
  <si>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</si>
  <si>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</si>
  <si>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</si>
  <si>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</si>
  <si>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</si>
  <si>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</si>
  <si>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</si>
  <si>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</si>
  <si>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</si>
  <si>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</si>
  <si>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</si>
  <si>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</si>
  <si>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</si>
  <si>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</si>
  <si>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</si>
  <si>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</si>
  <si>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</si>
  <si>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</si>
  <si>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</si>
  <si>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</si>
  <si>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</si>
  <si>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</si>
  <si>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</si>
  <si>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</si>
  <si>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</si>
  <si>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</si>
  <si>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</si>
  <si>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</si>
  <si>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</si>
  <si>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</si>
  <si>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</si>
  <si>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</si>
  <si>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</si>
  <si>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</si>
  <si>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</si>
  <si>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</si>
  <si>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</si>
  <si>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</si>
  <si>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</si>
  <si>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</si>
  <si>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</si>
  <si>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</si>
  <si>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</si>
  <si>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</si>
  <si>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</si>
  <si>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</si>
  <si>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</si>
  <si>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</si>
  <si>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</si>
  <si>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</si>
  <si>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</si>
  <si>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</si>
  <si>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</si>
  <si>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</si>
  <si>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</si>
  <si>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</si>
  <si>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</si>
  <si>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</si>
  <si>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</si>
  <si>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</si>
  <si>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</si>
  <si>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</si>
  <si>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</si>
  <si>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</si>
  <si>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</si>
  <si>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</si>
  <si>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</si>
  <si>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</si>
  <si>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</si>
  <si>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</si>
  <si>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</si>
  <si>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</si>
  <si>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</si>
  <si>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</si>
  <si>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</si>
  <si>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</si>
  <si>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</si>
  <si>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</si>
  <si>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</si>
  <si>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</si>
  <si>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</si>
  <si>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</si>
  <si>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</si>
  <si>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</si>
  <si>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</si>
  <si>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</si>
  <si>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</si>
  <si>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STATEMENT OF CHANGES IN EQUITY</t>
  </si>
  <si>
    <t>Balance Sheet</t>
  </si>
  <si>
    <t>Cash flow statement - indirect method</t>
  </si>
  <si>
    <t>01671910</t>
  </si>
  <si>
    <t>080245039</t>
  </si>
  <si>
    <t>71149912416</t>
  </si>
  <si>
    <t>ATLANTIC GRUPA d.d.</t>
  </si>
  <si>
    <t>MIRAMARSKA 23</t>
  </si>
  <si>
    <t>atlantic@atlantic.hr</t>
  </si>
  <si>
    <t>www.atlantic.hr</t>
  </si>
  <si>
    <t>YES</t>
  </si>
  <si>
    <t>51900</t>
  </si>
  <si>
    <t>ATLANTIC TRADE DOO ZAGREB</t>
  </si>
  <si>
    <t>ZAGREB</t>
  </si>
  <si>
    <t>03785793</t>
  </si>
  <si>
    <t>DROGA KOLINSKA DD</t>
  </si>
  <si>
    <t>LJUBLJANA</t>
  </si>
  <si>
    <t>2114011000</t>
  </si>
  <si>
    <t>BEOGRAD</t>
  </si>
  <si>
    <t>17173006</t>
  </si>
  <si>
    <t>07026447</t>
  </si>
  <si>
    <t>ATLANTIC TRADE DOO LJUBLJANA</t>
  </si>
  <si>
    <t>1786164000</t>
  </si>
  <si>
    <t>ATLANTIC MULTIPOWER GERMANY</t>
  </si>
  <si>
    <t>HAMBURG</t>
  </si>
  <si>
    <t>00927677</t>
  </si>
  <si>
    <t>Ilinčić Tatjana</t>
  </si>
  <si>
    <t>012413927</t>
  </si>
  <si>
    <t>012413002</t>
  </si>
  <si>
    <t>tatjana.ilincic@atlanticgrupa.com</t>
  </si>
  <si>
    <t>Stanković Zoran</t>
  </si>
  <si>
    <t>Quarterly financial report TFI-POD</t>
  </si>
  <si>
    <t>Company: Atlantic grupa d.d.</t>
  </si>
  <si>
    <t xml:space="preserve">  9. Other revaluation</t>
  </si>
  <si>
    <t xml:space="preserve">   1. Sales revenues</t>
  </si>
  <si>
    <t xml:space="preserve">   2. Other operating revenues</t>
  </si>
  <si>
    <t>SOKO ŠTARK D.O.O.</t>
  </si>
  <si>
    <t>GRAND PROM DOO</t>
  </si>
  <si>
    <t>11. Foreign exchenge differences from foreign investments</t>
  </si>
  <si>
    <t>as of 31.03.2016.</t>
  </si>
  <si>
    <t>period 01.01.2016. to 31.03.2016.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</si>
</sst>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k_n_-;\-* #,##0.00\ _k_n_-;_-* &quot;-&quot;??\ _k_n_-;_-@_-"/>
    <numFmt numFmtId="164" formatCode="_-* #,##0.00_-;\-* #,##0.00_-;_-* &quot;-&quot;??_-;_-@_-"/>
    <numFmt numFmtId="165" formatCode="000"/>
    <numFmt numFmtId="166" formatCode="_-* #,##0\ _k_n_-;\-* #,##0\ _k_n_-;_-* &quot;-&quot;??\ _k_n_-;_-@_-"/>
    <numFmt numFmtId="167" formatCode="_-* #,##0\ _B_F_-;\-* #,##0\ _B_F_-;_-* &quot;-&quot;\ _B_F_-;_-@_-"/>
    <numFmt numFmtId="168" formatCode="_-[$€-2]\ * #,##0.00000_-;\-[$€-2]\ * #,##0.00000_-;_-[$€-2]\ * &quot;-&quot;??_-"/>
  </numFmts>
  <fonts count="3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 CE"/>
      <charset val="238"/>
    </font>
    <font>
      <u/>
      <sz val="7.5"/>
      <color indexed="12"/>
      <name val="Genev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lightGray">
        <fgColor indexed="22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6">
    <xf numFmtId="0" fontId="0" fillId="0" borderId="0"/>
    <xf numFmtId="43" fontId="5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5" fillId="0" borderId="0">
      <alignment vertical="top"/>
    </xf>
    <xf numFmtId="0" fontId="11" fillId="0" borderId="0"/>
    <xf numFmtId="0" fontId="15" fillId="0" borderId="0">
      <alignment vertical="top"/>
    </xf>
    <xf numFmtId="0" fontId="4" fillId="0" borderId="0"/>
    <xf numFmtId="0" fontId="29" fillId="0" borderId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" fillId="0" borderId="0"/>
    <xf numFmtId="168" fontId="5" fillId="0" borderId="0"/>
    <xf numFmtId="0" fontId="5" fillId="0" borderId="0"/>
    <xf numFmtId="0" fontId="5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9" fontId="31" fillId="0" borderId="0" applyFont="0" applyFill="0" applyBorder="0" applyAlignment="0" applyProtection="0"/>
    <xf numFmtId="0" fontId="31" fillId="0" borderId="0"/>
    <xf numFmtId="0" fontId="2" fillId="0" borderId="0"/>
    <xf numFmtId="9" fontId="3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263">
    <xf numFmtId="0" fontId="0" fillId="0" borderId="0" xfId="0"/>
    <xf numFmtId="165" fontId="8" fillId="0" borderId="1" xfId="0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/>
    </xf>
    <xf numFmtId="165" fontId="8" fillId="0" borderId="4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 applyProtection="1">
      <alignment vertical="center"/>
      <protection locked="0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3" fontId="6" fillId="0" borderId="4" xfId="0" applyNumberFormat="1" applyFont="1" applyFill="1" applyBorder="1" applyAlignment="1" applyProtection="1">
      <alignment vertical="center"/>
      <protection locked="0"/>
    </xf>
    <xf numFmtId="165" fontId="8" fillId="0" borderId="5" xfId="0" applyNumberFormat="1" applyFont="1" applyFill="1" applyBorder="1" applyAlignment="1">
      <alignment horizontal="center" vertical="center"/>
    </xf>
    <xf numFmtId="0" fontId="11" fillId="0" borderId="0" xfId="3" applyFont="1" applyAlignment="1"/>
    <xf numFmtId="0" fontId="5" fillId="0" borderId="0" xfId="3" applyFont="1" applyAlignment="1"/>
    <xf numFmtId="0" fontId="11" fillId="0" borderId="6" xfId="3" applyFont="1" applyFill="1" applyBorder="1" applyAlignment="1" applyProtection="1">
      <alignment horizontal="center" vertical="center"/>
      <protection locked="0" hidden="1"/>
    </xf>
    <xf numFmtId="0" fontId="8" fillId="0" borderId="0" xfId="3" applyFont="1" applyFill="1" applyBorder="1" applyAlignment="1" applyProtection="1">
      <alignment horizontal="left" vertical="center"/>
      <protection hidden="1"/>
    </xf>
    <xf numFmtId="0" fontId="9" fillId="0" borderId="0" xfId="3" applyFont="1" applyFill="1" applyBorder="1" applyAlignment="1" applyProtection="1">
      <alignment vertical="center"/>
      <protection hidden="1"/>
    </xf>
    <xf numFmtId="0" fontId="9" fillId="0" borderId="0" xfId="3" applyFont="1" applyFill="1" applyBorder="1" applyAlignment="1" applyProtection="1">
      <alignment horizontal="center" vertical="center" wrapText="1"/>
      <protection hidden="1"/>
    </xf>
    <xf numFmtId="0" fontId="11" fillId="0" borderId="0" xfId="3" applyFont="1" applyBorder="1" applyAlignment="1" applyProtection="1">
      <protection hidden="1"/>
    </xf>
    <xf numFmtId="0" fontId="18" fillId="0" borderId="0" xfId="3" applyFont="1" applyBorder="1" applyAlignment="1" applyProtection="1">
      <alignment horizontal="right" vertical="center" wrapText="1"/>
      <protection hidden="1"/>
    </xf>
    <xf numFmtId="0" fontId="18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8" fillId="0" borderId="0" xfId="3" applyFont="1" applyFill="1" applyBorder="1" applyAlignment="1" applyProtection="1">
      <alignment horizontal="left" vertical="center"/>
      <protection hidden="1"/>
    </xf>
    <xf numFmtId="0" fontId="11" fillId="0" borderId="0" xfId="3" applyFont="1" applyBorder="1" applyAlignment="1" applyProtection="1">
      <alignment horizontal="left"/>
      <protection hidden="1"/>
    </xf>
    <xf numFmtId="0" fontId="11" fillId="0" borderId="0" xfId="3" applyFont="1" applyBorder="1" applyAlignment="1" applyProtection="1">
      <alignment vertical="top"/>
      <protection hidden="1"/>
    </xf>
    <xf numFmtId="0" fontId="11" fillId="0" borderId="0" xfId="3" applyFont="1" applyBorder="1" applyAlignment="1" applyProtection="1">
      <alignment horizontal="right"/>
      <protection hidden="1"/>
    </xf>
    <xf numFmtId="0" fontId="8" fillId="0" borderId="0" xfId="3" applyFont="1" applyFill="1" applyBorder="1" applyAlignment="1" applyProtection="1">
      <alignment horizontal="right" vertical="center"/>
      <protection locked="0" hidden="1"/>
    </xf>
    <xf numFmtId="0" fontId="11" fillId="0" borderId="0" xfId="3" applyFont="1" applyFill="1" applyBorder="1" applyAlignment="1" applyProtection="1">
      <protection hidden="1"/>
    </xf>
    <xf numFmtId="0" fontId="11" fillId="0" borderId="0" xfId="3" applyFont="1" applyBorder="1" applyAlignment="1" applyProtection="1">
      <alignment horizontal="center" vertical="center"/>
      <protection locked="0" hidden="1"/>
    </xf>
    <xf numFmtId="0" fontId="11" fillId="0" borderId="0" xfId="3" applyFont="1" applyBorder="1" applyAlignment="1" applyProtection="1">
      <alignment vertical="top" wrapText="1"/>
      <protection hidden="1"/>
    </xf>
    <xf numFmtId="0" fontId="11" fillId="0" borderId="0" xfId="3" applyFont="1" applyBorder="1" applyAlignment="1" applyProtection="1">
      <alignment wrapText="1"/>
      <protection hidden="1"/>
    </xf>
    <xf numFmtId="0" fontId="11" fillId="0" borderId="0" xfId="3" applyFont="1" applyBorder="1" applyAlignment="1" applyProtection="1">
      <alignment horizontal="right" vertical="top"/>
      <protection hidden="1"/>
    </xf>
    <xf numFmtId="0" fontId="11" fillId="0" borderId="0" xfId="3" applyFont="1" applyBorder="1" applyAlignment="1" applyProtection="1">
      <alignment horizontal="center" vertical="top"/>
      <protection hidden="1"/>
    </xf>
    <xf numFmtId="0" fontId="11" fillId="0" borderId="0" xfId="3" applyFont="1" applyBorder="1" applyAlignment="1" applyProtection="1">
      <alignment horizontal="center"/>
      <protection hidden="1"/>
    </xf>
    <xf numFmtId="0" fontId="11" fillId="0" borderId="0" xfId="3" applyFont="1" applyBorder="1" applyAlignment="1"/>
    <xf numFmtId="0" fontId="11" fillId="0" borderId="0" xfId="3" applyFont="1" applyBorder="1" applyAlignment="1" applyProtection="1">
      <alignment horizontal="left" vertical="top"/>
      <protection hidden="1"/>
    </xf>
    <xf numFmtId="0" fontId="11" fillId="0" borderId="7" xfId="3" applyFont="1" applyBorder="1" applyAlignment="1" applyProtection="1">
      <protection hidden="1"/>
    </xf>
    <xf numFmtId="0" fontId="11" fillId="0" borderId="0" xfId="3" applyFont="1" applyBorder="1" applyAlignment="1" applyProtection="1">
      <alignment vertical="center"/>
      <protection hidden="1"/>
    </xf>
    <xf numFmtId="0" fontId="11" fillId="0" borderId="8" xfId="3" applyFont="1" applyBorder="1" applyAlignment="1" applyProtection="1">
      <protection hidden="1"/>
    </xf>
    <xf numFmtId="0" fontId="11" fillId="0" borderId="8" xfId="3" applyFont="1" applyBorder="1" applyAlignment="1"/>
    <xf numFmtId="0" fontId="22" fillId="0" borderId="0" xfId="5" applyFont="1" applyFill="1" applyBorder="1" applyAlignment="1">
      <alignment horizontal="center" vertical="center" wrapText="1"/>
    </xf>
    <xf numFmtId="0" fontId="23" fillId="0" borderId="0" xfId="5" applyFont="1" applyFill="1" applyBorder="1" applyAlignment="1" applyProtection="1">
      <alignment horizontal="center" vertical="center"/>
      <protection hidden="1"/>
    </xf>
    <xf numFmtId="165" fontId="24" fillId="0" borderId="1" xfId="0" applyNumberFormat="1" applyFont="1" applyFill="1" applyBorder="1" applyAlignment="1">
      <alignment horizontal="center" vertical="center"/>
    </xf>
    <xf numFmtId="165" fontId="24" fillId="0" borderId="5" xfId="0" applyNumberFormat="1" applyFont="1" applyFill="1" applyBorder="1" applyAlignment="1">
      <alignment horizontal="center" vertical="center"/>
    </xf>
    <xf numFmtId="165" fontId="24" fillId="0" borderId="4" xfId="0" applyNumberFormat="1" applyFont="1" applyFill="1" applyBorder="1" applyAlignment="1">
      <alignment horizontal="center" vertical="center"/>
    </xf>
    <xf numFmtId="0" fontId="11" fillId="0" borderId="0" xfId="3" applyFont="1" applyBorder="1" applyAlignment="1" applyProtection="1">
      <alignment horizontal="right" vertical="center"/>
      <protection hidden="1"/>
    </xf>
    <xf numFmtId="0" fontId="0" fillId="0" borderId="0" xfId="0" applyFill="1"/>
    <xf numFmtId="3" fontId="6" fillId="0" borderId="1" xfId="0" applyNumberFormat="1" applyFont="1" applyFill="1" applyBorder="1" applyAlignment="1" applyProtection="1">
      <alignment vertical="center"/>
      <protection hidden="1"/>
    </xf>
    <xf numFmtId="0" fontId="21" fillId="0" borderId="9" xfId="0" applyFont="1" applyFill="1" applyBorder="1" applyAlignment="1">
      <alignment vertical="center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12" fillId="0" borderId="11" xfId="0" applyFont="1" applyFill="1" applyBorder="1" applyAlignment="1" applyProtection="1">
      <alignment horizontal="center" vertical="center" wrapText="1"/>
      <protection hidden="1"/>
    </xf>
    <xf numFmtId="3" fontId="6" fillId="0" borderId="4" xfId="0" applyNumberFormat="1" applyFont="1" applyFill="1" applyBorder="1" applyAlignment="1" applyProtection="1">
      <alignment vertical="center"/>
      <protection hidden="1"/>
    </xf>
    <xf numFmtId="0" fontId="0" fillId="0" borderId="9" xfId="0" applyFill="1" applyBorder="1"/>
    <xf numFmtId="0" fontId="12" fillId="0" borderId="11" xfId="0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/>
    <xf numFmtId="14" fontId="23" fillId="0" borderId="0" xfId="5" applyNumberFormat="1" applyFont="1" applyFill="1" applyBorder="1" applyAlignment="1" applyProtection="1">
      <alignment horizontal="center" vertical="center"/>
      <protection locked="0" hidden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/>
    </xf>
    <xf numFmtId="0" fontId="11" fillId="0" borderId="7" xfId="3" applyFont="1" applyBorder="1" applyAlignment="1"/>
    <xf numFmtId="0" fontId="11" fillId="0" borderId="12" xfId="3" applyFont="1" applyBorder="1" applyAlignment="1"/>
    <xf numFmtId="0" fontId="9" fillId="0" borderId="13" xfId="3" applyFont="1" applyFill="1" applyBorder="1" applyAlignment="1" applyProtection="1">
      <alignment horizontal="left" vertical="center" wrapText="1"/>
      <protection hidden="1"/>
    </xf>
    <xf numFmtId="0" fontId="11" fillId="0" borderId="13" xfId="3" applyFont="1" applyBorder="1" applyAlignment="1" applyProtection="1">
      <alignment horizontal="left" vertical="center" wrapText="1"/>
      <protection hidden="1"/>
    </xf>
    <xf numFmtId="0" fontId="18" fillId="0" borderId="0" xfId="3" applyFont="1" applyBorder="1" applyAlignment="1" applyProtection="1">
      <alignment horizontal="right"/>
      <protection hidden="1"/>
    </xf>
    <xf numFmtId="0" fontId="11" fillId="0" borderId="13" xfId="3" applyFont="1" applyFill="1" applyBorder="1" applyAlignment="1" applyProtection="1">
      <protection hidden="1"/>
    </xf>
    <xf numFmtId="0" fontId="11" fillId="0" borderId="13" xfId="3" applyFont="1" applyBorder="1" applyAlignment="1" applyProtection="1">
      <alignment wrapText="1"/>
      <protection hidden="1"/>
    </xf>
    <xf numFmtId="0" fontId="11" fillId="0" borderId="13" xfId="3" applyFont="1" applyBorder="1" applyAlignment="1" applyProtection="1">
      <protection hidden="1"/>
    </xf>
    <xf numFmtId="0" fontId="9" fillId="0" borderId="0" xfId="3" applyFont="1" applyBorder="1" applyAlignment="1" applyProtection="1">
      <protection hidden="1"/>
    </xf>
    <xf numFmtId="0" fontId="11" fillId="0" borderId="13" xfId="3" applyFont="1" applyBorder="1" applyAlignment="1" applyProtection="1">
      <alignment horizontal="left" vertical="top" wrapText="1"/>
      <protection hidden="1"/>
    </xf>
    <xf numFmtId="0" fontId="11" fillId="0" borderId="13" xfId="3" applyFont="1" applyBorder="1" applyAlignment="1" applyProtection="1">
      <alignment horizontal="left" vertical="top" indent="2"/>
      <protection hidden="1"/>
    </xf>
    <xf numFmtId="0" fontId="11" fillId="0" borderId="13" xfId="3" applyFont="1" applyBorder="1" applyAlignment="1" applyProtection="1">
      <alignment horizontal="left" vertical="top" wrapText="1" indent="2"/>
      <protection hidden="1"/>
    </xf>
    <xf numFmtId="49" fontId="8" fillId="0" borderId="13" xfId="3" applyNumberFormat="1" applyFont="1" applyBorder="1" applyAlignment="1" applyProtection="1">
      <alignment horizontal="center" vertical="center"/>
      <protection locked="0" hidden="1"/>
    </xf>
    <xf numFmtId="0" fontId="11" fillId="0" borderId="13" xfId="3" applyFont="1" applyBorder="1" applyAlignment="1" applyProtection="1">
      <alignment horizontal="left"/>
      <protection hidden="1"/>
    </xf>
    <xf numFmtId="0" fontId="11" fillId="0" borderId="12" xfId="3" applyFont="1" applyBorder="1" applyAlignment="1" applyProtection="1">
      <protection hidden="1"/>
    </xf>
    <xf numFmtId="0" fontId="11" fillId="0" borderId="13" xfId="3" applyFont="1" applyFill="1" applyBorder="1" applyAlignment="1" applyProtection="1">
      <alignment vertical="center"/>
      <protection hidden="1"/>
    </xf>
    <xf numFmtId="0" fontId="15" fillId="0" borderId="0" xfId="5" applyBorder="1" applyAlignment="1"/>
    <xf numFmtId="0" fontId="15" fillId="0" borderId="13" xfId="5" applyBorder="1" applyAlignment="1"/>
    <xf numFmtId="0" fontId="11" fillId="0" borderId="14" xfId="3" applyFont="1" applyBorder="1" applyAlignment="1" applyProtection="1">
      <protection hidden="1"/>
    </xf>
    <xf numFmtId="0" fontId="11" fillId="0" borderId="15" xfId="3" applyFont="1" applyFill="1" applyBorder="1" applyAlignment="1" applyProtection="1">
      <protection hidden="1"/>
    </xf>
    <xf numFmtId="0" fontId="11" fillId="0" borderId="16" xfId="3" applyFont="1" applyFill="1" applyBorder="1" applyAlignment="1" applyProtection="1">
      <protection hidden="1"/>
    </xf>
    <xf numFmtId="14" fontId="8" fillId="0" borderId="11" xfId="3" applyNumberFormat="1" applyFont="1" applyFill="1" applyBorder="1" applyAlignment="1" applyProtection="1">
      <alignment horizontal="center" vertical="center"/>
      <protection locked="0" hidden="1"/>
    </xf>
    <xf numFmtId="0" fontId="11" fillId="0" borderId="0" xfId="3" applyFont="1" applyFill="1" applyBorder="1" applyAlignment="1"/>
    <xf numFmtId="49" fontId="8" fillId="0" borderId="0" xfId="3" applyNumberFormat="1" applyFont="1" applyFill="1" applyBorder="1" applyAlignment="1" applyProtection="1">
      <alignment horizontal="center" vertical="center"/>
      <protection locked="0" hidden="1"/>
    </xf>
    <xf numFmtId="0" fontId="9" fillId="0" borderId="0" xfId="0" applyFont="1" applyBorder="1" applyAlignment="1" applyProtection="1"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top"/>
      <protection hidden="1"/>
    </xf>
    <xf numFmtId="1" fontId="8" fillId="2" borderId="10" xfId="0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 applyFill="1" applyBorder="1" applyAlignment="1" applyProtection="1">
      <alignment horizontal="right" vertical="center"/>
      <protection locked="0" hidden="1"/>
    </xf>
    <xf numFmtId="0" fontId="9" fillId="0" borderId="0" xfId="0" applyFont="1" applyAlignment="1" applyProtection="1">
      <protection hidden="1"/>
    </xf>
    <xf numFmtId="0" fontId="9" fillId="0" borderId="0" xfId="0" applyFont="1" applyAlignment="1" applyProtection="1">
      <alignment horizontal="right"/>
      <protection hidden="1"/>
    </xf>
    <xf numFmtId="0" fontId="8" fillId="2" borderId="10" xfId="0" applyFont="1" applyFill="1" applyBorder="1" applyAlignment="1" applyProtection="1">
      <alignment horizontal="center" vertical="center"/>
      <protection locked="0" hidden="1"/>
    </xf>
    <xf numFmtId="0" fontId="8" fillId="0" borderId="0" xfId="0" applyFont="1" applyBorder="1" applyAlignment="1" applyProtection="1">
      <alignment vertical="top"/>
      <protection hidden="1"/>
    </xf>
    <xf numFmtId="0" fontId="9" fillId="0" borderId="0" xfId="0" applyFont="1" applyAlignment="1"/>
    <xf numFmtId="3" fontId="5" fillId="0" borderId="0" xfId="0" applyNumberFormat="1" applyFont="1" applyFill="1"/>
    <xf numFmtId="3" fontId="0" fillId="0" borderId="0" xfId="0" applyNumberFormat="1" applyFill="1"/>
    <xf numFmtId="4" fontId="0" fillId="0" borderId="0" xfId="0" applyNumberFormat="1" applyFill="1"/>
    <xf numFmtId="0" fontId="8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8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 applyProtection="1">
      <alignment horizontal="center" vertical="top" wrapText="1"/>
      <protection hidden="1"/>
    </xf>
    <xf numFmtId="0" fontId="13" fillId="0" borderId="20" xfId="0" applyFont="1" applyFill="1" applyBorder="1" applyAlignment="1" applyProtection="1">
      <alignment vertical="center" wrapText="1"/>
      <protection hidden="1"/>
    </xf>
    <xf numFmtId="0" fontId="13" fillId="0" borderId="21" xfId="0" applyFont="1" applyFill="1" applyBorder="1" applyAlignment="1" applyProtection="1">
      <alignment vertical="center" wrapText="1"/>
      <protection hidden="1"/>
    </xf>
    <xf numFmtId="0" fontId="13" fillId="0" borderId="23" xfId="0" applyFont="1" applyFill="1" applyBorder="1" applyAlignment="1" applyProtection="1">
      <alignment vertical="center" wrapText="1"/>
      <protection hidden="1"/>
    </xf>
    <xf numFmtId="0" fontId="8" fillId="0" borderId="20" xfId="0" applyFont="1" applyFill="1" applyBorder="1" applyAlignment="1" applyProtection="1">
      <alignment horizontal="center" vertical="center" wrapText="1"/>
      <protection hidden="1"/>
    </xf>
    <xf numFmtId="0" fontId="8" fillId="0" borderId="24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top" wrapText="1"/>
      <protection hidden="1"/>
    </xf>
    <xf numFmtId="0" fontId="8" fillId="0" borderId="25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 applyProtection="1">
      <alignment horizontal="left" vertical="center" wrapText="1"/>
      <protection hidden="1"/>
    </xf>
    <xf numFmtId="0" fontId="21" fillId="0" borderId="21" xfId="0" applyFont="1" applyFill="1" applyBorder="1" applyAlignment="1">
      <alignment vertical="center" wrapText="1"/>
    </xf>
    <xf numFmtId="0" fontId="21" fillId="0" borderId="23" xfId="0" applyFont="1" applyFill="1" applyBorder="1" applyAlignment="1">
      <alignment vertical="center" wrapText="1"/>
    </xf>
    <xf numFmtId="0" fontId="12" fillId="0" borderId="20" xfId="0" applyFont="1" applyFill="1" applyBorder="1" applyAlignment="1" applyProtection="1">
      <alignment vertical="center" wrapText="1"/>
      <protection hidden="1"/>
    </xf>
    <xf numFmtId="0" fontId="12" fillId="0" borderId="21" xfId="0" applyFont="1" applyFill="1" applyBorder="1" applyAlignment="1" applyProtection="1">
      <alignment vertical="center" wrapText="1"/>
      <protection hidden="1"/>
    </xf>
    <xf numFmtId="0" fontId="12" fillId="0" borderId="23" xfId="0" applyFont="1" applyFill="1" applyBorder="1" applyAlignment="1" applyProtection="1">
      <alignment vertical="center" wrapText="1"/>
      <protection hidden="1"/>
    </xf>
    <xf numFmtId="0" fontId="16" fillId="0" borderId="0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top" wrapText="1"/>
    </xf>
    <xf numFmtId="0" fontId="9" fillId="0" borderId="0" xfId="0" applyFont="1" applyBorder="1" applyAlignment="1" applyProtection="1">
      <alignment horizontal="right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11" fillId="0" borderId="0" xfId="3" applyFont="1" applyAlignment="1" applyProtection="1">
      <alignment horizontal="right"/>
      <protection hidden="1"/>
    </xf>
    <xf numFmtId="0" fontId="11" fillId="0" borderId="0" xfId="3" applyFont="1" applyAlignment="1" applyProtection="1">
      <alignment horizontal="right" wrapText="1"/>
      <protection hidden="1"/>
    </xf>
    <xf numFmtId="0" fontId="8" fillId="2" borderId="0" xfId="3" applyFont="1" applyFill="1" applyBorder="1" applyAlignment="1" applyProtection="1">
      <alignment horizontal="right" vertical="center"/>
      <protection locked="0" hidden="1"/>
    </xf>
    <xf numFmtId="0" fontId="11" fillId="0" borderId="0" xfId="3" applyFont="1" applyAlignment="1" applyProtection="1">
      <alignment horizontal="left"/>
      <protection hidden="1"/>
    </xf>
    <xf numFmtId="0" fontId="8" fillId="0" borderId="0" xfId="3" applyFont="1" applyAlignment="1" applyProtection="1">
      <alignment vertical="center"/>
      <protection hidden="1"/>
    </xf>
    <xf numFmtId="0" fontId="11" fillId="0" borderId="0" xfId="3" applyFont="1" applyAlignment="1" applyProtection="1">
      <protection hidden="1"/>
    </xf>
    <xf numFmtId="0" fontId="11" fillId="0" borderId="0" xfId="3" applyFont="1" applyFill="1" applyBorder="1" applyAlignment="1" applyProtection="1">
      <alignment horizontal="right" vertical="top" wrapText="1"/>
      <protection hidden="1"/>
    </xf>
    <xf numFmtId="0" fontId="0" fillId="0" borderId="0" xfId="3" applyFont="1" applyAlignment="1"/>
    <xf numFmtId="0" fontId="11" fillId="0" borderId="0" xfId="3" applyFont="1" applyAlignment="1" applyProtection="1">
      <alignment vertical="top"/>
      <protection hidden="1"/>
    </xf>
    <xf numFmtId="0" fontId="20" fillId="0" borderId="0" xfId="3" applyFont="1" applyBorder="1" applyAlignment="1" applyProtection="1">
      <alignment vertical="center"/>
      <protection hidden="1"/>
    </xf>
    <xf numFmtId="0" fontId="20" fillId="0" borderId="0" xfId="3" applyFont="1" applyFill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0" fillId="0" borderId="0" xfId="0" applyFill="1" applyAlignment="1"/>
    <xf numFmtId="0" fontId="9" fillId="0" borderId="19" xfId="0" applyFont="1" applyFill="1" applyBorder="1" applyAlignment="1">
      <alignment horizontal="left" vertical="center" wrapText="1"/>
    </xf>
    <xf numFmtId="49" fontId="8" fillId="0" borderId="10" xfId="3" applyNumberFormat="1" applyFont="1" applyFill="1" applyBorder="1" applyAlignment="1" applyProtection="1">
      <alignment horizontal="right" vertical="center"/>
      <protection locked="0" hidden="1"/>
    </xf>
    <xf numFmtId="0" fontId="13" fillId="0" borderId="23" xfId="0" applyFont="1" applyFill="1" applyBorder="1" applyAlignment="1">
      <alignment vertical="center"/>
    </xf>
    <xf numFmtId="0" fontId="13" fillId="0" borderId="23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vertical="center"/>
    </xf>
    <xf numFmtId="3" fontId="12" fillId="0" borderId="4" xfId="0" applyNumberFormat="1" applyFont="1" applyFill="1" applyBorder="1" applyAlignment="1" applyProtection="1">
      <alignment vertical="center"/>
      <protection locked="0"/>
    </xf>
    <xf numFmtId="3" fontId="14" fillId="0" borderId="0" xfId="0" applyNumberFormat="1" applyFont="1" applyFill="1" applyAlignment="1">
      <alignment vertical="center"/>
    </xf>
    <xf numFmtId="3" fontId="6" fillId="0" borderId="5" xfId="0" applyNumberFormat="1" applyFont="1" applyFill="1" applyBorder="1" applyAlignment="1" applyProtection="1">
      <alignment vertical="center"/>
      <protection hidden="1"/>
    </xf>
    <xf numFmtId="3" fontId="26" fillId="0" borderId="0" xfId="0" applyNumberFormat="1" applyFont="1" applyFill="1" applyAlignment="1">
      <alignment vertical="center"/>
    </xf>
    <xf numFmtId="3" fontId="8" fillId="0" borderId="21" xfId="0" applyNumberFormat="1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9" fillId="0" borderId="17" xfId="0" applyFont="1" applyFill="1" applyBorder="1" applyAlignment="1">
      <alignment horizontal="left" vertical="center" wrapText="1"/>
    </xf>
    <xf numFmtId="3" fontId="0" fillId="0" borderId="0" xfId="0" applyNumberFormat="1" applyFill="1" applyBorder="1"/>
    <xf numFmtId="166" fontId="0" fillId="0" borderId="0" xfId="1" applyNumberFormat="1" applyFont="1" applyFill="1" applyBorder="1"/>
    <xf numFmtId="166" fontId="0" fillId="0" borderId="0" xfId="0" applyNumberFormat="1" applyFill="1" applyBorder="1"/>
    <xf numFmtId="3" fontId="8" fillId="0" borderId="10" xfId="3" applyNumberFormat="1" applyFont="1" applyFill="1" applyBorder="1" applyAlignment="1" applyProtection="1">
      <alignment horizontal="right" vertical="center"/>
      <protection locked="0" hidden="1"/>
    </xf>
    <xf numFmtId="3" fontId="6" fillId="2" borderId="1" xfId="0" applyNumberFormat="1" applyFont="1" applyFill="1" applyBorder="1" applyAlignment="1" applyProtection="1">
      <alignment vertical="center"/>
      <protection hidden="1"/>
    </xf>
    <xf numFmtId="3" fontId="6" fillId="2" borderId="5" xfId="0" applyNumberFormat="1" applyFont="1" applyFill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13" xfId="0" applyFont="1" applyBorder="1" applyAlignment="1" applyProtection="1">
      <alignment horizontal="right"/>
      <protection hidden="1"/>
    </xf>
    <xf numFmtId="0" fontId="19" fillId="2" borderId="24" xfId="2" applyFont="1" applyFill="1" applyBorder="1" applyAlignment="1" applyProtection="1">
      <protection locked="0" hidden="1"/>
    </xf>
    <xf numFmtId="0" fontId="8" fillId="0" borderId="15" xfId="0" applyFont="1" applyBorder="1" applyAlignment="1" applyProtection="1">
      <protection locked="0" hidden="1"/>
    </xf>
    <xf numFmtId="0" fontId="8" fillId="0" borderId="16" xfId="0" applyFont="1" applyBorder="1" applyAlignment="1" applyProtection="1">
      <protection locked="0" hidden="1"/>
    </xf>
    <xf numFmtId="0" fontId="8" fillId="0" borderId="6" xfId="3" applyFont="1" applyFill="1" applyBorder="1" applyAlignment="1" applyProtection="1">
      <alignment horizontal="left" vertical="center" wrapText="1"/>
      <protection hidden="1"/>
    </xf>
    <xf numFmtId="0" fontId="8" fillId="0" borderId="0" xfId="3" applyFont="1" applyFill="1" applyBorder="1" applyAlignment="1" applyProtection="1">
      <alignment horizontal="left" vertical="center" wrapText="1"/>
      <protection hidden="1"/>
    </xf>
    <xf numFmtId="0" fontId="8" fillId="0" borderId="13" xfId="3" applyFont="1" applyFill="1" applyBorder="1" applyAlignment="1" applyProtection="1">
      <alignment horizontal="left" vertical="center" wrapText="1"/>
      <protection hidden="1"/>
    </xf>
    <xf numFmtId="0" fontId="17" fillId="0" borderId="6" xfId="3" applyFont="1" applyBorder="1" applyAlignment="1" applyProtection="1">
      <alignment horizontal="center" vertical="center" wrapText="1"/>
      <protection hidden="1"/>
    </xf>
    <xf numFmtId="0" fontId="17" fillId="0" borderId="0" xfId="3" applyFont="1" applyBorder="1" applyAlignment="1" applyProtection="1">
      <alignment horizontal="center" vertical="center" wrapText="1"/>
      <protection hidden="1"/>
    </xf>
    <xf numFmtId="0" fontId="17" fillId="0" borderId="13" xfId="3" applyFont="1" applyBorder="1" applyAlignment="1" applyProtection="1">
      <alignment horizontal="center" vertical="center" wrapText="1"/>
      <protection hidden="1"/>
    </xf>
    <xf numFmtId="49" fontId="8" fillId="2" borderId="24" xfId="0" applyNumberFormat="1" applyFont="1" applyFill="1" applyBorder="1" applyAlignment="1" applyProtection="1">
      <alignment horizontal="center" vertical="center"/>
      <protection locked="0" hidden="1"/>
    </xf>
    <xf numFmtId="49" fontId="8" fillId="0" borderId="16" xfId="0" applyNumberFormat="1" applyFont="1" applyBorder="1" applyAlignment="1" applyProtection="1">
      <alignment horizontal="center" vertical="center"/>
      <protection locked="0"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6" fillId="0" borderId="13" xfId="0" applyFont="1" applyBorder="1" applyAlignment="1" applyProtection="1">
      <alignment horizontal="right" wrapText="1"/>
      <protection hidden="1"/>
    </xf>
    <xf numFmtId="0" fontId="8" fillId="0" borderId="24" xfId="3" applyFont="1" applyFill="1" applyBorder="1" applyAlignment="1" applyProtection="1">
      <alignment horizontal="left" vertical="center"/>
      <protection locked="0" hidden="1"/>
    </xf>
    <xf numFmtId="0" fontId="9" fillId="0" borderId="15" xfId="3" applyFont="1" applyFill="1" applyBorder="1" applyAlignment="1">
      <alignment horizontal="left"/>
    </xf>
    <xf numFmtId="0" fontId="9" fillId="0" borderId="16" xfId="3" applyFont="1" applyFill="1" applyBorder="1" applyAlignment="1">
      <alignment horizontal="left"/>
    </xf>
    <xf numFmtId="49" fontId="8" fillId="0" borderId="24" xfId="3" applyNumberFormat="1" applyFont="1" applyFill="1" applyBorder="1" applyAlignment="1" applyProtection="1">
      <alignment horizontal="center" vertical="center"/>
      <protection locked="0" hidden="1"/>
    </xf>
    <xf numFmtId="49" fontId="8" fillId="0" borderId="16" xfId="3" applyNumberFormat="1" applyFont="1" applyFill="1" applyBorder="1" applyAlignment="1" applyProtection="1">
      <alignment horizontal="center" vertical="center"/>
      <protection locked="0" hidden="1"/>
    </xf>
    <xf numFmtId="0" fontId="9" fillId="0" borderId="0" xfId="0" applyFont="1" applyBorder="1" applyAlignment="1" applyProtection="1">
      <alignment horizontal="right" vertical="center" wrapText="1"/>
      <protection hidden="1"/>
    </xf>
    <xf numFmtId="0" fontId="9" fillId="0" borderId="0" xfId="0" applyFont="1" applyBorder="1" applyAlignment="1" applyProtection="1">
      <alignment horizontal="right" wrapText="1"/>
      <protection hidden="1"/>
    </xf>
    <xf numFmtId="0" fontId="9" fillId="0" borderId="0" xfId="0" applyFont="1" applyAlignment="1" applyProtection="1">
      <alignment horizontal="right" wrapText="1"/>
      <protection hidden="1"/>
    </xf>
    <xf numFmtId="0" fontId="8" fillId="2" borderId="24" xfId="0" applyFont="1" applyFill="1" applyBorder="1" applyAlignment="1" applyProtection="1">
      <alignment horizontal="left" vertical="center"/>
      <protection locked="0" hidden="1"/>
    </xf>
    <xf numFmtId="0" fontId="9" fillId="0" borderId="15" xfId="0" applyFont="1" applyBorder="1" applyAlignment="1" applyProtection="1">
      <alignment horizontal="left"/>
    </xf>
    <xf numFmtId="0" fontId="9" fillId="0" borderId="16" xfId="0" applyFont="1" applyBorder="1" applyAlignment="1" applyProtection="1">
      <alignment horizontal="left"/>
    </xf>
    <xf numFmtId="0" fontId="9" fillId="0" borderId="6" xfId="0" applyFont="1" applyBorder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horizontal="right"/>
      <protection hidden="1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3" xfId="0" applyFont="1" applyBorder="1" applyAlignment="1" applyProtection="1">
      <alignment horizontal="right" vertical="center"/>
      <protection hidden="1"/>
    </xf>
    <xf numFmtId="1" fontId="8" fillId="2" borderId="24" xfId="0" applyNumberFormat="1" applyFont="1" applyFill="1" applyBorder="1" applyAlignment="1" applyProtection="1">
      <alignment horizontal="center" vertical="center"/>
      <protection locked="0" hidden="1"/>
    </xf>
    <xf numFmtId="1" fontId="8" fillId="2" borderId="16" xfId="0" applyNumberFormat="1" applyFont="1" applyFill="1" applyBorder="1" applyAlignment="1" applyProtection="1">
      <alignment horizontal="center" vertical="center"/>
      <protection locked="0"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1" fillId="0" borderId="0" xfId="3" applyFont="1" applyAlignment="1">
      <alignment horizontal="center"/>
    </xf>
    <xf numFmtId="0" fontId="11" fillId="0" borderId="0" xfId="3" applyFont="1" applyBorder="1" applyAlignment="1" applyProtection="1">
      <alignment vertical="top" wrapText="1"/>
      <protection hidden="1"/>
    </xf>
    <xf numFmtId="0" fontId="11" fillId="0" borderId="0" xfId="3" applyFont="1" applyBorder="1" applyAlignment="1" applyProtection="1">
      <alignment wrapText="1"/>
      <protection hidden="1"/>
    </xf>
    <xf numFmtId="0" fontId="11" fillId="0" borderId="0" xfId="3" applyFont="1" applyBorder="1" applyAlignment="1" applyProtection="1">
      <alignment horizontal="center" vertical="top"/>
      <protection hidden="1"/>
    </xf>
    <xf numFmtId="0" fontId="11" fillId="0" borderId="0" xfId="3" applyFont="1" applyBorder="1" applyAlignment="1" applyProtection="1">
      <alignment horizontal="center"/>
      <protection hidden="1"/>
    </xf>
    <xf numFmtId="0" fontId="9" fillId="0" borderId="29" xfId="0" applyFont="1" applyBorder="1" applyAlignment="1" applyProtection="1">
      <alignment horizontal="center" vertical="top"/>
      <protection hidden="1"/>
    </xf>
    <xf numFmtId="0" fontId="9" fillId="0" borderId="29" xfId="0" applyFont="1" applyBorder="1" applyAlignment="1">
      <alignment horizontal="center"/>
    </xf>
    <xf numFmtId="0" fontId="9" fillId="0" borderId="29" xfId="0" applyFont="1" applyBorder="1" applyAlignment="1"/>
    <xf numFmtId="0" fontId="11" fillId="0" borderId="15" xfId="3" applyFont="1" applyFill="1" applyBorder="1" applyAlignment="1" applyProtection="1">
      <alignment horizontal="center" vertical="top"/>
      <protection hidden="1"/>
    </xf>
    <xf numFmtId="0" fontId="11" fillId="0" borderId="15" xfId="3" applyFont="1" applyFill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right" vertical="center" wrapText="1"/>
      <protection hidden="1"/>
    </xf>
    <xf numFmtId="0" fontId="9" fillId="0" borderId="13" xfId="0" applyFont="1" applyBorder="1" applyAlignment="1" applyProtection="1">
      <alignment horizontal="right" wrapText="1"/>
      <protection hidden="1"/>
    </xf>
    <xf numFmtId="49" fontId="19" fillId="0" borderId="24" xfId="2" applyNumberFormat="1" applyFont="1" applyFill="1" applyBorder="1" applyAlignment="1" applyProtection="1">
      <alignment horizontal="left" vertical="center"/>
      <protection locked="0" hidden="1"/>
    </xf>
    <xf numFmtId="49" fontId="8" fillId="0" borderId="15" xfId="3" applyNumberFormat="1" applyFont="1" applyFill="1" applyBorder="1" applyAlignment="1" applyProtection="1">
      <alignment horizontal="left" vertical="center"/>
      <protection locked="0" hidden="1"/>
    </xf>
    <xf numFmtId="49" fontId="8" fillId="0" borderId="16" xfId="3" applyNumberFormat="1" applyFont="1" applyFill="1" applyBorder="1" applyAlignment="1" applyProtection="1">
      <alignment horizontal="left" vertical="center"/>
      <protection locked="0" hidden="1"/>
    </xf>
    <xf numFmtId="49" fontId="8" fillId="0" borderId="24" xfId="3" applyNumberFormat="1" applyFont="1" applyFill="1" applyBorder="1" applyAlignment="1" applyProtection="1">
      <alignment horizontal="left" vertical="center"/>
      <protection locked="0" hidden="1"/>
    </xf>
    <xf numFmtId="0" fontId="9" fillId="0" borderId="16" xfId="3" applyFont="1" applyFill="1" applyBorder="1" applyAlignment="1">
      <alignment horizontal="left" vertical="center"/>
    </xf>
    <xf numFmtId="0" fontId="28" fillId="0" borderId="0" xfId="3" applyFont="1" applyAlignment="1" applyProtection="1">
      <alignment horizontal="left"/>
      <protection hidden="1"/>
    </xf>
    <xf numFmtId="0" fontId="21" fillId="0" borderId="0" xfId="3" applyFont="1" applyAlignment="1"/>
    <xf numFmtId="0" fontId="20" fillId="0" borderId="0" xfId="3" applyFont="1" applyAlignment="1" applyProtection="1">
      <alignment horizontal="left"/>
      <protection hidden="1"/>
    </xf>
    <xf numFmtId="0" fontId="0" fillId="0" borderId="0" xfId="3" applyFont="1" applyAlignment="1"/>
    <xf numFmtId="0" fontId="28" fillId="0" borderId="0" xfId="0" applyFont="1" applyAlignment="1" applyProtection="1">
      <alignment horizontal="left"/>
      <protection hidden="1"/>
    </xf>
    <xf numFmtId="0" fontId="27" fillId="0" borderId="0" xfId="0" applyFont="1" applyAlignment="1"/>
    <xf numFmtId="0" fontId="20" fillId="0" borderId="0" xfId="5" applyFont="1" applyBorder="1" applyAlignment="1" applyProtection="1">
      <alignment horizontal="left"/>
      <protection hidden="1"/>
    </xf>
    <xf numFmtId="0" fontId="15" fillId="0" borderId="0" xfId="5" applyBorder="1" applyAlignment="1"/>
    <xf numFmtId="0" fontId="15" fillId="0" borderId="13" xfId="5" applyBorder="1" applyAlignment="1"/>
    <xf numFmtId="0" fontId="16" fillId="0" borderId="25" xfId="3" applyFont="1" applyBorder="1" applyAlignment="1"/>
    <xf numFmtId="0" fontId="16" fillId="0" borderId="7" xfId="3" applyFont="1" applyBorder="1" applyAlignment="1"/>
    <xf numFmtId="0" fontId="9" fillId="0" borderId="0" xfId="3" applyFont="1" applyFill="1" applyBorder="1" applyAlignment="1" applyProtection="1">
      <alignment vertical="center"/>
      <protection hidden="1"/>
    </xf>
    <xf numFmtId="0" fontId="8" fillId="0" borderId="15" xfId="3" applyFont="1" applyFill="1" applyBorder="1" applyAlignment="1" applyProtection="1">
      <alignment horizontal="left" vertical="center"/>
      <protection locked="0" hidden="1"/>
    </xf>
    <xf numFmtId="0" fontId="8" fillId="0" borderId="16" xfId="3" applyFont="1" applyFill="1" applyBorder="1" applyAlignment="1" applyProtection="1">
      <alignment horizontal="left" vertical="center"/>
      <protection locked="0" hidden="1"/>
    </xf>
    <xf numFmtId="0" fontId="11" fillId="0" borderId="15" xfId="3" applyFont="1" applyFill="1" applyBorder="1" applyAlignment="1"/>
    <xf numFmtId="0" fontId="11" fillId="0" borderId="16" xfId="3" applyFont="1" applyFill="1" applyBorder="1" applyAlignment="1"/>
    <xf numFmtId="0" fontId="11" fillId="0" borderId="7" xfId="3" applyFont="1" applyBorder="1" applyAlignment="1" applyProtection="1">
      <alignment horizontal="center"/>
      <protection hidden="1"/>
    </xf>
    <xf numFmtId="0" fontId="23" fillId="0" borderId="0" xfId="5" applyFont="1" applyFill="1" applyBorder="1" applyAlignment="1" applyProtection="1">
      <alignment horizontal="center" vertical="center"/>
      <protection hidden="1"/>
    </xf>
    <xf numFmtId="14" fontId="23" fillId="0" borderId="0" xfId="5" applyNumberFormat="1" applyFont="1" applyFill="1" applyBorder="1" applyAlignment="1" applyProtection="1">
      <alignment horizontal="center" vertical="center"/>
      <protection locked="0" hidden="1"/>
    </xf>
    <xf numFmtId="0" fontId="5" fillId="0" borderId="0" xfId="5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4" fillId="0" borderId="30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vertical="center" wrapText="1"/>
    </xf>
    <xf numFmtId="0" fontId="22" fillId="0" borderId="0" xfId="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</cellXfs>
  <cellStyles count="36">
    <cellStyle name="Comma" xfId="1" builtinId="3"/>
    <cellStyle name="Comma 2" xfId="8"/>
    <cellStyle name="Comma 2 2" xfId="25"/>
    <cellStyle name="Comma 3" xfId="26"/>
    <cellStyle name="Comma 5 2" xfId="15"/>
    <cellStyle name="Comma 5 2 2" xfId="24"/>
    <cellStyle name="Comma 5 2 3" xfId="34"/>
    <cellStyle name="Hyperlink" xfId="2" builtinId="8"/>
    <cellStyle name="Hyperlink 2" xfId="16"/>
    <cellStyle name="Normal" xfId="0" builtinId="0"/>
    <cellStyle name="Normal 10 2" xfId="31"/>
    <cellStyle name="Normal 15 2" xfId="17"/>
    <cellStyle name="Normal 15 2 2" xfId="23"/>
    <cellStyle name="Normal 15 2 3" xfId="35"/>
    <cellStyle name="Normal 2" xfId="9"/>
    <cellStyle name="Normal 2 2" xfId="27"/>
    <cellStyle name="Normal 2 3 8" xfId="30"/>
    <cellStyle name="Normal 27" xfId="10"/>
    <cellStyle name="Normal 3" xfId="6"/>
    <cellStyle name="Normal 3 2" xfId="28"/>
    <cellStyle name="Normal 4" xfId="14"/>
    <cellStyle name="Normal 5" xfId="21"/>
    <cellStyle name="Normal 6" xfId="33"/>
    <cellStyle name="Normal_TFI-POD" xfId="3"/>
    <cellStyle name="Normalny_Farm IAS A 00" xfId="7"/>
    <cellStyle name="Obično_Knjiga2" xfId="4"/>
    <cellStyle name="Percent 2" xfId="11"/>
    <cellStyle name="Percent 2 2" xfId="29"/>
    <cellStyle name="Percent 2 2 8" xfId="32"/>
    <cellStyle name="Percent 3" xfId="22"/>
    <cellStyle name="Style 1" xfId="5"/>
    <cellStyle name="Style 1 2" xfId="12"/>
    <cellStyle name="Style 1 2 2" xfId="13"/>
    <cellStyle name="Style 1 2 3" xfId="18"/>
    <cellStyle name="Style 1 3" xfId="19"/>
    <cellStyle name="Style 1_Borrowings" xfId="20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r@t.ht.hr" TargetMode="External"/><Relationship Id="rId1" Type="http://schemas.openxmlformats.org/officeDocument/2006/relationships/hyperlink" Target="mailto:ir@t.ht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tabSelected="1" view="pageBreakPreview" topLeftCell="A67" zoomScale="110" zoomScaleNormal="100" zoomScaleSheetLayoutView="100" workbookViewId="0">
      <selection activeCell="I29" sqref="I29"/>
    </sheetView>
  </sheetViews>
  <sheetFormatPr defaultRowHeight="12.75"/>
  <cols>
    <col min="1" max="1" width="9.140625" style="145"/>
    <col min="2" max="2" width="13" style="145" customWidth="1"/>
    <col min="3" max="6" width="9.140625" style="10"/>
    <col min="7" max="7" width="15.140625" style="10" customWidth="1"/>
    <col min="8" max="8" width="19.28515625" style="10" customWidth="1"/>
    <col min="9" max="9" width="14.42578125" style="10" customWidth="1"/>
    <col min="10" max="16384" width="9.140625" style="10"/>
  </cols>
  <sheetData>
    <row r="1" spans="1:12" ht="15.75">
      <c r="A1" s="233" t="s">
        <v>23</v>
      </c>
      <c r="B1" s="234"/>
      <c r="C1" s="234"/>
      <c r="D1" s="63"/>
      <c r="E1" s="63"/>
      <c r="F1" s="63"/>
      <c r="G1" s="63"/>
      <c r="H1" s="63"/>
      <c r="I1" s="64"/>
      <c r="J1" s="9"/>
      <c r="K1" s="9"/>
      <c r="L1" s="9"/>
    </row>
    <row r="2" spans="1:12">
      <c r="A2" s="175" t="s">
        <v>24</v>
      </c>
      <c r="B2" s="176"/>
      <c r="C2" s="176"/>
      <c r="D2" s="177"/>
      <c r="E2" s="84">
        <v>42370</v>
      </c>
      <c r="F2" s="11"/>
      <c r="G2" s="12" t="s">
        <v>34</v>
      </c>
      <c r="H2" s="84">
        <v>42460</v>
      </c>
      <c r="I2" s="65"/>
      <c r="J2" s="9"/>
      <c r="K2" s="9"/>
      <c r="L2" s="9"/>
    </row>
    <row r="3" spans="1:12">
      <c r="A3" s="13"/>
      <c r="B3" s="13"/>
      <c r="C3" s="13"/>
      <c r="D3" s="13"/>
      <c r="E3" s="14"/>
      <c r="F3" s="14"/>
      <c r="G3" s="13"/>
      <c r="H3" s="13"/>
      <c r="I3" s="66"/>
      <c r="J3" s="9"/>
      <c r="K3" s="9"/>
      <c r="L3" s="9"/>
    </row>
    <row r="4" spans="1:12" ht="15">
      <c r="A4" s="178" t="s">
        <v>301</v>
      </c>
      <c r="B4" s="179"/>
      <c r="C4" s="179"/>
      <c r="D4" s="179"/>
      <c r="E4" s="179"/>
      <c r="F4" s="179"/>
      <c r="G4" s="179"/>
      <c r="H4" s="179"/>
      <c r="I4" s="180"/>
      <c r="J4" s="9"/>
      <c r="K4" s="9"/>
      <c r="L4" s="9"/>
    </row>
    <row r="5" spans="1:12">
      <c r="A5" s="15"/>
      <c r="B5" s="15"/>
      <c r="C5" s="15"/>
      <c r="D5" s="15"/>
      <c r="E5" s="16"/>
      <c r="F5" s="67"/>
      <c r="G5" s="17"/>
      <c r="H5" s="18"/>
      <c r="I5" s="68"/>
      <c r="J5" s="9"/>
      <c r="K5" s="9"/>
      <c r="L5" s="9"/>
    </row>
    <row r="6" spans="1:12">
      <c r="A6" s="170" t="s">
        <v>8</v>
      </c>
      <c r="B6" s="171"/>
      <c r="C6" s="181" t="s">
        <v>273</v>
      </c>
      <c r="D6" s="182"/>
      <c r="E6" s="26"/>
      <c r="F6" s="26"/>
      <c r="G6" s="26"/>
      <c r="H6" s="26"/>
      <c r="I6" s="69"/>
      <c r="J6" s="9"/>
      <c r="K6" s="9"/>
      <c r="L6" s="9"/>
    </row>
    <row r="7" spans="1:12">
      <c r="A7" s="138"/>
      <c r="B7" s="138"/>
      <c r="C7" s="87"/>
      <c r="D7" s="87"/>
      <c r="E7" s="26"/>
      <c r="F7" s="26"/>
      <c r="G7" s="26"/>
      <c r="H7" s="26"/>
      <c r="I7" s="69"/>
      <c r="J7" s="9"/>
      <c r="K7" s="9"/>
      <c r="L7" s="9"/>
    </row>
    <row r="8" spans="1:12" ht="12.75" customHeight="1">
      <c r="A8" s="183" t="s">
        <v>9</v>
      </c>
      <c r="B8" s="184"/>
      <c r="C8" s="181" t="s">
        <v>274</v>
      </c>
      <c r="D8" s="182"/>
      <c r="E8" s="26"/>
      <c r="F8" s="26"/>
      <c r="G8" s="26"/>
      <c r="H8" s="26"/>
      <c r="I8" s="70"/>
      <c r="J8" s="9"/>
      <c r="K8" s="9"/>
      <c r="L8" s="9"/>
    </row>
    <row r="9" spans="1:12">
      <c r="A9" s="139"/>
      <c r="B9" s="139"/>
      <c r="C9" s="88"/>
      <c r="D9" s="87"/>
      <c r="E9" s="15"/>
      <c r="F9" s="15"/>
      <c r="G9" s="15"/>
      <c r="H9" s="15"/>
      <c r="I9" s="70"/>
      <c r="J9" s="9"/>
      <c r="K9" s="9"/>
      <c r="L9" s="9"/>
    </row>
    <row r="10" spans="1:12" ht="12.75" customHeight="1">
      <c r="A10" s="190" t="s">
        <v>10</v>
      </c>
      <c r="B10" s="191"/>
      <c r="C10" s="181" t="s">
        <v>275</v>
      </c>
      <c r="D10" s="182"/>
      <c r="E10" s="15"/>
      <c r="F10" s="15"/>
      <c r="G10" s="15"/>
      <c r="H10" s="15"/>
      <c r="I10" s="70"/>
      <c r="J10" s="9"/>
      <c r="K10" s="9"/>
      <c r="L10" s="9"/>
    </row>
    <row r="11" spans="1:12">
      <c r="A11" s="192"/>
      <c r="B11" s="192"/>
      <c r="C11" s="15"/>
      <c r="D11" s="15"/>
      <c r="E11" s="15"/>
      <c r="F11" s="15"/>
      <c r="G11" s="15"/>
      <c r="H11" s="15"/>
      <c r="I11" s="70"/>
      <c r="J11" s="9"/>
      <c r="K11" s="9"/>
      <c r="L11" s="9"/>
    </row>
    <row r="12" spans="1:12">
      <c r="A12" s="170" t="s">
        <v>11</v>
      </c>
      <c r="B12" s="171"/>
      <c r="C12" s="193" t="s">
        <v>276</v>
      </c>
      <c r="D12" s="198"/>
      <c r="E12" s="198"/>
      <c r="F12" s="198"/>
      <c r="G12" s="198"/>
      <c r="H12" s="198"/>
      <c r="I12" s="199"/>
      <c r="J12" s="9"/>
      <c r="K12" s="9"/>
      <c r="L12" s="9"/>
    </row>
    <row r="13" spans="1:12">
      <c r="A13" s="138"/>
      <c r="B13" s="138"/>
      <c r="C13" s="89"/>
      <c r="D13" s="87"/>
      <c r="E13" s="87"/>
      <c r="F13" s="87"/>
      <c r="G13" s="87"/>
      <c r="H13" s="87"/>
      <c r="I13" s="87"/>
      <c r="J13" s="9"/>
      <c r="K13" s="9"/>
      <c r="L13" s="9"/>
    </row>
    <row r="14" spans="1:12">
      <c r="A14" s="170" t="s">
        <v>12</v>
      </c>
      <c r="B14" s="200"/>
      <c r="C14" s="201">
        <v>10000</v>
      </c>
      <c r="D14" s="202"/>
      <c r="E14" s="87"/>
      <c r="F14" s="193" t="s">
        <v>6</v>
      </c>
      <c r="G14" s="198"/>
      <c r="H14" s="198"/>
      <c r="I14" s="199"/>
      <c r="J14" s="9"/>
      <c r="K14" s="9"/>
      <c r="L14" s="9"/>
    </row>
    <row r="15" spans="1:12">
      <c r="A15" s="138"/>
      <c r="B15" s="138"/>
      <c r="C15" s="87"/>
      <c r="D15" s="87"/>
      <c r="E15" s="87"/>
      <c r="F15" s="87"/>
      <c r="G15" s="87"/>
      <c r="H15" s="87"/>
      <c r="I15" s="87"/>
      <c r="J15" s="9"/>
      <c r="K15" s="9"/>
      <c r="L15" s="9"/>
    </row>
    <row r="16" spans="1:12">
      <c r="A16" s="170" t="s">
        <v>13</v>
      </c>
      <c r="B16" s="171"/>
      <c r="C16" s="193" t="s">
        <v>277</v>
      </c>
      <c r="D16" s="198"/>
      <c r="E16" s="198"/>
      <c r="F16" s="198"/>
      <c r="G16" s="198"/>
      <c r="H16" s="198"/>
      <c r="I16" s="199"/>
      <c r="J16" s="9"/>
      <c r="K16" s="9"/>
      <c r="L16" s="9"/>
    </row>
    <row r="17" spans="1:12">
      <c r="A17" s="138"/>
      <c r="B17" s="138"/>
      <c r="C17" s="87"/>
      <c r="D17" s="87"/>
      <c r="E17" s="87"/>
      <c r="F17" s="87"/>
      <c r="G17" s="87"/>
      <c r="H17" s="87"/>
      <c r="I17" s="87"/>
      <c r="J17" s="9"/>
      <c r="K17" s="9"/>
      <c r="L17" s="9"/>
    </row>
    <row r="18" spans="1:12">
      <c r="A18" s="170" t="s">
        <v>14</v>
      </c>
      <c r="B18" s="171"/>
      <c r="C18" s="172" t="s">
        <v>278</v>
      </c>
      <c r="D18" s="173"/>
      <c r="E18" s="173"/>
      <c r="F18" s="173"/>
      <c r="G18" s="173"/>
      <c r="H18" s="173"/>
      <c r="I18" s="174"/>
      <c r="J18" s="9"/>
      <c r="K18" s="9"/>
      <c r="L18" s="9"/>
    </row>
    <row r="19" spans="1:12">
      <c r="A19" s="138"/>
      <c r="B19" s="138"/>
      <c r="C19" s="89"/>
      <c r="D19" s="87"/>
      <c r="E19" s="87"/>
      <c r="F19" s="87"/>
      <c r="G19" s="87"/>
      <c r="H19" s="87"/>
      <c r="I19" s="87"/>
      <c r="J19" s="9"/>
      <c r="K19" s="9"/>
      <c r="L19" s="9"/>
    </row>
    <row r="20" spans="1:12">
      <c r="A20" s="170" t="s">
        <v>15</v>
      </c>
      <c r="B20" s="171"/>
      <c r="C20" s="172" t="s">
        <v>279</v>
      </c>
      <c r="D20" s="173"/>
      <c r="E20" s="173"/>
      <c r="F20" s="173"/>
      <c r="G20" s="173"/>
      <c r="H20" s="173"/>
      <c r="I20" s="174"/>
      <c r="J20" s="9"/>
      <c r="K20" s="9"/>
      <c r="L20" s="9"/>
    </row>
    <row r="21" spans="1:12">
      <c r="A21" s="138"/>
      <c r="B21" s="138"/>
      <c r="C21" s="89"/>
      <c r="D21" s="87"/>
      <c r="E21" s="87"/>
      <c r="F21" s="87"/>
      <c r="G21" s="87"/>
      <c r="H21" s="87"/>
      <c r="I21" s="87"/>
      <c r="J21" s="9"/>
      <c r="K21" s="9"/>
      <c r="L21" s="9"/>
    </row>
    <row r="22" spans="1:12">
      <c r="A22" s="170" t="s">
        <v>16</v>
      </c>
      <c r="B22" s="171"/>
      <c r="C22" s="90">
        <v>133</v>
      </c>
      <c r="D22" s="193" t="s">
        <v>6</v>
      </c>
      <c r="E22" s="194"/>
      <c r="F22" s="195"/>
      <c r="G22" s="196"/>
      <c r="H22" s="197"/>
      <c r="I22" s="91"/>
      <c r="J22" s="9"/>
      <c r="K22" s="9"/>
      <c r="L22" s="9"/>
    </row>
    <row r="23" spans="1:12">
      <c r="A23" s="138"/>
      <c r="B23" s="138"/>
      <c r="C23" s="87"/>
      <c r="D23" s="87"/>
      <c r="E23" s="87"/>
      <c r="F23" s="87"/>
      <c r="G23" s="87"/>
      <c r="H23" s="87"/>
      <c r="I23" s="92"/>
      <c r="J23" s="9"/>
      <c r="K23" s="9"/>
      <c r="L23" s="9"/>
    </row>
    <row r="24" spans="1:12">
      <c r="A24" s="170" t="s">
        <v>17</v>
      </c>
      <c r="B24" s="171"/>
      <c r="C24" s="90">
        <v>21</v>
      </c>
      <c r="D24" s="193" t="s">
        <v>7</v>
      </c>
      <c r="E24" s="194"/>
      <c r="F24" s="194"/>
      <c r="G24" s="195"/>
      <c r="H24" s="137" t="s">
        <v>27</v>
      </c>
      <c r="I24" s="167">
        <v>5173</v>
      </c>
      <c r="J24" s="9"/>
      <c r="K24" s="9"/>
      <c r="L24" s="9"/>
    </row>
    <row r="25" spans="1:12">
      <c r="A25" s="138"/>
      <c r="B25" s="138"/>
      <c r="C25" s="87"/>
      <c r="D25" s="87"/>
      <c r="E25" s="87"/>
      <c r="F25" s="87"/>
      <c r="G25" s="93"/>
      <c r="H25" s="138" t="s">
        <v>28</v>
      </c>
      <c r="I25" s="89"/>
      <c r="J25" s="9"/>
      <c r="K25" s="9"/>
      <c r="L25" s="9"/>
    </row>
    <row r="26" spans="1:12">
      <c r="A26" s="170" t="s">
        <v>18</v>
      </c>
      <c r="B26" s="171"/>
      <c r="C26" s="94" t="s">
        <v>280</v>
      </c>
      <c r="D26" s="95"/>
      <c r="E26" s="96"/>
      <c r="F26" s="92"/>
      <c r="G26" s="170" t="s">
        <v>29</v>
      </c>
      <c r="H26" s="171"/>
      <c r="I26" s="152" t="s">
        <v>281</v>
      </c>
      <c r="J26" s="9"/>
      <c r="K26" s="9"/>
      <c r="L26" s="9"/>
    </row>
    <row r="27" spans="1:12">
      <c r="A27" s="138"/>
      <c r="B27" s="138"/>
      <c r="C27" s="15"/>
      <c r="D27" s="71"/>
      <c r="E27" s="71"/>
      <c r="F27" s="71"/>
      <c r="G27" s="71"/>
      <c r="H27" s="15"/>
      <c r="I27" s="72"/>
      <c r="J27" s="9"/>
      <c r="K27" s="9"/>
      <c r="L27" s="9"/>
    </row>
    <row r="28" spans="1:12">
      <c r="A28" s="203" t="s">
        <v>25</v>
      </c>
      <c r="B28" s="204"/>
      <c r="C28" s="205"/>
      <c r="D28" s="205"/>
      <c r="E28" s="204" t="s">
        <v>26</v>
      </c>
      <c r="F28" s="206"/>
      <c r="G28" s="206"/>
      <c r="H28" s="207" t="s">
        <v>1</v>
      </c>
      <c r="I28" s="207"/>
      <c r="J28" s="9"/>
      <c r="K28" s="9"/>
      <c r="L28" s="9"/>
    </row>
    <row r="29" spans="1:12">
      <c r="A29" s="9"/>
      <c r="B29" s="9"/>
      <c r="C29" s="30"/>
      <c r="D29" s="23"/>
      <c r="E29" s="15"/>
      <c r="F29" s="15"/>
      <c r="G29" s="15"/>
      <c r="H29" s="24"/>
      <c r="I29" s="72"/>
      <c r="J29" s="9"/>
      <c r="K29" s="9"/>
      <c r="L29" s="9"/>
    </row>
    <row r="30" spans="1:12">
      <c r="A30" s="185" t="s">
        <v>282</v>
      </c>
      <c r="B30" s="186"/>
      <c r="C30" s="186"/>
      <c r="D30" s="187"/>
      <c r="E30" s="185" t="s">
        <v>283</v>
      </c>
      <c r="F30" s="186"/>
      <c r="G30" s="187"/>
      <c r="H30" s="188" t="s">
        <v>284</v>
      </c>
      <c r="I30" s="189"/>
      <c r="J30" s="9"/>
      <c r="K30" s="9"/>
      <c r="L30" s="9"/>
    </row>
    <row r="31" spans="1:12">
      <c r="A31" s="136"/>
      <c r="B31" s="136"/>
      <c r="C31" s="20"/>
      <c r="D31" s="208"/>
      <c r="E31" s="208"/>
      <c r="F31" s="208"/>
      <c r="G31" s="209"/>
      <c r="H31" s="15"/>
      <c r="I31" s="73"/>
      <c r="J31" s="9"/>
      <c r="K31" s="9"/>
      <c r="L31" s="9"/>
    </row>
    <row r="32" spans="1:12">
      <c r="A32" s="185" t="s">
        <v>285</v>
      </c>
      <c r="B32" s="186"/>
      <c r="C32" s="186"/>
      <c r="D32" s="187"/>
      <c r="E32" s="185" t="s">
        <v>286</v>
      </c>
      <c r="F32" s="186"/>
      <c r="G32" s="187"/>
      <c r="H32" s="188" t="s">
        <v>287</v>
      </c>
      <c r="I32" s="189"/>
      <c r="J32" s="9"/>
      <c r="K32" s="9"/>
      <c r="L32" s="9"/>
    </row>
    <row r="33" spans="1:12">
      <c r="A33" s="136"/>
      <c r="B33" s="136"/>
      <c r="C33" s="20"/>
      <c r="D33" s="25"/>
      <c r="E33" s="25"/>
      <c r="F33" s="25"/>
      <c r="G33" s="26"/>
      <c r="H33" s="15"/>
      <c r="I33" s="74"/>
      <c r="J33" s="9"/>
      <c r="K33" s="9"/>
      <c r="L33" s="9"/>
    </row>
    <row r="34" spans="1:12">
      <c r="A34" s="185" t="s">
        <v>307</v>
      </c>
      <c r="B34" s="186"/>
      <c r="C34" s="186"/>
      <c r="D34" s="187"/>
      <c r="E34" s="185" t="s">
        <v>288</v>
      </c>
      <c r="F34" s="186"/>
      <c r="G34" s="187"/>
      <c r="H34" s="188" t="s">
        <v>289</v>
      </c>
      <c r="I34" s="189"/>
      <c r="J34" s="9"/>
      <c r="K34" s="9"/>
      <c r="L34" s="9"/>
    </row>
    <row r="35" spans="1:12">
      <c r="A35" s="21"/>
      <c r="B35" s="21"/>
      <c r="C35" s="20"/>
      <c r="D35" s="25"/>
      <c r="E35" s="25"/>
      <c r="F35" s="25"/>
      <c r="G35" s="26"/>
      <c r="H35" s="15"/>
      <c r="I35" s="74"/>
      <c r="J35" s="9"/>
      <c r="K35" s="9"/>
      <c r="L35" s="9"/>
    </row>
    <row r="36" spans="1:12">
      <c r="A36" s="185" t="s">
        <v>306</v>
      </c>
      <c r="B36" s="186"/>
      <c r="C36" s="186"/>
      <c r="D36" s="187"/>
      <c r="E36" s="185" t="s">
        <v>288</v>
      </c>
      <c r="F36" s="186"/>
      <c r="G36" s="187"/>
      <c r="H36" s="188" t="s">
        <v>290</v>
      </c>
      <c r="I36" s="189"/>
      <c r="J36" s="9"/>
      <c r="K36" s="9"/>
      <c r="L36" s="9"/>
    </row>
    <row r="37" spans="1:12">
      <c r="A37" s="27"/>
      <c r="B37" s="27"/>
      <c r="C37" s="210"/>
      <c r="D37" s="211"/>
      <c r="E37" s="15"/>
      <c r="F37" s="210"/>
      <c r="G37" s="211"/>
      <c r="H37" s="15"/>
      <c r="I37" s="70"/>
      <c r="J37" s="9"/>
      <c r="K37" s="9"/>
      <c r="L37" s="9"/>
    </row>
    <row r="38" spans="1:12">
      <c r="A38" s="185" t="s">
        <v>291</v>
      </c>
      <c r="B38" s="186"/>
      <c r="C38" s="186"/>
      <c r="D38" s="187"/>
      <c r="E38" s="185" t="s">
        <v>286</v>
      </c>
      <c r="F38" s="186"/>
      <c r="G38" s="187"/>
      <c r="H38" s="188" t="s">
        <v>292</v>
      </c>
      <c r="I38" s="189"/>
      <c r="J38" s="9"/>
      <c r="K38" s="9"/>
      <c r="L38" s="9"/>
    </row>
    <row r="39" spans="1:12">
      <c r="A39" s="27"/>
      <c r="B39" s="27"/>
      <c r="C39" s="28"/>
      <c r="D39" s="29"/>
      <c r="E39" s="15"/>
      <c r="F39" s="28"/>
      <c r="G39" s="29"/>
      <c r="H39" s="15"/>
      <c r="I39" s="70"/>
      <c r="J39" s="9"/>
      <c r="K39" s="9"/>
      <c r="L39" s="9"/>
    </row>
    <row r="40" spans="1:12">
      <c r="A40" s="185" t="s">
        <v>293</v>
      </c>
      <c r="B40" s="186"/>
      <c r="C40" s="186"/>
      <c r="D40" s="187"/>
      <c r="E40" s="185" t="s">
        <v>294</v>
      </c>
      <c r="F40" s="186"/>
      <c r="G40" s="187"/>
      <c r="H40" s="188" t="s">
        <v>295</v>
      </c>
      <c r="I40" s="189"/>
      <c r="J40" s="9"/>
      <c r="K40" s="9"/>
      <c r="L40" s="9"/>
    </row>
    <row r="41" spans="1:12">
      <c r="A41" s="140"/>
      <c r="B41" s="30"/>
      <c r="C41" s="30"/>
      <c r="D41" s="30"/>
      <c r="E41" s="22"/>
      <c r="F41" s="85"/>
      <c r="G41" s="85"/>
      <c r="H41" s="86"/>
      <c r="I41" s="75"/>
      <c r="J41" s="9"/>
      <c r="K41" s="9"/>
      <c r="L41" s="9"/>
    </row>
    <row r="42" spans="1:12">
      <c r="A42" s="27"/>
      <c r="B42" s="27"/>
      <c r="C42" s="28"/>
      <c r="D42" s="29"/>
      <c r="E42" s="15"/>
      <c r="F42" s="28"/>
      <c r="G42" s="29"/>
      <c r="H42" s="15"/>
      <c r="I42" s="70"/>
      <c r="J42" s="9"/>
      <c r="K42" s="9"/>
      <c r="L42" s="9"/>
    </row>
    <row r="43" spans="1:12">
      <c r="A43" s="31"/>
      <c r="B43" s="31"/>
      <c r="C43" s="31"/>
      <c r="D43" s="19"/>
      <c r="E43" s="19"/>
      <c r="F43" s="31"/>
      <c r="G43" s="19"/>
      <c r="H43" s="19"/>
      <c r="I43" s="76"/>
      <c r="J43" s="9"/>
      <c r="K43" s="9"/>
      <c r="L43" s="9"/>
    </row>
    <row r="44" spans="1:12" ht="12.75" customHeight="1">
      <c r="A44" s="217" t="s">
        <v>19</v>
      </c>
      <c r="B44" s="218"/>
      <c r="C44" s="188"/>
      <c r="D44" s="189"/>
      <c r="E44" s="23"/>
      <c r="F44" s="185"/>
      <c r="G44" s="238"/>
      <c r="H44" s="238"/>
      <c r="I44" s="239"/>
      <c r="J44" s="9"/>
      <c r="K44" s="9"/>
      <c r="L44" s="9"/>
    </row>
    <row r="45" spans="1:12">
      <c r="A45" s="27"/>
      <c r="B45" s="27"/>
      <c r="C45" s="210"/>
      <c r="D45" s="211"/>
      <c r="E45" s="15"/>
      <c r="F45" s="210"/>
      <c r="G45" s="240"/>
      <c r="H45" s="32"/>
      <c r="I45" s="77"/>
      <c r="J45" s="9"/>
      <c r="K45" s="9"/>
      <c r="L45" s="9"/>
    </row>
    <row r="46" spans="1:12" ht="12.75" customHeight="1">
      <c r="A46" s="217" t="s">
        <v>20</v>
      </c>
      <c r="B46" s="218"/>
      <c r="C46" s="185" t="s">
        <v>296</v>
      </c>
      <c r="D46" s="236"/>
      <c r="E46" s="236"/>
      <c r="F46" s="236"/>
      <c r="G46" s="236"/>
      <c r="H46" s="236"/>
      <c r="I46" s="237"/>
      <c r="J46" s="9"/>
      <c r="K46" s="9"/>
      <c r="L46" s="9"/>
    </row>
    <row r="47" spans="1:12">
      <c r="A47" s="138"/>
      <c r="B47" s="138"/>
      <c r="C47" s="146" t="s">
        <v>30</v>
      </c>
      <c r="D47" s="15"/>
      <c r="E47" s="15"/>
      <c r="F47" s="15"/>
      <c r="G47" s="15"/>
      <c r="H47" s="15"/>
      <c r="I47" s="70"/>
      <c r="J47" s="9"/>
      <c r="K47" s="9"/>
      <c r="L47" s="9"/>
    </row>
    <row r="48" spans="1:12">
      <c r="A48" s="217" t="s">
        <v>21</v>
      </c>
      <c r="B48" s="218"/>
      <c r="C48" s="222" t="s">
        <v>297</v>
      </c>
      <c r="D48" s="220"/>
      <c r="E48" s="221"/>
      <c r="F48" s="15"/>
      <c r="G48" s="41" t="s">
        <v>2</v>
      </c>
      <c r="H48" s="222" t="s">
        <v>298</v>
      </c>
      <c r="I48" s="221"/>
      <c r="J48" s="9"/>
      <c r="K48" s="9"/>
      <c r="L48" s="9"/>
    </row>
    <row r="49" spans="1:12">
      <c r="A49" s="138"/>
      <c r="B49" s="138"/>
      <c r="C49" s="20"/>
      <c r="D49" s="15"/>
      <c r="E49" s="15"/>
      <c r="F49" s="15"/>
      <c r="G49" s="15"/>
      <c r="H49" s="15"/>
      <c r="I49" s="70"/>
      <c r="J49" s="9"/>
      <c r="K49" s="9"/>
      <c r="L49" s="9"/>
    </row>
    <row r="50" spans="1:12" ht="12.75" customHeight="1">
      <c r="A50" s="217" t="s">
        <v>14</v>
      </c>
      <c r="B50" s="218"/>
      <c r="C50" s="219" t="s">
        <v>299</v>
      </c>
      <c r="D50" s="220"/>
      <c r="E50" s="220"/>
      <c r="F50" s="220"/>
      <c r="G50" s="220"/>
      <c r="H50" s="220"/>
      <c r="I50" s="221"/>
      <c r="J50" s="9"/>
      <c r="K50" s="9"/>
      <c r="L50" s="9"/>
    </row>
    <row r="51" spans="1:12">
      <c r="A51" s="138"/>
      <c r="B51" s="138"/>
      <c r="C51" s="15"/>
      <c r="D51" s="15"/>
      <c r="E51" s="15"/>
      <c r="F51" s="15"/>
      <c r="G51" s="15"/>
      <c r="H51" s="15"/>
      <c r="I51" s="70"/>
      <c r="J51" s="9"/>
      <c r="K51" s="9"/>
      <c r="L51" s="9"/>
    </row>
    <row r="52" spans="1:12">
      <c r="A52" s="170" t="s">
        <v>22</v>
      </c>
      <c r="B52" s="171"/>
      <c r="C52" s="222" t="s">
        <v>300</v>
      </c>
      <c r="D52" s="220"/>
      <c r="E52" s="220"/>
      <c r="F52" s="220"/>
      <c r="G52" s="220"/>
      <c r="H52" s="220"/>
      <c r="I52" s="223"/>
      <c r="J52" s="9"/>
      <c r="K52" s="9"/>
      <c r="L52" s="9"/>
    </row>
    <row r="53" spans="1:12">
      <c r="A53" s="141"/>
      <c r="B53" s="141"/>
      <c r="C53" s="235" t="s">
        <v>31</v>
      </c>
      <c r="D53" s="235"/>
      <c r="E53" s="235"/>
      <c r="F53" s="235"/>
      <c r="G53" s="235"/>
      <c r="H53" s="235"/>
      <c r="I53" s="78"/>
      <c r="J53" s="9"/>
      <c r="K53" s="9"/>
      <c r="L53" s="9"/>
    </row>
    <row r="54" spans="1:12">
      <c r="A54" s="141"/>
      <c r="B54" s="141"/>
      <c r="C54" s="33"/>
      <c r="D54" s="33"/>
      <c r="E54" s="33"/>
      <c r="F54" s="33"/>
      <c r="G54" s="33"/>
      <c r="H54" s="33"/>
      <c r="I54" s="78"/>
      <c r="J54" s="9"/>
      <c r="K54" s="9"/>
      <c r="L54" s="9"/>
    </row>
    <row r="55" spans="1:12">
      <c r="A55" s="141"/>
      <c r="B55" s="224"/>
      <c r="C55" s="225"/>
      <c r="D55" s="225"/>
      <c r="E55" s="225"/>
      <c r="F55" s="147"/>
      <c r="G55" s="147"/>
      <c r="H55" s="147"/>
      <c r="I55" s="148"/>
      <c r="J55" s="9"/>
      <c r="K55" s="9"/>
      <c r="L55" s="9"/>
    </row>
    <row r="56" spans="1:12">
      <c r="A56" s="141"/>
      <c r="B56" s="226"/>
      <c r="C56" s="227"/>
      <c r="D56" s="227"/>
      <c r="E56" s="227"/>
      <c r="F56" s="227"/>
      <c r="G56" s="227"/>
      <c r="H56" s="227"/>
      <c r="I56" s="227"/>
      <c r="J56" s="9"/>
      <c r="K56" s="9"/>
      <c r="L56" s="9"/>
    </row>
    <row r="57" spans="1:12">
      <c r="A57" s="141"/>
      <c r="B57" s="228"/>
      <c r="C57" s="229"/>
      <c r="D57" s="229"/>
      <c r="E57" s="229"/>
      <c r="F57" s="229"/>
      <c r="G57" s="229"/>
      <c r="H57" s="229"/>
      <c r="I57" s="229"/>
      <c r="J57" s="9"/>
      <c r="K57" s="9"/>
      <c r="L57" s="9"/>
    </row>
    <row r="58" spans="1:12">
      <c r="A58" s="141"/>
      <c r="B58" s="228"/>
      <c r="C58" s="229"/>
      <c r="D58" s="229"/>
      <c r="E58" s="229"/>
      <c r="F58" s="229"/>
      <c r="G58" s="229"/>
      <c r="H58" s="229"/>
      <c r="I58" s="229"/>
      <c r="J58" s="9"/>
      <c r="K58" s="9"/>
      <c r="L58" s="9"/>
    </row>
    <row r="59" spans="1:12">
      <c r="A59" s="141"/>
      <c r="B59" s="230"/>
      <c r="C59" s="231"/>
      <c r="D59" s="231"/>
      <c r="E59" s="231"/>
      <c r="F59" s="231"/>
      <c r="G59" s="231"/>
      <c r="H59" s="231"/>
      <c r="I59" s="232"/>
      <c r="J59" s="9"/>
      <c r="K59" s="9"/>
      <c r="L59" s="9"/>
    </row>
    <row r="60" spans="1:12">
      <c r="A60" s="142" t="s">
        <v>3</v>
      </c>
      <c r="B60" s="143"/>
      <c r="C60" s="79"/>
      <c r="D60" s="79"/>
      <c r="E60" s="79"/>
      <c r="F60" s="79"/>
      <c r="G60" s="79"/>
      <c r="H60" s="79"/>
      <c r="I60" s="80"/>
      <c r="J60" s="9"/>
      <c r="K60" s="9"/>
      <c r="L60" s="9"/>
    </row>
    <row r="61" spans="1:12" ht="13.5" thickBot="1">
      <c r="A61" s="143"/>
      <c r="B61" s="143"/>
      <c r="C61" s="15"/>
      <c r="D61" s="15"/>
      <c r="E61" s="15"/>
      <c r="F61" s="15"/>
      <c r="G61" s="34"/>
      <c r="H61" s="35"/>
      <c r="I61" s="81"/>
      <c r="J61" s="9"/>
      <c r="K61" s="9"/>
      <c r="L61" s="9"/>
    </row>
    <row r="62" spans="1:12">
      <c r="A62" s="144"/>
      <c r="B62" s="144"/>
      <c r="C62" s="15"/>
      <c r="D62" s="15"/>
      <c r="E62" s="149" t="s">
        <v>32</v>
      </c>
      <c r="F62" s="9"/>
      <c r="G62" s="212" t="s">
        <v>33</v>
      </c>
      <c r="H62" s="213"/>
      <c r="I62" s="214"/>
      <c r="J62" s="9"/>
      <c r="K62" s="9"/>
      <c r="L62" s="9"/>
    </row>
    <row r="63" spans="1:12">
      <c r="C63" s="82"/>
      <c r="D63" s="82"/>
      <c r="E63" s="82"/>
      <c r="F63" s="82"/>
      <c r="G63" s="215"/>
      <c r="H63" s="216"/>
      <c r="I63" s="83"/>
      <c r="J63" s="9"/>
      <c r="K63" s="9"/>
      <c r="L63" s="9"/>
    </row>
  </sheetData>
  <protectedRanges>
    <protectedRange sqref="C14:D14 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I32" name="Range1_12"/>
    <protectedRange sqref="A34:G34" name="Range1_13"/>
    <protectedRange sqref="E2" name="Range1_1"/>
    <protectedRange sqref="H2" name="Range1_14"/>
    <protectedRange sqref="I24" name="Range1"/>
  </protectedRanges>
  <mergeCells count="73"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C45:D45"/>
    <mergeCell ref="F45:G45"/>
    <mergeCell ref="H38:I38"/>
    <mergeCell ref="A40:D40"/>
    <mergeCell ref="A44:B44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B57:I57"/>
    <mergeCell ref="C44:D44"/>
    <mergeCell ref="E40:G40"/>
    <mergeCell ref="A34:D34"/>
    <mergeCell ref="E34:G34"/>
    <mergeCell ref="C37:D37"/>
    <mergeCell ref="F37:G37"/>
    <mergeCell ref="H34:I34"/>
    <mergeCell ref="A36:D36"/>
    <mergeCell ref="E36:G36"/>
    <mergeCell ref="H36:I36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A10:B11"/>
    <mergeCell ref="C10:D10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A2:D2"/>
    <mergeCell ref="A4:I4"/>
    <mergeCell ref="A6:B6"/>
    <mergeCell ref="C6:D6"/>
    <mergeCell ref="A8:B8"/>
    <mergeCell ref="C8:D8"/>
  </mergeCells>
  <phoneticPr fontId="7" type="noConversion"/>
  <conditionalFormatting sqref="H29">
    <cfRule type="cellIs" dxfId="3" priority="2" stopIfTrue="1" operator="equal">
      <formula>"DA"</formula>
    </cfRule>
  </conditionalFormatting>
  <conditionalFormatting sqref="H2">
    <cfRule type="cellIs" dxfId="2" priority="3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 display="ir@t.ht.hr"/>
    <hyperlink ref="C20" r:id="rId2" display="ir@t.ht.hr"/>
  </hyperlinks>
  <pageMargins left="0.75" right="0.75" top="1" bottom="1" header="0.5" footer="0.5"/>
  <pageSetup paperSize="9" scale="77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23"/>
  <sheetViews>
    <sheetView view="pageBreakPreview" topLeftCell="A58" zoomScale="87" zoomScaleNormal="100" zoomScaleSheetLayoutView="87" workbookViewId="0">
      <selection activeCell="E69" sqref="E69"/>
    </sheetView>
  </sheetViews>
  <sheetFormatPr defaultRowHeight="12.75"/>
  <cols>
    <col min="1" max="1" width="72.85546875" style="150" bestFit="1" customWidth="1"/>
    <col min="2" max="2" width="9.140625" style="42"/>
    <col min="3" max="4" width="12.7109375" style="42" customWidth="1"/>
    <col min="5" max="16384" width="9.140625" style="42"/>
  </cols>
  <sheetData>
    <row r="1" spans="1:10" ht="12.75" customHeight="1">
      <c r="A1" s="114" t="s">
        <v>271</v>
      </c>
      <c r="B1" s="114"/>
      <c r="C1" s="114"/>
      <c r="D1" s="114"/>
    </row>
    <row r="2" spans="1:10" ht="12.75" customHeight="1">
      <c r="A2" s="115" t="s">
        <v>309</v>
      </c>
      <c r="B2" s="115"/>
      <c r="C2" s="115"/>
      <c r="D2" s="115"/>
    </row>
    <row r="3" spans="1:10" ht="12.75" customHeight="1">
      <c r="A3" s="116" t="s">
        <v>302</v>
      </c>
      <c r="B3" s="117"/>
      <c r="C3" s="118"/>
      <c r="D3" s="118"/>
    </row>
    <row r="4" spans="1:10" ht="22.5" customHeight="1">
      <c r="A4" s="119" t="s">
        <v>35</v>
      </c>
      <c r="B4" s="47" t="s">
        <v>36</v>
      </c>
      <c r="C4" s="48" t="s">
        <v>37</v>
      </c>
      <c r="D4" s="48" t="s">
        <v>38</v>
      </c>
    </row>
    <row r="5" spans="1:10" ht="12.75" customHeight="1">
      <c r="A5" s="45">
        <v>1</v>
      </c>
      <c r="B5" s="46">
        <v>2</v>
      </c>
      <c r="C5" s="45">
        <v>3</v>
      </c>
      <c r="D5" s="45">
        <v>4</v>
      </c>
    </row>
    <row r="6" spans="1:10" ht="12.75" customHeight="1">
      <c r="A6" s="120" t="s">
        <v>39</v>
      </c>
      <c r="B6" s="121"/>
      <c r="C6" s="122"/>
      <c r="D6" s="122"/>
    </row>
    <row r="7" spans="1:10" ht="12.75" customHeight="1">
      <c r="A7" s="110" t="s">
        <v>40</v>
      </c>
      <c r="B7" s="3">
        <v>1</v>
      </c>
      <c r="C7" s="5"/>
      <c r="D7" s="5"/>
    </row>
    <row r="8" spans="1:10" ht="12.75" customHeight="1">
      <c r="A8" s="100" t="s">
        <v>41</v>
      </c>
      <c r="B8" s="1">
        <v>2</v>
      </c>
      <c r="C8" s="168">
        <f>C9+C16+C26+C35+C39</f>
        <v>3004824371</v>
      </c>
      <c r="D8" s="168">
        <f>D9+D16+D26+D35+D39</f>
        <v>2937331144</v>
      </c>
      <c r="I8" s="98"/>
      <c r="J8" s="98"/>
    </row>
    <row r="9" spans="1:10" ht="12.75" customHeight="1">
      <c r="A9" s="111" t="s">
        <v>42</v>
      </c>
      <c r="B9" s="1">
        <v>3</v>
      </c>
      <c r="C9" s="168">
        <f>SUM(C10:C15)</f>
        <v>1797792194</v>
      </c>
      <c r="D9" s="168">
        <f>SUM(D10:D15)</f>
        <v>1773179653</v>
      </c>
      <c r="I9" s="98"/>
      <c r="J9" s="98"/>
    </row>
    <row r="10" spans="1:10">
      <c r="A10" s="111" t="s">
        <v>43</v>
      </c>
      <c r="B10" s="1">
        <v>4</v>
      </c>
      <c r="C10" s="6"/>
      <c r="D10" s="6"/>
      <c r="I10" s="98"/>
      <c r="J10" s="98"/>
    </row>
    <row r="11" spans="1:10" ht="24">
      <c r="A11" s="111" t="s">
        <v>44</v>
      </c>
      <c r="B11" s="1">
        <v>5</v>
      </c>
      <c r="C11" s="6">
        <v>939717352</v>
      </c>
      <c r="D11" s="6">
        <v>927815655</v>
      </c>
      <c r="I11" s="98"/>
      <c r="J11" s="98"/>
    </row>
    <row r="12" spans="1:10">
      <c r="A12" s="111" t="s">
        <v>0</v>
      </c>
      <c r="B12" s="1">
        <v>6</v>
      </c>
      <c r="C12" s="6">
        <v>846834648</v>
      </c>
      <c r="D12" s="6">
        <v>832959009</v>
      </c>
      <c r="I12" s="98"/>
      <c r="J12" s="98"/>
    </row>
    <row r="13" spans="1:10">
      <c r="A13" s="111" t="s">
        <v>45</v>
      </c>
      <c r="B13" s="1">
        <v>7</v>
      </c>
      <c r="C13" s="6">
        <v>4795</v>
      </c>
      <c r="D13" s="6">
        <v>0</v>
      </c>
      <c r="I13" s="98"/>
      <c r="J13" s="98"/>
    </row>
    <row r="14" spans="1:10">
      <c r="A14" s="111" t="s">
        <v>46</v>
      </c>
      <c r="B14" s="1">
        <v>8</v>
      </c>
      <c r="C14" s="6">
        <v>10436490</v>
      </c>
      <c r="D14" s="6">
        <v>11671070</v>
      </c>
      <c r="I14" s="98"/>
      <c r="J14" s="98"/>
    </row>
    <row r="15" spans="1:10">
      <c r="A15" s="111" t="s">
        <v>47</v>
      </c>
      <c r="B15" s="1">
        <v>9</v>
      </c>
      <c r="C15" s="6">
        <v>798909</v>
      </c>
      <c r="D15" s="6">
        <v>733919</v>
      </c>
      <c r="I15" s="98"/>
      <c r="J15" s="98"/>
    </row>
    <row r="16" spans="1:10">
      <c r="A16" s="111" t="s">
        <v>48</v>
      </c>
      <c r="B16" s="1">
        <v>10</v>
      </c>
      <c r="C16" s="168">
        <f>SUM(C17:C25)</f>
        <v>1085313418</v>
      </c>
      <c r="D16" s="168">
        <f>SUM(D17:D25)</f>
        <v>1052656494</v>
      </c>
      <c r="I16" s="98"/>
      <c r="J16" s="98"/>
    </row>
    <row r="17" spans="1:10">
      <c r="A17" s="111" t="s">
        <v>49</v>
      </c>
      <c r="B17" s="1">
        <v>11</v>
      </c>
      <c r="C17" s="6">
        <v>96842254</v>
      </c>
      <c r="D17" s="6">
        <v>95653502</v>
      </c>
      <c r="I17" s="98"/>
      <c r="J17" s="98"/>
    </row>
    <row r="18" spans="1:10">
      <c r="A18" s="111" t="s">
        <v>50</v>
      </c>
      <c r="B18" s="1">
        <v>12</v>
      </c>
      <c r="C18" s="6">
        <v>469057848</v>
      </c>
      <c r="D18" s="6">
        <v>460146169</v>
      </c>
      <c r="I18" s="98"/>
      <c r="J18" s="98"/>
    </row>
    <row r="19" spans="1:10">
      <c r="A19" s="111" t="s">
        <v>51</v>
      </c>
      <c r="B19" s="1">
        <v>13</v>
      </c>
      <c r="C19" s="6">
        <v>481260197</v>
      </c>
      <c r="D19" s="6">
        <v>455693103</v>
      </c>
      <c r="I19" s="98"/>
      <c r="J19" s="98"/>
    </row>
    <row r="20" spans="1:10">
      <c r="A20" s="111" t="s">
        <v>52</v>
      </c>
      <c r="B20" s="1">
        <v>14</v>
      </c>
      <c r="C20" s="6"/>
      <c r="D20" s="6"/>
      <c r="I20" s="98"/>
      <c r="J20" s="98"/>
    </row>
    <row r="21" spans="1:10">
      <c r="A21" s="111" t="s">
        <v>53</v>
      </c>
      <c r="B21" s="1">
        <v>15</v>
      </c>
      <c r="C21" s="6"/>
      <c r="D21" s="6"/>
      <c r="I21" s="98"/>
      <c r="J21" s="98"/>
    </row>
    <row r="22" spans="1:10">
      <c r="A22" s="111" t="s">
        <v>54</v>
      </c>
      <c r="B22" s="1">
        <v>16</v>
      </c>
      <c r="C22" s="6">
        <v>1546056</v>
      </c>
      <c r="D22" s="6">
        <v>940024</v>
      </c>
      <c r="I22" s="98"/>
      <c r="J22" s="98"/>
    </row>
    <row r="23" spans="1:10">
      <c r="A23" s="111" t="s">
        <v>55</v>
      </c>
      <c r="B23" s="1">
        <v>17</v>
      </c>
      <c r="C23" s="6">
        <v>34859148</v>
      </c>
      <c r="D23" s="6">
        <v>38505538</v>
      </c>
      <c r="I23" s="98"/>
      <c r="J23" s="98"/>
    </row>
    <row r="24" spans="1:10">
      <c r="A24" s="111" t="s">
        <v>56</v>
      </c>
      <c r="B24" s="1">
        <v>18</v>
      </c>
      <c r="C24" s="6"/>
      <c r="D24" s="6"/>
      <c r="I24" s="98"/>
      <c r="J24" s="98"/>
    </row>
    <row r="25" spans="1:10">
      <c r="A25" s="111" t="s">
        <v>57</v>
      </c>
      <c r="B25" s="1">
        <v>19</v>
      </c>
      <c r="C25" s="6">
        <v>1747915</v>
      </c>
      <c r="D25" s="6">
        <v>1718158</v>
      </c>
      <c r="I25" s="98"/>
      <c r="J25" s="98"/>
    </row>
    <row r="26" spans="1:10">
      <c r="A26" s="111" t="s">
        <v>58</v>
      </c>
      <c r="B26" s="1">
        <v>20</v>
      </c>
      <c r="C26" s="168">
        <f>SUM(C27:C34)</f>
        <v>60471095</v>
      </c>
      <c r="D26" s="168">
        <f>SUM(D27:D34)</f>
        <v>51654988</v>
      </c>
      <c r="I26" s="98"/>
      <c r="J26" s="98"/>
    </row>
    <row r="27" spans="1:10">
      <c r="A27" s="111" t="s">
        <v>59</v>
      </c>
      <c r="B27" s="1">
        <v>21</v>
      </c>
      <c r="C27" s="6"/>
      <c r="D27" s="6"/>
      <c r="I27" s="98"/>
      <c r="J27" s="98"/>
    </row>
    <row r="28" spans="1:10">
      <c r="A28" s="111" t="s">
        <v>60</v>
      </c>
      <c r="B28" s="1">
        <v>22</v>
      </c>
      <c r="C28" s="6"/>
      <c r="D28" s="6"/>
      <c r="I28" s="98"/>
      <c r="J28" s="98"/>
    </row>
    <row r="29" spans="1:10">
      <c r="A29" s="111" t="s">
        <v>61</v>
      </c>
      <c r="B29" s="1">
        <v>23</v>
      </c>
      <c r="C29" s="6"/>
      <c r="D29" s="6"/>
      <c r="I29" s="98"/>
      <c r="J29" s="98"/>
    </row>
    <row r="30" spans="1:10">
      <c r="A30" s="111" t="s">
        <v>62</v>
      </c>
      <c r="B30" s="1">
        <v>24</v>
      </c>
      <c r="C30" s="6"/>
      <c r="D30" s="6"/>
      <c r="I30" s="98"/>
      <c r="J30" s="98"/>
    </row>
    <row r="31" spans="1:10">
      <c r="A31" s="111" t="s">
        <v>63</v>
      </c>
      <c r="B31" s="1">
        <v>25</v>
      </c>
      <c r="C31" s="6"/>
      <c r="D31" s="6"/>
      <c r="I31" s="98"/>
      <c r="J31" s="98"/>
    </row>
    <row r="32" spans="1:10">
      <c r="A32" s="111" t="s">
        <v>64</v>
      </c>
      <c r="B32" s="1">
        <v>26</v>
      </c>
      <c r="C32" s="6">
        <v>59512559</v>
      </c>
      <c r="D32" s="6">
        <v>50713392</v>
      </c>
      <c r="I32" s="98"/>
      <c r="J32" s="98"/>
    </row>
    <row r="33" spans="1:10">
      <c r="A33" s="111" t="s">
        <v>65</v>
      </c>
      <c r="B33" s="1">
        <v>27</v>
      </c>
      <c r="C33" s="6">
        <v>958536</v>
      </c>
      <c r="D33" s="6">
        <v>941596</v>
      </c>
      <c r="I33" s="98"/>
      <c r="J33" s="98"/>
    </row>
    <row r="34" spans="1:10">
      <c r="A34" s="111" t="s">
        <v>66</v>
      </c>
      <c r="B34" s="1">
        <v>28</v>
      </c>
      <c r="C34" s="6"/>
      <c r="D34" s="6"/>
      <c r="I34" s="98"/>
      <c r="J34" s="98"/>
    </row>
    <row r="35" spans="1:10">
      <c r="A35" s="111" t="s">
        <v>67</v>
      </c>
      <c r="B35" s="1">
        <v>29</v>
      </c>
      <c r="C35" s="168">
        <f>SUM(C36:C38)</f>
        <v>24182039</v>
      </c>
      <c r="D35" s="168">
        <f>SUM(D36:D38)</f>
        <v>24700142</v>
      </c>
      <c r="I35" s="98"/>
      <c r="J35" s="98"/>
    </row>
    <row r="36" spans="1:10">
      <c r="A36" s="111" t="s">
        <v>68</v>
      </c>
      <c r="B36" s="1">
        <v>30</v>
      </c>
      <c r="C36" s="6"/>
      <c r="D36" s="6"/>
      <c r="I36" s="98"/>
      <c r="J36" s="98"/>
    </row>
    <row r="37" spans="1:10">
      <c r="A37" s="111" t="s">
        <v>69</v>
      </c>
      <c r="B37" s="1">
        <v>31</v>
      </c>
      <c r="C37" s="6"/>
      <c r="D37" s="6"/>
      <c r="I37" s="98"/>
      <c r="J37" s="98"/>
    </row>
    <row r="38" spans="1:10">
      <c r="A38" s="111" t="s">
        <v>70</v>
      </c>
      <c r="B38" s="1">
        <v>32</v>
      </c>
      <c r="C38" s="6">
        <v>24182039</v>
      </c>
      <c r="D38" s="6">
        <v>24700142</v>
      </c>
      <c r="I38" s="98"/>
      <c r="J38" s="98"/>
    </row>
    <row r="39" spans="1:10">
      <c r="A39" s="111" t="s">
        <v>71</v>
      </c>
      <c r="B39" s="1">
        <v>33</v>
      </c>
      <c r="C39" s="6">
        <v>37065625</v>
      </c>
      <c r="D39" s="6">
        <v>35139867</v>
      </c>
      <c r="I39" s="98"/>
      <c r="J39" s="98"/>
    </row>
    <row r="40" spans="1:10">
      <c r="A40" s="100" t="s">
        <v>72</v>
      </c>
      <c r="B40" s="1">
        <v>34</v>
      </c>
      <c r="C40" s="168">
        <f>C41+C49+C56+C64</f>
        <v>2258706752</v>
      </c>
      <c r="D40" s="168">
        <f>D41+D49+D56+D64</f>
        <v>2160012652</v>
      </c>
      <c r="I40" s="98"/>
      <c r="J40" s="98"/>
    </row>
    <row r="41" spans="1:10">
      <c r="A41" s="111" t="s">
        <v>73</v>
      </c>
      <c r="B41" s="1">
        <v>35</v>
      </c>
      <c r="C41" s="168">
        <f>SUM(C42:C48)</f>
        <v>702687187</v>
      </c>
      <c r="D41" s="168">
        <f>SUM(D42:D48)</f>
        <v>698248596</v>
      </c>
      <c r="I41" s="98"/>
      <c r="J41" s="98"/>
    </row>
    <row r="42" spans="1:10">
      <c r="A42" s="111" t="s">
        <v>74</v>
      </c>
      <c r="B42" s="1">
        <v>36</v>
      </c>
      <c r="C42" s="6">
        <v>179357429</v>
      </c>
      <c r="D42" s="6">
        <v>183566359</v>
      </c>
      <c r="I42" s="98"/>
      <c r="J42" s="98"/>
    </row>
    <row r="43" spans="1:10">
      <c r="A43" s="111" t="s">
        <v>75</v>
      </c>
      <c r="B43" s="1">
        <v>37</v>
      </c>
      <c r="C43" s="6">
        <v>18471774</v>
      </c>
      <c r="D43" s="6">
        <v>21410388</v>
      </c>
      <c r="I43" s="98"/>
      <c r="J43" s="98"/>
    </row>
    <row r="44" spans="1:10">
      <c r="A44" s="111" t="s">
        <v>76</v>
      </c>
      <c r="B44" s="1">
        <v>38</v>
      </c>
      <c r="C44" s="6">
        <v>219017581</v>
      </c>
      <c r="D44" s="6">
        <v>243886638</v>
      </c>
      <c r="I44" s="98"/>
      <c r="J44" s="98"/>
    </row>
    <row r="45" spans="1:10">
      <c r="A45" s="111" t="s">
        <v>77</v>
      </c>
      <c r="B45" s="1">
        <v>39</v>
      </c>
      <c r="C45" s="6">
        <v>186457089</v>
      </c>
      <c r="D45" s="6">
        <v>192453870</v>
      </c>
      <c r="I45" s="98"/>
      <c r="J45" s="98"/>
    </row>
    <row r="46" spans="1:10">
      <c r="A46" s="111" t="s">
        <v>78</v>
      </c>
      <c r="B46" s="1">
        <v>40</v>
      </c>
      <c r="C46" s="6">
        <v>187154</v>
      </c>
      <c r="D46" s="6">
        <v>405780</v>
      </c>
      <c r="I46" s="98"/>
      <c r="J46" s="98"/>
    </row>
    <row r="47" spans="1:10">
      <c r="A47" s="111" t="s">
        <v>79</v>
      </c>
      <c r="B47" s="1">
        <v>41</v>
      </c>
      <c r="C47" s="6">
        <v>99196160</v>
      </c>
      <c r="D47" s="6">
        <v>56525561</v>
      </c>
      <c r="I47" s="98"/>
      <c r="J47" s="98"/>
    </row>
    <row r="48" spans="1:10">
      <c r="A48" s="111" t="s">
        <v>80</v>
      </c>
      <c r="B48" s="1">
        <v>42</v>
      </c>
      <c r="C48" s="6"/>
      <c r="D48" s="6"/>
      <c r="I48" s="98"/>
      <c r="J48" s="98"/>
    </row>
    <row r="49" spans="1:10">
      <c r="A49" s="111" t="s">
        <v>81</v>
      </c>
      <c r="B49" s="1">
        <v>43</v>
      </c>
      <c r="C49" s="168">
        <f>SUM(C50:C55)</f>
        <v>1160213195</v>
      </c>
      <c r="D49" s="168">
        <f>SUM(D50:D55)</f>
        <v>1155734961</v>
      </c>
      <c r="I49" s="98"/>
      <c r="J49" s="98"/>
    </row>
    <row r="50" spans="1:10">
      <c r="A50" s="111" t="s">
        <v>82</v>
      </c>
      <c r="B50" s="1">
        <v>44</v>
      </c>
      <c r="C50" s="43">
        <v>90847251.119334295</v>
      </c>
      <c r="D50" s="43">
        <v>89035773.358305007</v>
      </c>
      <c r="I50" s="98"/>
      <c r="J50" s="98"/>
    </row>
    <row r="51" spans="1:10">
      <c r="A51" s="111" t="s">
        <v>83</v>
      </c>
      <c r="B51" s="1">
        <v>45</v>
      </c>
      <c r="C51" s="6">
        <v>992208556.88066566</v>
      </c>
      <c r="D51" s="6">
        <f>1071314083-D50</f>
        <v>982278309.64169502</v>
      </c>
      <c r="I51" s="98"/>
      <c r="J51" s="98"/>
    </row>
    <row r="52" spans="1:10">
      <c r="A52" s="111" t="s">
        <v>84</v>
      </c>
      <c r="B52" s="1">
        <v>46</v>
      </c>
      <c r="C52" s="6"/>
      <c r="D52" s="6"/>
      <c r="I52" s="98"/>
      <c r="J52" s="98"/>
    </row>
    <row r="53" spans="1:10">
      <c r="A53" s="111" t="s">
        <v>85</v>
      </c>
      <c r="B53" s="1">
        <v>47</v>
      </c>
      <c r="C53" s="6"/>
      <c r="D53" s="6"/>
      <c r="I53" s="98"/>
      <c r="J53" s="98"/>
    </row>
    <row r="54" spans="1:10">
      <c r="A54" s="111" t="s">
        <v>86</v>
      </c>
      <c r="B54" s="1">
        <v>48</v>
      </c>
      <c r="C54" s="6">
        <v>46098623</v>
      </c>
      <c r="D54" s="6">
        <v>68732797</v>
      </c>
      <c r="I54" s="98"/>
      <c r="J54" s="98"/>
    </row>
    <row r="55" spans="1:10">
      <c r="A55" s="111" t="s">
        <v>87</v>
      </c>
      <c r="B55" s="1">
        <v>49</v>
      </c>
      <c r="C55" s="6">
        <v>31058764</v>
      </c>
      <c r="D55" s="6">
        <v>15688081</v>
      </c>
      <c r="I55" s="98"/>
      <c r="J55" s="98"/>
    </row>
    <row r="56" spans="1:10">
      <c r="A56" s="111" t="s">
        <v>88</v>
      </c>
      <c r="B56" s="1">
        <v>50</v>
      </c>
      <c r="C56" s="168">
        <f>SUM(C57:C63)</f>
        <v>30114845</v>
      </c>
      <c r="D56" s="168">
        <f>SUM(D57:D63)</f>
        <v>20645076</v>
      </c>
      <c r="I56" s="98"/>
      <c r="J56" s="98"/>
    </row>
    <row r="57" spans="1:10">
      <c r="A57" s="111" t="s">
        <v>59</v>
      </c>
      <c r="B57" s="1">
        <v>51</v>
      </c>
      <c r="C57" s="6"/>
      <c r="D57" s="6"/>
      <c r="I57" s="98"/>
      <c r="J57" s="98"/>
    </row>
    <row r="58" spans="1:10">
      <c r="A58" s="111" t="s">
        <v>60</v>
      </c>
      <c r="B58" s="1">
        <v>52</v>
      </c>
      <c r="C58" s="6">
        <v>1209550</v>
      </c>
      <c r="D58" s="6">
        <v>1216550</v>
      </c>
      <c r="I58" s="98"/>
      <c r="J58" s="98"/>
    </row>
    <row r="59" spans="1:10">
      <c r="A59" s="111" t="s">
        <v>61</v>
      </c>
      <c r="B59" s="1">
        <v>53</v>
      </c>
      <c r="C59" s="6"/>
      <c r="D59" s="6"/>
      <c r="I59" s="98"/>
      <c r="J59" s="98"/>
    </row>
    <row r="60" spans="1:10">
      <c r="A60" s="111" t="s">
        <v>62</v>
      </c>
      <c r="B60" s="1">
        <v>54</v>
      </c>
      <c r="C60" s="6"/>
      <c r="D60" s="6"/>
      <c r="I60" s="98"/>
      <c r="J60" s="98"/>
    </row>
    <row r="61" spans="1:10">
      <c r="A61" s="111" t="s">
        <v>63</v>
      </c>
      <c r="B61" s="1">
        <v>55</v>
      </c>
      <c r="C61" s="6"/>
      <c r="D61" s="6"/>
      <c r="I61" s="98"/>
      <c r="J61" s="98"/>
    </row>
    <row r="62" spans="1:10">
      <c r="A62" s="111" t="s">
        <v>64</v>
      </c>
      <c r="B62" s="1">
        <v>56</v>
      </c>
      <c r="C62" s="6">
        <v>28905295</v>
      </c>
      <c r="D62" s="6">
        <v>19428526</v>
      </c>
      <c r="I62" s="98"/>
      <c r="J62" s="98"/>
    </row>
    <row r="63" spans="1:10">
      <c r="A63" s="111" t="s">
        <v>89</v>
      </c>
      <c r="B63" s="1">
        <v>57</v>
      </c>
      <c r="C63" s="6"/>
      <c r="D63" s="6"/>
      <c r="I63" s="98"/>
      <c r="J63" s="98"/>
    </row>
    <row r="64" spans="1:10">
      <c r="A64" s="161" t="s">
        <v>90</v>
      </c>
      <c r="B64" s="1">
        <v>58</v>
      </c>
      <c r="C64" s="6">
        <v>365691525</v>
      </c>
      <c r="D64" s="6">
        <v>285384019</v>
      </c>
      <c r="I64" s="98"/>
      <c r="J64" s="98"/>
    </row>
    <row r="65" spans="1:10">
      <c r="A65" s="100" t="s">
        <v>91</v>
      </c>
      <c r="B65" s="1">
        <v>59</v>
      </c>
      <c r="C65" s="6">
        <v>31036968</v>
      </c>
      <c r="D65" s="6">
        <v>26192925</v>
      </c>
      <c r="I65" s="98"/>
      <c r="J65" s="98"/>
    </row>
    <row r="66" spans="1:10">
      <c r="A66" s="100" t="s">
        <v>92</v>
      </c>
      <c r="B66" s="1">
        <v>60</v>
      </c>
      <c r="C66" s="168">
        <f>C7+C8+C40+C65</f>
        <v>5294568091</v>
      </c>
      <c r="D66" s="168">
        <f>D7+D8+D40+D65</f>
        <v>5123536721</v>
      </c>
      <c r="I66" s="98"/>
      <c r="J66" s="98"/>
    </row>
    <row r="67" spans="1:10">
      <c r="A67" s="112" t="s">
        <v>93</v>
      </c>
      <c r="B67" s="4">
        <v>61</v>
      </c>
      <c r="C67" s="7"/>
      <c r="D67" s="7"/>
      <c r="I67" s="98"/>
      <c r="J67" s="98"/>
    </row>
    <row r="68" spans="1:10">
      <c r="A68" s="107" t="s">
        <v>134</v>
      </c>
      <c r="B68" s="113"/>
      <c r="C68" s="153"/>
      <c r="D68" s="153"/>
      <c r="I68" s="98"/>
      <c r="J68" s="98"/>
    </row>
    <row r="69" spans="1:10">
      <c r="A69" s="110" t="s">
        <v>94</v>
      </c>
      <c r="B69" s="3">
        <v>62</v>
      </c>
      <c r="C69" s="169">
        <f>C70+C71+C72+C78+C79+C82+C85</f>
        <v>1945307178</v>
      </c>
      <c r="D69" s="169">
        <f>D70+D71+D72+D78+D79+D82+D85</f>
        <v>1939177159</v>
      </c>
      <c r="I69" s="98"/>
      <c r="J69" s="98"/>
    </row>
    <row r="70" spans="1:10">
      <c r="A70" s="111" t="s">
        <v>95</v>
      </c>
      <c r="B70" s="1">
        <v>63</v>
      </c>
      <c r="C70" s="6">
        <v>133372000</v>
      </c>
      <c r="D70" s="6">
        <v>133372000</v>
      </c>
      <c r="I70" s="98"/>
      <c r="J70" s="98"/>
    </row>
    <row r="71" spans="1:10">
      <c r="A71" s="111" t="s">
        <v>96</v>
      </c>
      <c r="B71" s="1">
        <v>64</v>
      </c>
      <c r="C71" s="6">
        <v>881515683</v>
      </c>
      <c r="D71" s="6">
        <v>881515683</v>
      </c>
      <c r="I71" s="98"/>
      <c r="J71" s="98"/>
    </row>
    <row r="72" spans="1:10">
      <c r="A72" s="111" t="s">
        <v>97</v>
      </c>
      <c r="B72" s="1">
        <v>65</v>
      </c>
      <c r="C72" s="168">
        <f>C73+C74-C75+C76+C77</f>
        <v>-31445699</v>
      </c>
      <c r="D72" s="168">
        <f>D73+D74-D75+D76+D77</f>
        <v>-91565226</v>
      </c>
      <c r="I72" s="98"/>
      <c r="J72" s="98"/>
    </row>
    <row r="73" spans="1:10">
      <c r="A73" s="111" t="s">
        <v>98</v>
      </c>
      <c r="B73" s="1">
        <v>66</v>
      </c>
      <c r="C73" s="6"/>
      <c r="D73" s="6"/>
      <c r="I73" s="98"/>
      <c r="J73" s="98"/>
    </row>
    <row r="74" spans="1:10">
      <c r="A74" s="111" t="s">
        <v>99</v>
      </c>
      <c r="B74" s="1">
        <v>67</v>
      </c>
      <c r="C74" s="6"/>
      <c r="D74" s="6"/>
      <c r="I74" s="98"/>
      <c r="J74" s="98"/>
    </row>
    <row r="75" spans="1:10">
      <c r="A75" s="111" t="s">
        <v>100</v>
      </c>
      <c r="B75" s="1">
        <v>68</v>
      </c>
      <c r="C75" s="6">
        <v>197517</v>
      </c>
      <c r="D75" s="6">
        <v>197517</v>
      </c>
      <c r="I75" s="98"/>
      <c r="J75" s="98"/>
    </row>
    <row r="76" spans="1:10">
      <c r="A76" s="111" t="s">
        <v>101</v>
      </c>
      <c r="B76" s="1">
        <v>69</v>
      </c>
      <c r="C76" s="6"/>
      <c r="D76" s="6"/>
      <c r="I76" s="98"/>
      <c r="J76" s="98"/>
    </row>
    <row r="77" spans="1:10">
      <c r="A77" s="111" t="s">
        <v>102</v>
      </c>
      <c r="B77" s="1">
        <v>70</v>
      </c>
      <c r="C77" s="6">
        <f>-31246146-2036</f>
        <v>-31248182</v>
      </c>
      <c r="D77" s="6">
        <f>-96629216-D78-2000</f>
        <v>-91367709</v>
      </c>
      <c r="I77" s="98"/>
      <c r="J77" s="98"/>
    </row>
    <row r="78" spans="1:10">
      <c r="A78" s="111" t="s">
        <v>103</v>
      </c>
      <c r="B78" s="1">
        <v>71</v>
      </c>
      <c r="C78" s="6">
        <v>4981868</v>
      </c>
      <c r="D78" s="6">
        <v>-5263507</v>
      </c>
      <c r="I78" s="98"/>
      <c r="J78" s="98"/>
    </row>
    <row r="79" spans="1:10">
      <c r="A79" s="163" t="s">
        <v>104</v>
      </c>
      <c r="B79" s="1">
        <v>72</v>
      </c>
      <c r="C79" s="168">
        <f>C80-C81</f>
        <v>712034470</v>
      </c>
      <c r="D79" s="168">
        <f>D80-D81</f>
        <v>973396005</v>
      </c>
      <c r="I79" s="98"/>
      <c r="J79" s="98"/>
    </row>
    <row r="80" spans="1:10">
      <c r="A80" s="111" t="s">
        <v>105</v>
      </c>
      <c r="B80" s="1">
        <v>73</v>
      </c>
      <c r="C80" s="6">
        <v>712034470</v>
      </c>
      <c r="D80" s="6">
        <v>973396005</v>
      </c>
      <c r="I80" s="98"/>
      <c r="J80" s="98"/>
    </row>
    <row r="81" spans="1:10">
      <c r="A81" s="111" t="s">
        <v>106</v>
      </c>
      <c r="B81" s="1">
        <v>74</v>
      </c>
      <c r="C81" s="6"/>
      <c r="D81" s="6"/>
      <c r="I81" s="98"/>
      <c r="J81" s="98"/>
    </row>
    <row r="82" spans="1:10">
      <c r="A82" s="111" t="s">
        <v>107</v>
      </c>
      <c r="B82" s="1">
        <v>75</v>
      </c>
      <c r="C82" s="168">
        <f>C83-C84</f>
        <v>242291273</v>
      </c>
      <c r="D82" s="168">
        <f>D83-D84</f>
        <v>45300155</v>
      </c>
      <c r="I82" s="98"/>
      <c r="J82" s="98"/>
    </row>
    <row r="83" spans="1:10">
      <c r="A83" s="111" t="s">
        <v>108</v>
      </c>
      <c r="B83" s="1">
        <v>76</v>
      </c>
      <c r="C83" s="6">
        <v>242291273</v>
      </c>
      <c r="D83" s="6">
        <v>45300155</v>
      </c>
      <c r="I83" s="98"/>
      <c r="J83" s="98"/>
    </row>
    <row r="84" spans="1:10">
      <c r="A84" s="111" t="s">
        <v>109</v>
      </c>
      <c r="B84" s="1">
        <v>77</v>
      </c>
      <c r="C84" s="6"/>
      <c r="D84" s="6"/>
      <c r="I84" s="98"/>
      <c r="J84" s="98"/>
    </row>
    <row r="85" spans="1:10">
      <c r="A85" s="111" t="s">
        <v>110</v>
      </c>
      <c r="B85" s="1">
        <v>78</v>
      </c>
      <c r="C85" s="6">
        <v>2557583</v>
      </c>
      <c r="D85" s="6">
        <v>2422049</v>
      </c>
      <c r="I85" s="98"/>
      <c r="J85" s="98"/>
    </row>
    <row r="86" spans="1:10">
      <c r="A86" s="100" t="s">
        <v>111</v>
      </c>
      <c r="B86" s="1">
        <v>79</v>
      </c>
      <c r="C86" s="168">
        <f>SUM(C87:C89)</f>
        <v>106761250</v>
      </c>
      <c r="D86" s="168">
        <f>SUM(D87:D89)</f>
        <v>100978472</v>
      </c>
      <c r="I86" s="98"/>
      <c r="J86" s="98"/>
    </row>
    <row r="87" spans="1:10">
      <c r="A87" s="111" t="s">
        <v>112</v>
      </c>
      <c r="B87" s="1">
        <v>80</v>
      </c>
      <c r="C87" s="6">
        <v>44227485</v>
      </c>
      <c r="D87" s="6">
        <v>41091306</v>
      </c>
      <c r="I87" s="98"/>
      <c r="J87" s="98"/>
    </row>
    <row r="88" spans="1:10">
      <c r="A88" s="111" t="s">
        <v>113</v>
      </c>
      <c r="B88" s="1">
        <v>81</v>
      </c>
      <c r="C88" s="6"/>
      <c r="D88" s="6"/>
      <c r="I88" s="98"/>
      <c r="J88" s="98"/>
    </row>
    <row r="89" spans="1:10">
      <c r="A89" s="111" t="s">
        <v>114</v>
      </c>
      <c r="B89" s="1">
        <v>82</v>
      </c>
      <c r="C89" s="6">
        <v>62533765</v>
      </c>
      <c r="D89" s="6">
        <v>59887166</v>
      </c>
      <c r="I89" s="98"/>
      <c r="J89" s="98"/>
    </row>
    <row r="90" spans="1:10">
      <c r="A90" s="100" t="s">
        <v>115</v>
      </c>
      <c r="B90" s="1">
        <v>83</v>
      </c>
      <c r="C90" s="168">
        <f>SUM(C91:C99)</f>
        <v>1489788805</v>
      </c>
      <c r="D90" s="168">
        <f>SUM(D91:D99)</f>
        <v>1329608962</v>
      </c>
      <c r="I90" s="98"/>
      <c r="J90" s="98"/>
    </row>
    <row r="91" spans="1:10">
      <c r="A91" s="111" t="s">
        <v>116</v>
      </c>
      <c r="B91" s="1">
        <v>84</v>
      </c>
      <c r="C91" s="43">
        <v>1030139137.2116235</v>
      </c>
      <c r="D91" s="43">
        <v>910295840.76008749</v>
      </c>
      <c r="I91" s="98"/>
      <c r="J91" s="98"/>
    </row>
    <row r="92" spans="1:10">
      <c r="A92" s="111" t="s">
        <v>117</v>
      </c>
      <c r="B92" s="1">
        <v>85</v>
      </c>
      <c r="C92" s="6"/>
      <c r="D92" s="6"/>
      <c r="I92" s="98"/>
      <c r="J92" s="98"/>
    </row>
    <row r="93" spans="1:10">
      <c r="A93" s="111" t="s">
        <v>118</v>
      </c>
      <c r="B93" s="1">
        <v>86</v>
      </c>
      <c r="C93" s="6">
        <v>279040446.78837645</v>
      </c>
      <c r="D93" s="6">
        <f>1150340478-D91</f>
        <v>240044637.23991251</v>
      </c>
      <c r="I93" s="98"/>
      <c r="J93" s="98"/>
    </row>
    <row r="94" spans="1:10">
      <c r="A94" s="111" t="s">
        <v>119</v>
      </c>
      <c r="B94" s="1">
        <v>87</v>
      </c>
      <c r="C94" s="6"/>
      <c r="D94" s="6"/>
      <c r="I94" s="98"/>
      <c r="J94" s="98"/>
    </row>
    <row r="95" spans="1:10">
      <c r="A95" s="111" t="s">
        <v>120</v>
      </c>
      <c r="B95" s="1">
        <v>88</v>
      </c>
      <c r="C95" s="6"/>
      <c r="D95" s="6"/>
      <c r="I95" s="98"/>
      <c r="J95" s="98"/>
    </row>
    <row r="96" spans="1:10">
      <c r="A96" s="111" t="s">
        <v>121</v>
      </c>
      <c r="B96" s="1">
        <v>89</v>
      </c>
      <c r="C96" s="6"/>
      <c r="D96" s="6"/>
      <c r="I96" s="98"/>
      <c r="J96" s="98"/>
    </row>
    <row r="97" spans="1:10">
      <c r="A97" s="111" t="s">
        <v>122</v>
      </c>
      <c r="B97" s="1">
        <v>90</v>
      </c>
      <c r="C97" s="6"/>
      <c r="D97" s="6"/>
      <c r="I97" s="98"/>
      <c r="J97" s="98"/>
    </row>
    <row r="98" spans="1:10">
      <c r="A98" s="111" t="s">
        <v>123</v>
      </c>
      <c r="B98" s="1">
        <v>91</v>
      </c>
      <c r="C98" s="6">
        <v>3932337</v>
      </c>
      <c r="D98" s="6">
        <v>7206040</v>
      </c>
      <c r="I98" s="98"/>
      <c r="J98" s="98"/>
    </row>
    <row r="99" spans="1:10">
      <c r="A99" s="111" t="s">
        <v>124</v>
      </c>
      <c r="B99" s="1">
        <v>92</v>
      </c>
      <c r="C99" s="6">
        <v>176676884</v>
      </c>
      <c r="D99" s="6">
        <v>172062444</v>
      </c>
      <c r="I99" s="98"/>
      <c r="J99" s="98"/>
    </row>
    <row r="100" spans="1:10">
      <c r="A100" s="100" t="s">
        <v>125</v>
      </c>
      <c r="B100" s="1">
        <v>93</v>
      </c>
      <c r="C100" s="168">
        <f>SUM(C101:C112)</f>
        <v>1652994327</v>
      </c>
      <c r="D100" s="168">
        <f>SUM(D101:D112)</f>
        <v>1624385711</v>
      </c>
      <c r="I100" s="98"/>
      <c r="J100" s="98"/>
    </row>
    <row r="101" spans="1:10">
      <c r="A101" s="111" t="s">
        <v>116</v>
      </c>
      <c r="B101" s="1">
        <v>94</v>
      </c>
      <c r="C101" s="6">
        <v>299242316.29587573</v>
      </c>
      <c r="D101" s="6">
        <v>295800895.89227277</v>
      </c>
      <c r="I101" s="98"/>
      <c r="J101" s="98"/>
    </row>
    <row r="102" spans="1:10">
      <c r="A102" s="111" t="s">
        <v>117</v>
      </c>
      <c r="B102" s="1">
        <v>95</v>
      </c>
      <c r="C102" s="6"/>
      <c r="D102" s="6"/>
      <c r="I102" s="98"/>
      <c r="J102" s="98"/>
    </row>
    <row r="103" spans="1:10">
      <c r="A103" s="111" t="s">
        <v>118</v>
      </c>
      <c r="B103" s="1">
        <v>96</v>
      </c>
      <c r="C103" s="6">
        <v>331897479.16514742</v>
      </c>
      <c r="D103" s="6">
        <v>434911752.8395955</v>
      </c>
      <c r="I103" s="98"/>
      <c r="J103" s="98"/>
    </row>
    <row r="104" spans="1:10">
      <c r="A104" s="111" t="s">
        <v>119</v>
      </c>
      <c r="B104" s="1">
        <v>97</v>
      </c>
      <c r="C104" s="6"/>
      <c r="D104" s="6"/>
      <c r="I104" s="98"/>
      <c r="J104" s="98"/>
    </row>
    <row r="105" spans="1:10">
      <c r="A105" s="111" t="s">
        <v>120</v>
      </c>
      <c r="B105" s="1">
        <v>98</v>
      </c>
      <c r="C105" s="6">
        <v>797559916.53897691</v>
      </c>
      <c r="D105" s="6">
        <v>606546053.26813173</v>
      </c>
      <c r="I105" s="98"/>
      <c r="J105" s="98"/>
    </row>
    <row r="106" spans="1:10">
      <c r="A106" s="111" t="s">
        <v>121</v>
      </c>
      <c r="B106" s="1">
        <v>99</v>
      </c>
      <c r="C106" s="6">
        <v>116537440</v>
      </c>
      <c r="D106" s="6">
        <v>114749545</v>
      </c>
      <c r="I106" s="98"/>
      <c r="J106" s="98"/>
    </row>
    <row r="107" spans="1:10">
      <c r="A107" s="111" t="s">
        <v>122</v>
      </c>
      <c r="B107" s="1">
        <v>100</v>
      </c>
      <c r="C107" s="6"/>
      <c r="D107" s="6"/>
      <c r="I107" s="98"/>
      <c r="J107" s="98"/>
    </row>
    <row r="108" spans="1:10">
      <c r="A108" s="111" t="s">
        <v>126</v>
      </c>
      <c r="B108" s="1">
        <v>101</v>
      </c>
      <c r="C108" s="6">
        <v>28251919</v>
      </c>
      <c r="D108" s="6">
        <v>29483943</v>
      </c>
      <c r="I108" s="98"/>
      <c r="J108" s="98"/>
    </row>
    <row r="109" spans="1:10">
      <c r="A109" s="111" t="s">
        <v>127</v>
      </c>
      <c r="B109" s="1">
        <v>102</v>
      </c>
      <c r="C109" s="6">
        <v>48684384</v>
      </c>
      <c r="D109" s="6">
        <v>79854463</v>
      </c>
      <c r="I109" s="98"/>
      <c r="J109" s="98"/>
    </row>
    <row r="110" spans="1:10">
      <c r="A110" s="111" t="s">
        <v>128</v>
      </c>
      <c r="B110" s="1">
        <v>103</v>
      </c>
      <c r="C110" s="6">
        <v>145540</v>
      </c>
      <c r="D110" s="6">
        <v>142538</v>
      </c>
      <c r="I110" s="98"/>
      <c r="J110" s="98"/>
    </row>
    <row r="111" spans="1:10">
      <c r="A111" s="111" t="s">
        <v>129</v>
      </c>
      <c r="B111" s="1">
        <v>104</v>
      </c>
      <c r="C111" s="6"/>
      <c r="D111" s="6"/>
      <c r="I111" s="98"/>
      <c r="J111" s="98"/>
    </row>
    <row r="112" spans="1:10">
      <c r="A112" s="111" t="s">
        <v>130</v>
      </c>
      <c r="B112" s="1">
        <v>105</v>
      </c>
      <c r="C112" s="6">
        <f>30675315+17</f>
        <v>30675332</v>
      </c>
      <c r="D112" s="6">
        <v>62896520</v>
      </c>
      <c r="I112" s="98"/>
      <c r="J112" s="98"/>
    </row>
    <row r="113" spans="1:10">
      <c r="A113" s="100" t="s">
        <v>131</v>
      </c>
      <c r="B113" s="1">
        <v>106</v>
      </c>
      <c r="C113" s="6">
        <v>99716531</v>
      </c>
      <c r="D113" s="6">
        <v>129386269</v>
      </c>
      <c r="I113" s="98"/>
      <c r="J113" s="98"/>
    </row>
    <row r="114" spans="1:10">
      <c r="A114" s="100" t="s">
        <v>132</v>
      </c>
      <c r="B114" s="1">
        <v>107</v>
      </c>
      <c r="C114" s="168">
        <f>C69+C86+C90+C100+C113</f>
        <v>5294568091</v>
      </c>
      <c r="D114" s="168">
        <f>D69+D86+D90+D100+D113</f>
        <v>5123536573</v>
      </c>
      <c r="I114" s="98"/>
      <c r="J114" s="98"/>
    </row>
    <row r="115" spans="1:10">
      <c r="A115" s="106" t="s">
        <v>133</v>
      </c>
      <c r="B115" s="2">
        <v>108</v>
      </c>
      <c r="C115" s="156"/>
      <c r="D115" s="156"/>
      <c r="I115" s="98"/>
      <c r="J115" s="98"/>
    </row>
    <row r="116" spans="1:10">
      <c r="A116" s="107" t="s">
        <v>135</v>
      </c>
      <c r="B116" s="109"/>
      <c r="C116" s="154"/>
      <c r="D116" s="154"/>
      <c r="I116" s="98"/>
      <c r="J116" s="98"/>
    </row>
    <row r="117" spans="1:10">
      <c r="A117" s="110" t="s">
        <v>136</v>
      </c>
      <c r="B117" s="44"/>
      <c r="C117" s="155"/>
      <c r="D117" s="155"/>
      <c r="I117" s="98"/>
      <c r="J117" s="98"/>
    </row>
    <row r="118" spans="1:10">
      <c r="A118" s="111" t="s">
        <v>137</v>
      </c>
      <c r="B118" s="1">
        <v>109</v>
      </c>
      <c r="C118" s="6">
        <f>C69-C119</f>
        <v>1942749595</v>
      </c>
      <c r="D118" s="6">
        <f>D69-D119</f>
        <v>1936755110</v>
      </c>
      <c r="I118" s="98"/>
      <c r="J118" s="98"/>
    </row>
    <row r="119" spans="1:10">
      <c r="A119" s="101" t="s">
        <v>138</v>
      </c>
      <c r="B119" s="4">
        <v>110</v>
      </c>
      <c r="C119" s="7">
        <f>C85</f>
        <v>2557583</v>
      </c>
      <c r="D119" s="7">
        <f>D85</f>
        <v>2422049</v>
      </c>
      <c r="I119" s="98"/>
      <c r="J119" s="98"/>
    </row>
    <row r="120" spans="1:10">
      <c r="A120" s="102"/>
      <c r="B120" s="103"/>
      <c r="C120" s="159"/>
      <c r="D120" s="159"/>
      <c r="I120" s="98"/>
      <c r="J120" s="98"/>
    </row>
    <row r="121" spans="1:10">
      <c r="A121" s="104"/>
      <c r="B121" s="105"/>
      <c r="C121" s="105"/>
      <c r="D121" s="157"/>
    </row>
    <row r="122" spans="1:10">
      <c r="D122" s="98"/>
    </row>
    <row r="123" spans="1:10">
      <c r="C123" s="98"/>
      <c r="D123" s="98"/>
    </row>
  </sheetData>
  <phoneticPr fontId="7" type="noConversion"/>
  <dataValidations count="4">
    <dataValidation type="whole" operator="notEqual" allowBlank="1" showInputMessage="1" showErrorMessage="1" errorTitle="Pogrešan unos" error="Mogu se unijeti samo cjelobrojne vrijednosti." sqref="C118:D11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8:C9 C66 C16 C26:C31 C34:C37 C115:D115 C40:C41 C7:D7 C49 C56 C110:D110 D96 D70 D75 C72:C76 C79 C84 C81:C82 C86 C90 C100 C114">
      <formula1>0</formula1>
    </dataValidation>
    <dataValidation allowBlank="1" sqref="C67 C10:C15 C17:C25 C48 C52:C53 C59:C61 C63 C57 D8:D67 D111:D114 D97:D109 D71:D74 C101:C109 D76:D95 C88 C92 C94:C95 C111:C113 D69"/>
    <dataValidation type="whole" operator="notEqual" allowBlank="1" showInputMessage="1" showErrorMessage="1" errorTitle="Pogrešan unos" error="Mogu se unijeti samo cjelobrojne pozitivne ili negativne vrijednosti." sqref="C69">
      <formula1>999999999999</formula1>
    </dataValidation>
  </dataValidations>
  <pageMargins left="0.75" right="0.75" top="1" bottom="1" header="0.5" footer="0.5"/>
  <pageSetup paperSize="9" scale="66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P75"/>
  <sheetViews>
    <sheetView view="pageBreakPreview" topLeftCell="A28" zoomScale="90" zoomScaleNormal="100" zoomScaleSheetLayoutView="90" workbookViewId="0">
      <selection activeCell="F70" sqref="F70:F71"/>
    </sheetView>
  </sheetViews>
  <sheetFormatPr defaultRowHeight="12.75"/>
  <cols>
    <col min="1" max="1" width="96.85546875" style="150" bestFit="1" customWidth="1"/>
    <col min="2" max="2" width="9.140625" style="42"/>
    <col min="3" max="4" width="11.7109375" style="42" bestFit="1" customWidth="1"/>
    <col min="5" max="6" width="12.140625" style="42" bestFit="1" customWidth="1"/>
    <col min="7" max="16384" width="9.140625" style="42"/>
  </cols>
  <sheetData>
    <row r="1" spans="1:16" ht="15.75">
      <c r="A1" s="114" t="s">
        <v>202</v>
      </c>
      <c r="B1" s="114"/>
      <c r="C1" s="114"/>
      <c r="D1" s="114"/>
      <c r="E1" s="114"/>
      <c r="F1" s="114"/>
    </row>
    <row r="2" spans="1:16">
      <c r="A2" s="123" t="s">
        <v>310</v>
      </c>
      <c r="B2" s="123"/>
      <c r="C2" s="123"/>
      <c r="D2" s="123"/>
      <c r="E2" s="123"/>
      <c r="F2" s="123"/>
    </row>
    <row r="3" spans="1:16">
      <c r="A3" s="128" t="s">
        <v>302</v>
      </c>
      <c r="B3" s="128"/>
      <c r="C3" s="128"/>
      <c r="D3" s="128"/>
      <c r="E3" s="128"/>
      <c r="F3" s="128"/>
    </row>
    <row r="4" spans="1:16" ht="22.5">
      <c r="A4" s="47" t="s">
        <v>35</v>
      </c>
      <c r="B4" s="47" t="s">
        <v>36</v>
      </c>
      <c r="C4" s="48" t="s">
        <v>37</v>
      </c>
      <c r="D4" s="48" t="s">
        <v>37</v>
      </c>
      <c r="E4" s="48" t="s">
        <v>38</v>
      </c>
      <c r="F4" s="48" t="s">
        <v>38</v>
      </c>
    </row>
    <row r="5" spans="1:16">
      <c r="A5" s="47"/>
      <c r="B5" s="47"/>
      <c r="C5" s="48" t="s">
        <v>201</v>
      </c>
      <c r="D5" s="48" t="s">
        <v>200</v>
      </c>
      <c r="E5" s="48" t="s">
        <v>201</v>
      </c>
      <c r="F5" s="48" t="s">
        <v>200</v>
      </c>
    </row>
    <row r="6" spans="1:16">
      <c r="A6" s="48">
        <v>1</v>
      </c>
      <c r="B6" s="51">
        <v>2</v>
      </c>
      <c r="C6" s="48">
        <v>3</v>
      </c>
      <c r="D6" s="48">
        <v>4</v>
      </c>
      <c r="E6" s="48">
        <v>5</v>
      </c>
      <c r="F6" s="48">
        <v>6</v>
      </c>
    </row>
    <row r="7" spans="1:16">
      <c r="A7" s="110" t="s">
        <v>139</v>
      </c>
      <c r="B7" s="3">
        <v>111</v>
      </c>
      <c r="C7" s="158">
        <f>SUM(C8:C9)</f>
        <v>1168262627</v>
      </c>
      <c r="D7" s="158">
        <f>SUM(D8:D9)</f>
        <v>1168262627</v>
      </c>
      <c r="E7" s="158">
        <f>SUM(E8:E9)</f>
        <v>1162426509</v>
      </c>
      <c r="F7" s="158">
        <f>SUM(F8:F9)</f>
        <v>1162426509</v>
      </c>
      <c r="M7" s="98"/>
      <c r="N7" s="98"/>
      <c r="O7" s="98"/>
      <c r="P7" s="98"/>
    </row>
    <row r="8" spans="1:16">
      <c r="A8" s="100" t="s">
        <v>304</v>
      </c>
      <c r="B8" s="1">
        <v>112</v>
      </c>
      <c r="C8" s="6">
        <v>1157745409</v>
      </c>
      <c r="D8" s="6">
        <v>1157745409</v>
      </c>
      <c r="E8" s="6">
        <v>1155242254</v>
      </c>
      <c r="F8" s="6">
        <v>1155242254</v>
      </c>
      <c r="M8" s="98"/>
      <c r="N8" s="98"/>
      <c r="O8" s="98"/>
      <c r="P8" s="98"/>
    </row>
    <row r="9" spans="1:16">
      <c r="A9" s="100" t="s">
        <v>305</v>
      </c>
      <c r="B9" s="1">
        <v>113</v>
      </c>
      <c r="C9" s="6">
        <v>10517218</v>
      </c>
      <c r="D9" s="6">
        <v>10517218</v>
      </c>
      <c r="E9" s="6">
        <v>7184255</v>
      </c>
      <c r="F9" s="6">
        <v>7184255</v>
      </c>
      <c r="M9" s="98"/>
      <c r="N9" s="98"/>
      <c r="O9" s="98"/>
      <c r="P9" s="98"/>
    </row>
    <row r="10" spans="1:16">
      <c r="A10" s="100" t="s">
        <v>140</v>
      </c>
      <c r="B10" s="1">
        <v>114</v>
      </c>
      <c r="C10" s="43">
        <f>C11+C12+C16+C20+C21+C22+C25+C26</f>
        <v>1094705289</v>
      </c>
      <c r="D10" s="43">
        <f>D11+D12+D16+D20+D21+D22+D25+D26</f>
        <v>1094705289</v>
      </c>
      <c r="E10" s="43">
        <f>E11+E12+E16+E20+E21+E22+E25+E26</f>
        <v>1092591389</v>
      </c>
      <c r="F10" s="43">
        <f>F11+F12+F16+F20+F21+F22+F25+F26</f>
        <v>1092591389</v>
      </c>
      <c r="M10" s="98"/>
      <c r="N10" s="98"/>
      <c r="O10" s="98"/>
      <c r="P10" s="98"/>
    </row>
    <row r="11" spans="1:16">
      <c r="A11" s="100" t="s">
        <v>141</v>
      </c>
      <c r="B11" s="1">
        <v>115</v>
      </c>
      <c r="C11" s="6">
        <v>-18759220</v>
      </c>
      <c r="D11" s="6">
        <v>-18759220</v>
      </c>
      <c r="E11" s="6">
        <v>-2786167</v>
      </c>
      <c r="F11" s="6">
        <v>-2786167</v>
      </c>
      <c r="M11" s="98"/>
      <c r="N11" s="98"/>
      <c r="O11" s="98"/>
      <c r="P11" s="98"/>
    </row>
    <row r="12" spans="1:16">
      <c r="A12" s="100" t="s">
        <v>142</v>
      </c>
      <c r="B12" s="1">
        <v>116</v>
      </c>
      <c r="C12" s="43">
        <f>SUM(C13:C15)</f>
        <v>724401250</v>
      </c>
      <c r="D12" s="43">
        <f>SUM(D13:D15)</f>
        <v>724401250</v>
      </c>
      <c r="E12" s="43">
        <f>SUM(E13:E15)</f>
        <v>681577721</v>
      </c>
      <c r="F12" s="43">
        <f>SUM(F13:F15)</f>
        <v>681577721</v>
      </c>
      <c r="M12" s="98"/>
      <c r="N12" s="98"/>
      <c r="O12" s="98"/>
      <c r="P12" s="98"/>
    </row>
    <row r="13" spans="1:16">
      <c r="A13" s="111" t="s">
        <v>143</v>
      </c>
      <c r="B13" s="1">
        <v>117</v>
      </c>
      <c r="C13" s="6">
        <v>402888916</v>
      </c>
      <c r="D13" s="6">
        <v>402888916</v>
      </c>
      <c r="E13" s="6">
        <v>378579476</v>
      </c>
      <c r="F13" s="6">
        <v>378579476</v>
      </c>
      <c r="M13" s="98"/>
      <c r="N13" s="98"/>
      <c r="O13" s="98"/>
      <c r="P13" s="98"/>
    </row>
    <row r="14" spans="1:16">
      <c r="A14" s="111" t="s">
        <v>144</v>
      </c>
      <c r="B14" s="1">
        <v>118</v>
      </c>
      <c r="C14" s="6">
        <v>321512334</v>
      </c>
      <c r="D14" s="6">
        <v>321512334</v>
      </c>
      <c r="E14" s="6">
        <v>302998245</v>
      </c>
      <c r="F14" s="6">
        <v>302998245</v>
      </c>
      <c r="M14" s="98"/>
      <c r="N14" s="98"/>
      <c r="O14" s="98"/>
      <c r="P14" s="98"/>
    </row>
    <row r="15" spans="1:16">
      <c r="A15" s="111" t="s">
        <v>145</v>
      </c>
      <c r="B15" s="1">
        <v>119</v>
      </c>
      <c r="C15" s="6"/>
      <c r="D15" s="6"/>
      <c r="E15" s="6"/>
      <c r="F15" s="6"/>
      <c r="M15" s="98"/>
      <c r="N15" s="98"/>
      <c r="O15" s="98"/>
      <c r="P15" s="98"/>
    </row>
    <row r="16" spans="1:16">
      <c r="A16" s="100" t="s">
        <v>146</v>
      </c>
      <c r="B16" s="1">
        <v>120</v>
      </c>
      <c r="C16" s="43">
        <f>SUM(C17:C19)</f>
        <v>161441710</v>
      </c>
      <c r="D16" s="43">
        <f>SUM(D17:D19)</f>
        <v>161441710</v>
      </c>
      <c r="E16" s="43">
        <f>SUM(E17:E19)</f>
        <v>171741372</v>
      </c>
      <c r="F16" s="43">
        <f>SUM(F17:F19)</f>
        <v>171741372</v>
      </c>
      <c r="M16" s="98"/>
      <c r="N16" s="98"/>
      <c r="O16" s="98"/>
      <c r="P16" s="98"/>
    </row>
    <row r="17" spans="1:16">
      <c r="A17" s="111" t="s">
        <v>147</v>
      </c>
      <c r="B17" s="1">
        <v>121</v>
      </c>
      <c r="C17" s="6">
        <v>100093862</v>
      </c>
      <c r="D17" s="6">
        <v>100093862</v>
      </c>
      <c r="E17" s="6">
        <v>106479653</v>
      </c>
      <c r="F17" s="6">
        <v>106479653</v>
      </c>
      <c r="M17" s="98"/>
      <c r="N17" s="98"/>
      <c r="O17" s="98"/>
      <c r="P17" s="98"/>
    </row>
    <row r="18" spans="1:16">
      <c r="A18" s="111" t="s">
        <v>148</v>
      </c>
      <c r="B18" s="1">
        <v>122</v>
      </c>
      <c r="C18" s="6">
        <v>41974845</v>
      </c>
      <c r="D18" s="6">
        <v>41974845</v>
      </c>
      <c r="E18" s="6">
        <v>44652757</v>
      </c>
      <c r="F18" s="6">
        <v>44652757</v>
      </c>
      <c r="M18" s="98"/>
      <c r="N18" s="98"/>
      <c r="O18" s="98"/>
      <c r="P18" s="98"/>
    </row>
    <row r="19" spans="1:16">
      <c r="A19" s="111" t="s">
        <v>149</v>
      </c>
      <c r="B19" s="1">
        <v>123</v>
      </c>
      <c r="C19" s="6">
        <v>19373003</v>
      </c>
      <c r="D19" s="6">
        <v>19373003</v>
      </c>
      <c r="E19" s="6">
        <v>20608962</v>
      </c>
      <c r="F19" s="6">
        <v>20608962</v>
      </c>
      <c r="M19" s="98"/>
      <c r="N19" s="98"/>
      <c r="O19" s="98"/>
      <c r="P19" s="98"/>
    </row>
    <row r="20" spans="1:16">
      <c r="A20" s="100" t="s">
        <v>150</v>
      </c>
      <c r="B20" s="1">
        <v>124</v>
      </c>
      <c r="C20" s="6">
        <v>35906776</v>
      </c>
      <c r="D20" s="6">
        <v>35906776</v>
      </c>
      <c r="E20" s="6">
        <v>34065830</v>
      </c>
      <c r="F20" s="6">
        <v>34065830</v>
      </c>
      <c r="M20" s="98"/>
      <c r="N20" s="98"/>
      <c r="O20" s="98"/>
      <c r="P20" s="98"/>
    </row>
    <row r="21" spans="1:16">
      <c r="A21" s="100" t="s">
        <v>151</v>
      </c>
      <c r="B21" s="1">
        <v>125</v>
      </c>
      <c r="C21" s="6">
        <v>164886302</v>
      </c>
      <c r="D21" s="6">
        <v>164886302</v>
      </c>
      <c r="E21" s="6">
        <v>174923496</v>
      </c>
      <c r="F21" s="6">
        <v>174923496</v>
      </c>
      <c r="M21" s="98"/>
      <c r="N21" s="98"/>
      <c r="O21" s="98"/>
      <c r="P21" s="98"/>
    </row>
    <row r="22" spans="1:16">
      <c r="A22" s="100" t="s">
        <v>152</v>
      </c>
      <c r="B22" s="1">
        <v>126</v>
      </c>
      <c r="C22" s="43">
        <f>SUM(C23:C24)</f>
        <v>0</v>
      </c>
      <c r="D22" s="43">
        <f>SUM(D23:D24)</f>
        <v>0</v>
      </c>
      <c r="E22" s="43">
        <f>SUM(E23:E24)</f>
        <v>0</v>
      </c>
      <c r="F22" s="43">
        <f>SUM(F23:F24)</f>
        <v>0</v>
      </c>
      <c r="M22" s="98"/>
      <c r="N22" s="98"/>
      <c r="O22" s="98"/>
      <c r="P22" s="98"/>
    </row>
    <row r="23" spans="1:16">
      <c r="A23" s="111" t="s">
        <v>153</v>
      </c>
      <c r="B23" s="1">
        <v>127</v>
      </c>
      <c r="C23" s="6"/>
      <c r="D23" s="6"/>
      <c r="E23" s="6"/>
      <c r="F23" s="6"/>
      <c r="M23" s="98"/>
      <c r="N23" s="98"/>
      <c r="O23" s="98"/>
      <c r="P23" s="98"/>
    </row>
    <row r="24" spans="1:16">
      <c r="A24" s="111" t="s">
        <v>154</v>
      </c>
      <c r="B24" s="1">
        <v>128</v>
      </c>
      <c r="C24" s="6"/>
      <c r="D24" s="6"/>
      <c r="E24" s="6"/>
      <c r="F24" s="6"/>
      <c r="M24" s="98"/>
      <c r="N24" s="98"/>
      <c r="O24" s="98"/>
      <c r="P24" s="98"/>
    </row>
    <row r="25" spans="1:16">
      <c r="A25" s="100" t="s">
        <v>155</v>
      </c>
      <c r="B25" s="1">
        <v>129</v>
      </c>
      <c r="C25" s="6"/>
      <c r="D25" s="6"/>
      <c r="E25" s="6"/>
      <c r="F25" s="6"/>
      <c r="M25" s="98"/>
      <c r="N25" s="98"/>
      <c r="O25" s="98"/>
      <c r="P25" s="98"/>
    </row>
    <row r="26" spans="1:16">
      <c r="A26" s="100" t="s">
        <v>156</v>
      </c>
      <c r="B26" s="1">
        <v>130</v>
      </c>
      <c r="C26" s="6">
        <v>26828471</v>
      </c>
      <c r="D26" s="6">
        <v>26828471</v>
      </c>
      <c r="E26" s="6">
        <v>33069137</v>
      </c>
      <c r="F26" s="6">
        <v>33069137</v>
      </c>
      <c r="M26" s="98"/>
      <c r="N26" s="98"/>
      <c r="O26" s="98"/>
      <c r="P26" s="98"/>
    </row>
    <row r="27" spans="1:16">
      <c r="A27" s="100" t="s">
        <v>157</v>
      </c>
      <c r="B27" s="1">
        <v>131</v>
      </c>
      <c r="C27" s="43">
        <f>SUM(C28:C32)</f>
        <v>25191815</v>
      </c>
      <c r="D27" s="43">
        <f>SUM(D28:D32)</f>
        <v>25191815</v>
      </c>
      <c r="E27" s="43">
        <f>SUM(E28:E32)</f>
        <v>21347815</v>
      </c>
      <c r="F27" s="43">
        <f>SUM(F28:F32)</f>
        <v>21347815</v>
      </c>
      <c r="M27" s="98"/>
      <c r="N27" s="98"/>
      <c r="O27" s="98"/>
      <c r="P27" s="98"/>
    </row>
    <row r="28" spans="1:16">
      <c r="A28" s="100" t="s">
        <v>158</v>
      </c>
      <c r="B28" s="1">
        <v>132</v>
      </c>
      <c r="C28" s="6"/>
      <c r="D28" s="6"/>
      <c r="E28" s="6"/>
      <c r="F28" s="6"/>
      <c r="M28" s="98"/>
      <c r="N28" s="98"/>
      <c r="O28" s="98"/>
      <c r="P28" s="98"/>
    </row>
    <row r="29" spans="1:16">
      <c r="A29" s="100" t="s">
        <v>159</v>
      </c>
      <c r="B29" s="1">
        <v>133</v>
      </c>
      <c r="C29" s="6">
        <v>25191815</v>
      </c>
      <c r="D29" s="6">
        <v>25191815</v>
      </c>
      <c r="E29" s="6">
        <v>21347815</v>
      </c>
      <c r="F29" s="6">
        <v>21347815</v>
      </c>
      <c r="M29" s="98"/>
      <c r="N29" s="98"/>
      <c r="O29" s="98"/>
      <c r="P29" s="98"/>
    </row>
    <row r="30" spans="1:16">
      <c r="A30" s="100" t="s">
        <v>160</v>
      </c>
      <c r="B30" s="1">
        <v>134</v>
      </c>
      <c r="C30" s="6"/>
      <c r="D30" s="6"/>
      <c r="E30" s="6"/>
      <c r="F30" s="6"/>
      <c r="M30" s="98"/>
      <c r="N30" s="98"/>
      <c r="O30" s="98"/>
      <c r="P30" s="98"/>
    </row>
    <row r="31" spans="1:16">
      <c r="A31" s="100" t="s">
        <v>161</v>
      </c>
      <c r="B31" s="1">
        <v>135</v>
      </c>
      <c r="C31" s="6"/>
      <c r="D31" s="6"/>
      <c r="E31" s="6"/>
      <c r="F31" s="6"/>
      <c r="M31" s="98"/>
      <c r="N31" s="98"/>
      <c r="O31" s="98"/>
      <c r="P31" s="98"/>
    </row>
    <row r="32" spans="1:16">
      <c r="A32" s="100" t="s">
        <v>162</v>
      </c>
      <c r="B32" s="1">
        <v>136</v>
      </c>
      <c r="C32" s="6"/>
      <c r="D32" s="6"/>
      <c r="E32" s="6"/>
      <c r="F32" s="6"/>
      <c r="M32" s="98"/>
      <c r="N32" s="98"/>
      <c r="O32" s="98"/>
      <c r="P32" s="98"/>
    </row>
    <row r="33" spans="1:16">
      <c r="A33" s="100" t="s">
        <v>163</v>
      </c>
      <c r="B33" s="1">
        <v>137</v>
      </c>
      <c r="C33" s="43">
        <f>SUM(C34:C37)</f>
        <v>45100309</v>
      </c>
      <c r="D33" s="43">
        <f>SUM(D34:D37)</f>
        <v>45100309</v>
      </c>
      <c r="E33" s="43">
        <f>SUM(E34:E37)</f>
        <v>34231658</v>
      </c>
      <c r="F33" s="43">
        <f>SUM(F34:F37)</f>
        <v>34231658</v>
      </c>
      <c r="M33" s="98"/>
      <c r="N33" s="98"/>
      <c r="O33" s="98"/>
      <c r="P33" s="98"/>
    </row>
    <row r="34" spans="1:16">
      <c r="A34" s="100" t="s">
        <v>164</v>
      </c>
      <c r="B34" s="1">
        <v>138</v>
      </c>
      <c r="C34" s="6">
        <v>15828874.387621919</v>
      </c>
      <c r="D34" s="6">
        <v>15828874.387621919</v>
      </c>
      <c r="E34" s="6">
        <v>12417738.979352124</v>
      </c>
      <c r="F34" s="6">
        <v>12417738.979352124</v>
      </c>
      <c r="M34" s="98"/>
      <c r="N34" s="98"/>
      <c r="O34" s="98"/>
      <c r="P34" s="98"/>
    </row>
    <row r="35" spans="1:16">
      <c r="A35" s="100" t="s">
        <v>165</v>
      </c>
      <c r="B35" s="1">
        <v>139</v>
      </c>
      <c r="C35" s="6">
        <v>29271434.612378083</v>
      </c>
      <c r="D35" s="6">
        <v>29271434.612378083</v>
      </c>
      <c r="E35" s="6">
        <v>21813919.020647876</v>
      </c>
      <c r="F35" s="6">
        <v>21813919.020647876</v>
      </c>
      <c r="M35" s="98"/>
      <c r="N35" s="98"/>
      <c r="O35" s="98"/>
      <c r="P35" s="98"/>
    </row>
    <row r="36" spans="1:16">
      <c r="A36" s="100" t="s">
        <v>166</v>
      </c>
      <c r="B36" s="1">
        <v>140</v>
      </c>
      <c r="C36" s="6"/>
      <c r="D36" s="6"/>
      <c r="E36" s="6"/>
      <c r="F36" s="6"/>
      <c r="M36" s="98"/>
      <c r="N36" s="98"/>
      <c r="O36" s="98"/>
      <c r="P36" s="98"/>
    </row>
    <row r="37" spans="1:16">
      <c r="A37" s="100" t="s">
        <v>167</v>
      </c>
      <c r="B37" s="1">
        <v>141</v>
      </c>
      <c r="C37" s="6"/>
      <c r="D37" s="6"/>
      <c r="E37" s="6"/>
      <c r="F37" s="6"/>
      <c r="M37" s="98"/>
      <c r="N37" s="98"/>
      <c r="O37" s="98"/>
      <c r="P37" s="98"/>
    </row>
    <row r="38" spans="1:16">
      <c r="A38" s="100" t="s">
        <v>168</v>
      </c>
      <c r="B38" s="1">
        <v>142</v>
      </c>
      <c r="C38" s="6"/>
      <c r="D38" s="6"/>
      <c r="E38" s="6"/>
      <c r="F38" s="6"/>
      <c r="M38" s="98"/>
      <c r="N38" s="98"/>
      <c r="O38" s="98"/>
      <c r="P38" s="98"/>
    </row>
    <row r="39" spans="1:16">
      <c r="A39" s="100" t="s">
        <v>169</v>
      </c>
      <c r="B39" s="1">
        <v>143</v>
      </c>
      <c r="C39" s="6"/>
      <c r="D39" s="6"/>
      <c r="E39" s="6"/>
      <c r="F39" s="6"/>
      <c r="M39" s="98"/>
      <c r="N39" s="98"/>
      <c r="O39" s="98"/>
      <c r="P39" s="98"/>
    </row>
    <row r="40" spans="1:16">
      <c r="A40" s="100" t="s">
        <v>170</v>
      </c>
      <c r="B40" s="1">
        <v>144</v>
      </c>
      <c r="C40" s="6"/>
      <c r="D40" s="6"/>
      <c r="E40" s="6"/>
      <c r="F40" s="6"/>
      <c r="M40" s="98"/>
      <c r="N40" s="98"/>
      <c r="O40" s="98"/>
      <c r="P40" s="98"/>
    </row>
    <row r="41" spans="1:16">
      <c r="A41" s="100" t="s">
        <v>171</v>
      </c>
      <c r="B41" s="1">
        <v>145</v>
      </c>
      <c r="C41" s="6"/>
      <c r="D41" s="6"/>
      <c r="E41" s="6"/>
      <c r="F41" s="6"/>
      <c r="M41" s="98"/>
      <c r="N41" s="98"/>
      <c r="O41" s="98"/>
      <c r="P41" s="98"/>
    </row>
    <row r="42" spans="1:16">
      <c r="A42" s="100" t="s">
        <v>172</v>
      </c>
      <c r="B42" s="1">
        <v>146</v>
      </c>
      <c r="C42" s="43">
        <f>C7+C27+C38+C40</f>
        <v>1193454442</v>
      </c>
      <c r="D42" s="43">
        <f>D7+D27+D38+D40</f>
        <v>1193454442</v>
      </c>
      <c r="E42" s="43">
        <f>E7+E27+E38+E40</f>
        <v>1183774324</v>
      </c>
      <c r="F42" s="43">
        <f>F7+F27+F38+F40</f>
        <v>1183774324</v>
      </c>
      <c r="M42" s="98"/>
      <c r="N42" s="98"/>
      <c r="O42" s="98"/>
      <c r="P42" s="98"/>
    </row>
    <row r="43" spans="1:16">
      <c r="A43" s="100" t="s">
        <v>173</v>
      </c>
      <c r="B43" s="1">
        <v>147</v>
      </c>
      <c r="C43" s="43">
        <f>C10+C33+C39+C41</f>
        <v>1139805598</v>
      </c>
      <c r="D43" s="43">
        <f>D10+D33+D39+D41</f>
        <v>1139805598</v>
      </c>
      <c r="E43" s="43">
        <f>E10+E33+E39+E41</f>
        <v>1126823047</v>
      </c>
      <c r="F43" s="43">
        <f>F10+F33+F39+F41</f>
        <v>1126823047</v>
      </c>
      <c r="M43" s="98"/>
      <c r="N43" s="98"/>
      <c r="O43" s="98"/>
      <c r="P43" s="98"/>
    </row>
    <row r="44" spans="1:16">
      <c r="A44" s="100" t="s">
        <v>174</v>
      </c>
      <c r="B44" s="1">
        <v>148</v>
      </c>
      <c r="C44" s="43">
        <f>C42-C43</f>
        <v>53648844</v>
      </c>
      <c r="D44" s="43">
        <f>D42-D43</f>
        <v>53648844</v>
      </c>
      <c r="E44" s="43">
        <f>E42-E43</f>
        <v>56951277</v>
      </c>
      <c r="F44" s="43">
        <f>F42-F43</f>
        <v>56951277</v>
      </c>
      <c r="M44" s="98"/>
      <c r="N44" s="98"/>
      <c r="O44" s="98"/>
      <c r="P44" s="98"/>
    </row>
    <row r="45" spans="1:16">
      <c r="A45" s="111" t="s">
        <v>175</v>
      </c>
      <c r="B45" s="1">
        <v>149</v>
      </c>
      <c r="C45" s="43">
        <f>IF(C42&gt;C43,C42-C43,0)</f>
        <v>53648844</v>
      </c>
      <c r="D45" s="43">
        <f>IF(D42&gt;D43,D42-D43,0)</f>
        <v>53648844</v>
      </c>
      <c r="E45" s="43">
        <f>IF(E42&gt;E43,E42-E43,0)</f>
        <v>56951277</v>
      </c>
      <c r="F45" s="43">
        <f>IF(F42&gt;F43,F42-F43,0)</f>
        <v>56951277</v>
      </c>
      <c r="M45" s="98"/>
      <c r="N45" s="98"/>
      <c r="O45" s="98"/>
      <c r="P45" s="98"/>
    </row>
    <row r="46" spans="1:16">
      <c r="A46" s="111" t="s">
        <v>176</v>
      </c>
      <c r="B46" s="1">
        <v>150</v>
      </c>
      <c r="C46" s="43">
        <f>IF(C43&gt;C42,C43-C42,0)</f>
        <v>0</v>
      </c>
      <c r="D46" s="43">
        <f>IF(D43&gt;D42,D43-D42,0)</f>
        <v>0</v>
      </c>
      <c r="E46" s="43">
        <f>IF(E43&gt;E42,E43-E42,0)</f>
        <v>0</v>
      </c>
      <c r="F46" s="43">
        <f>IF(F43&gt;F42,F43-F42,0)</f>
        <v>0</v>
      </c>
      <c r="M46" s="98"/>
      <c r="N46" s="98"/>
      <c r="O46" s="98"/>
      <c r="P46" s="98"/>
    </row>
    <row r="47" spans="1:16">
      <c r="A47" s="100" t="s">
        <v>177</v>
      </c>
      <c r="B47" s="1">
        <v>151</v>
      </c>
      <c r="C47" s="6">
        <v>9176837</v>
      </c>
      <c r="D47" s="6">
        <v>9176837</v>
      </c>
      <c r="E47" s="6">
        <v>11751359</v>
      </c>
      <c r="F47" s="6">
        <v>11751359</v>
      </c>
      <c r="M47" s="98"/>
      <c r="N47" s="98"/>
      <c r="O47" s="98"/>
      <c r="P47" s="98"/>
    </row>
    <row r="48" spans="1:16">
      <c r="A48" s="100" t="s">
        <v>178</v>
      </c>
      <c r="B48" s="1">
        <v>152</v>
      </c>
      <c r="C48" s="43">
        <f>C44-C47</f>
        <v>44472007</v>
      </c>
      <c r="D48" s="43">
        <f>D44-D47</f>
        <v>44472007</v>
      </c>
      <c r="E48" s="43">
        <f>E44-E47</f>
        <v>45199918</v>
      </c>
      <c r="F48" s="43">
        <f>F44-F47</f>
        <v>45199918</v>
      </c>
      <c r="M48" s="98"/>
      <c r="N48" s="98"/>
      <c r="O48" s="98"/>
      <c r="P48" s="98"/>
    </row>
    <row r="49" spans="1:16">
      <c r="A49" s="111" t="s">
        <v>179</v>
      </c>
      <c r="B49" s="1">
        <v>153</v>
      </c>
      <c r="C49" s="43">
        <f>IF(C48&gt;0,C48,0)</f>
        <v>44472007</v>
      </c>
      <c r="D49" s="43">
        <f>IF(D48&gt;0,D48,0)</f>
        <v>44472007</v>
      </c>
      <c r="E49" s="43">
        <f>IF(E48&gt;0,E48,0)</f>
        <v>45199918</v>
      </c>
      <c r="F49" s="43">
        <f>IF(F48&gt;0,F48,0)</f>
        <v>45199918</v>
      </c>
      <c r="M49" s="98"/>
      <c r="N49" s="98"/>
      <c r="O49" s="98"/>
      <c r="P49" s="98"/>
    </row>
    <row r="50" spans="1:16">
      <c r="A50" s="151" t="s">
        <v>180</v>
      </c>
      <c r="B50" s="2">
        <v>154</v>
      </c>
      <c r="C50" s="49">
        <f>IF(C48&lt;0,-C48,0)</f>
        <v>0</v>
      </c>
      <c r="D50" s="49">
        <f>IF(D48&lt;0,-D48,0)</f>
        <v>0</v>
      </c>
      <c r="E50" s="49">
        <f>IF(E48&lt;0,-E48,0)</f>
        <v>0</v>
      </c>
      <c r="F50" s="49">
        <f>IF(F48&lt;0,-F48,0)</f>
        <v>0</v>
      </c>
      <c r="M50" s="98"/>
      <c r="N50" s="98"/>
      <c r="O50" s="98"/>
      <c r="P50" s="98"/>
    </row>
    <row r="51" spans="1:16">
      <c r="A51" s="107" t="s">
        <v>181</v>
      </c>
      <c r="B51" s="108"/>
      <c r="C51" s="160"/>
      <c r="D51" s="108"/>
      <c r="E51" s="160"/>
      <c r="F51" s="108"/>
      <c r="M51" s="98"/>
      <c r="N51" s="98"/>
      <c r="O51" s="98"/>
      <c r="P51" s="98"/>
    </row>
    <row r="52" spans="1:16">
      <c r="A52" s="110" t="s">
        <v>182</v>
      </c>
      <c r="B52" s="44"/>
      <c r="C52" s="44"/>
      <c r="D52" s="50"/>
      <c r="E52" s="44"/>
      <c r="F52" s="50"/>
      <c r="M52" s="98"/>
      <c r="N52" s="98"/>
      <c r="O52" s="98"/>
      <c r="P52" s="98"/>
    </row>
    <row r="53" spans="1:16">
      <c r="A53" s="100" t="s">
        <v>183</v>
      </c>
      <c r="B53" s="1">
        <v>155</v>
      </c>
      <c r="C53" s="6">
        <f>+C49-C54</f>
        <v>44573968</v>
      </c>
      <c r="D53" s="6">
        <f>+D49-D54</f>
        <v>44573968</v>
      </c>
      <c r="E53" s="6">
        <f>+E49-E54</f>
        <v>45300155</v>
      </c>
      <c r="F53" s="6">
        <f>+F49-F54</f>
        <v>45300155</v>
      </c>
      <c r="M53" s="98"/>
      <c r="N53" s="98"/>
      <c r="O53" s="98"/>
      <c r="P53" s="98"/>
    </row>
    <row r="54" spans="1:16">
      <c r="A54" s="100" t="s">
        <v>184</v>
      </c>
      <c r="B54" s="1">
        <v>156</v>
      </c>
      <c r="C54" s="7">
        <v>-101961</v>
      </c>
      <c r="D54" s="7">
        <v>-101961</v>
      </c>
      <c r="E54" s="7">
        <v>-100237</v>
      </c>
      <c r="F54" s="7">
        <v>-100237</v>
      </c>
      <c r="M54" s="98"/>
      <c r="N54" s="98"/>
      <c r="O54" s="98"/>
      <c r="P54" s="98"/>
    </row>
    <row r="55" spans="1:16">
      <c r="A55" s="107" t="s">
        <v>185</v>
      </c>
      <c r="B55" s="108"/>
      <c r="C55" s="108"/>
      <c r="D55" s="108"/>
      <c r="E55" s="108"/>
      <c r="F55" s="108"/>
      <c r="M55" s="98"/>
      <c r="N55" s="98"/>
      <c r="O55" s="98"/>
      <c r="P55" s="98"/>
    </row>
    <row r="56" spans="1:16">
      <c r="A56" s="110" t="s">
        <v>186</v>
      </c>
      <c r="B56" s="8">
        <v>157</v>
      </c>
      <c r="C56" s="5">
        <f>C48</f>
        <v>44472007</v>
      </c>
      <c r="D56" s="5">
        <f>D48</f>
        <v>44472007</v>
      </c>
      <c r="E56" s="5">
        <f>E48</f>
        <v>45199918</v>
      </c>
      <c r="F56" s="5">
        <f>F48</f>
        <v>45199918</v>
      </c>
      <c r="M56" s="98"/>
      <c r="N56" s="98"/>
      <c r="O56" s="98"/>
      <c r="P56" s="98"/>
    </row>
    <row r="57" spans="1:16">
      <c r="A57" s="100" t="s">
        <v>187</v>
      </c>
      <c r="B57" s="1">
        <v>158</v>
      </c>
      <c r="C57" s="43">
        <f>SUM(C58:C64)</f>
        <v>6472124</v>
      </c>
      <c r="D57" s="43">
        <f>SUM(D58:D64)</f>
        <v>6472124</v>
      </c>
      <c r="E57" s="43">
        <f>SUM(E58:E64)</f>
        <v>-51329937</v>
      </c>
      <c r="F57" s="43">
        <f>SUM(F58:F64)</f>
        <v>-51329937</v>
      </c>
      <c r="M57" s="98"/>
      <c r="N57" s="98"/>
      <c r="O57" s="98"/>
      <c r="P57" s="98"/>
    </row>
    <row r="58" spans="1:16">
      <c r="A58" s="100" t="s">
        <v>188</v>
      </c>
      <c r="B58" s="1">
        <v>159</v>
      </c>
      <c r="C58" s="6">
        <v>-12477000</v>
      </c>
      <c r="D58" s="6">
        <v>-12477000</v>
      </c>
      <c r="E58" s="6">
        <v>-41108568</v>
      </c>
      <c r="F58" s="6">
        <v>-41108568</v>
      </c>
      <c r="M58" s="98"/>
      <c r="N58" s="98"/>
      <c r="O58" s="98"/>
      <c r="P58" s="98"/>
    </row>
    <row r="59" spans="1:16">
      <c r="A59" s="100" t="s">
        <v>189</v>
      </c>
      <c r="B59" s="1">
        <v>160</v>
      </c>
      <c r="C59" s="6"/>
      <c r="D59" s="6"/>
      <c r="E59" s="6"/>
      <c r="F59" s="6"/>
      <c r="M59" s="98"/>
      <c r="N59" s="98"/>
      <c r="O59" s="98"/>
      <c r="P59" s="98"/>
    </row>
    <row r="60" spans="1:16">
      <c r="A60" s="100" t="s">
        <v>190</v>
      </c>
      <c r="B60" s="1">
        <v>161</v>
      </c>
      <c r="C60" s="6"/>
      <c r="D60" s="6"/>
      <c r="E60" s="6"/>
      <c r="F60" s="6"/>
      <c r="M60" s="98"/>
      <c r="N60" s="98"/>
      <c r="O60" s="98"/>
      <c r="P60" s="98"/>
    </row>
    <row r="61" spans="1:16">
      <c r="A61" s="100" t="s">
        <v>191</v>
      </c>
      <c r="B61" s="1">
        <v>162</v>
      </c>
      <c r="C61" s="6">
        <v>18949124</v>
      </c>
      <c r="D61" s="6">
        <v>18949124</v>
      </c>
      <c r="E61" s="6">
        <v>-10221369</v>
      </c>
      <c r="F61" s="6">
        <v>-10221369</v>
      </c>
      <c r="M61" s="98"/>
      <c r="N61" s="98"/>
      <c r="O61" s="98"/>
      <c r="P61" s="98"/>
    </row>
    <row r="62" spans="1:16">
      <c r="A62" s="100" t="s">
        <v>192</v>
      </c>
      <c r="B62" s="1">
        <v>163</v>
      </c>
      <c r="C62" s="6"/>
      <c r="D62" s="6"/>
      <c r="E62" s="6"/>
      <c r="F62" s="6"/>
      <c r="M62" s="98"/>
      <c r="N62" s="98"/>
      <c r="O62" s="98"/>
      <c r="P62" s="98"/>
    </row>
    <row r="63" spans="1:16">
      <c r="A63" s="100" t="s">
        <v>193</v>
      </c>
      <c r="B63" s="1">
        <v>164</v>
      </c>
      <c r="C63" s="6"/>
      <c r="D63" s="6"/>
      <c r="E63" s="6"/>
      <c r="F63" s="6"/>
      <c r="M63" s="98"/>
      <c r="N63" s="98"/>
      <c r="O63" s="98"/>
      <c r="P63" s="98"/>
    </row>
    <row r="64" spans="1:16">
      <c r="A64" s="100" t="s">
        <v>194</v>
      </c>
      <c r="B64" s="1">
        <v>165</v>
      </c>
      <c r="C64" s="6"/>
      <c r="D64" s="6"/>
      <c r="E64" s="6"/>
      <c r="F64" s="6"/>
      <c r="M64" s="98"/>
      <c r="N64" s="98"/>
      <c r="O64" s="98"/>
      <c r="P64" s="98"/>
    </row>
    <row r="65" spans="1:16">
      <c r="A65" s="100" t="s">
        <v>195</v>
      </c>
      <c r="B65" s="1">
        <v>166</v>
      </c>
      <c r="C65" s="6"/>
      <c r="D65" s="6"/>
      <c r="E65" s="6"/>
      <c r="F65" s="6"/>
      <c r="M65" s="98"/>
      <c r="N65" s="98"/>
      <c r="O65" s="98"/>
      <c r="P65" s="98"/>
    </row>
    <row r="66" spans="1:16">
      <c r="A66" s="100" t="s">
        <v>196</v>
      </c>
      <c r="B66" s="1">
        <v>167</v>
      </c>
      <c r="C66" s="43">
        <f>C57-C65</f>
        <v>6472124</v>
      </c>
      <c r="D66" s="43">
        <f>D57-D65</f>
        <v>6472124</v>
      </c>
      <c r="E66" s="43">
        <f>E57-E65</f>
        <v>-51329937</v>
      </c>
      <c r="F66" s="43">
        <f>F57-F65</f>
        <v>-51329937</v>
      </c>
      <c r="M66" s="98"/>
      <c r="N66" s="98"/>
      <c r="O66" s="98"/>
      <c r="P66" s="98"/>
    </row>
    <row r="67" spans="1:16">
      <c r="A67" s="100" t="s">
        <v>197</v>
      </c>
      <c r="B67" s="1">
        <v>168</v>
      </c>
      <c r="C67" s="49">
        <f>C56+C66</f>
        <v>50944131</v>
      </c>
      <c r="D67" s="49">
        <f>D56+D66</f>
        <v>50944131</v>
      </c>
      <c r="E67" s="49">
        <f>E56+E66</f>
        <v>-6130019</v>
      </c>
      <c r="F67" s="49">
        <f>F56+F66</f>
        <v>-6130019</v>
      </c>
      <c r="M67" s="98"/>
      <c r="N67" s="98"/>
      <c r="O67" s="98"/>
      <c r="P67" s="98"/>
    </row>
    <row r="68" spans="1:16">
      <c r="A68" s="124" t="s">
        <v>198</v>
      </c>
      <c r="B68" s="125"/>
      <c r="C68" s="125"/>
      <c r="D68" s="125"/>
      <c r="E68" s="125"/>
      <c r="F68" s="125"/>
      <c r="M68" s="98"/>
      <c r="N68" s="98"/>
      <c r="O68" s="98"/>
      <c r="P68" s="98"/>
    </row>
    <row r="69" spans="1:16">
      <c r="A69" s="126" t="s">
        <v>199</v>
      </c>
      <c r="B69" s="127"/>
      <c r="C69" s="127"/>
      <c r="D69" s="127"/>
      <c r="E69" s="127"/>
      <c r="F69" s="127"/>
      <c r="M69" s="98"/>
      <c r="N69" s="98"/>
      <c r="O69" s="98"/>
      <c r="P69" s="98"/>
    </row>
    <row r="70" spans="1:16">
      <c r="A70" s="100" t="s">
        <v>183</v>
      </c>
      <c r="B70" s="1">
        <v>169</v>
      </c>
      <c r="C70" s="6">
        <f>C67-C71</f>
        <v>51052372</v>
      </c>
      <c r="D70" s="6">
        <f>D67-D71</f>
        <v>51052372</v>
      </c>
      <c r="E70" s="6">
        <f>E67-E71</f>
        <v>-5994485</v>
      </c>
      <c r="F70" s="6">
        <f>F67-F71</f>
        <v>-5994485</v>
      </c>
      <c r="M70" s="98"/>
      <c r="N70" s="98"/>
      <c r="O70" s="98"/>
      <c r="P70" s="98"/>
    </row>
    <row r="71" spans="1:16">
      <c r="A71" s="112" t="s">
        <v>184</v>
      </c>
      <c r="B71" s="4">
        <v>170</v>
      </c>
      <c r="C71" s="7">
        <v>-108241</v>
      </c>
      <c r="D71" s="7">
        <v>-108241</v>
      </c>
      <c r="E71" s="7">
        <v>-135534</v>
      </c>
      <c r="F71" s="7">
        <v>-135534</v>
      </c>
      <c r="M71" s="98"/>
      <c r="N71" s="98"/>
      <c r="O71" s="98"/>
      <c r="P71" s="98"/>
    </row>
    <row r="72" spans="1:16">
      <c r="E72" s="98"/>
      <c r="F72" s="98"/>
    </row>
    <row r="75" spans="1:16">
      <c r="E75" s="98"/>
      <c r="F75" s="98"/>
    </row>
  </sheetData>
  <phoneticPr fontId="7" type="noConversion"/>
  <dataValidations count="2">
    <dataValidation allowBlank="1" sqref="E56:F67 C7:F50 C53:F54 C58:D61 E70:F71 C71:D71"/>
    <dataValidation type="whole" operator="notEqual" allowBlank="1" showInputMessage="1" showErrorMessage="1" errorTitle="Pogrešan unos" error="Mogu se unijeti samo cjelobrojne vrijednosti." sqref="C66:D67 C62:C65 C56:D57 C70:D70">
      <formula1>999999999999</formula1>
    </dataValidation>
  </dataValidations>
  <pageMargins left="0.75" right="0.75" top="1" bottom="1" header="0.5" footer="0.5"/>
  <pageSetup paperSize="9" scale="57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62"/>
  <sheetViews>
    <sheetView view="pageBreakPreview" zoomScale="82" zoomScaleNormal="100" zoomScaleSheetLayoutView="82" workbookViewId="0">
      <selection activeCell="C7" sqref="C7:D52"/>
    </sheetView>
  </sheetViews>
  <sheetFormatPr defaultRowHeight="12.75"/>
  <cols>
    <col min="1" max="1" width="57.85546875" style="150" bestFit="1" customWidth="1"/>
    <col min="2" max="2" width="9.140625" style="42"/>
    <col min="3" max="3" width="20" style="42" bestFit="1" customWidth="1"/>
    <col min="4" max="4" width="12.85546875" style="42" bestFit="1" customWidth="1"/>
    <col min="5" max="16384" width="9.140625" style="42"/>
  </cols>
  <sheetData>
    <row r="1" spans="1:9" ht="15.75">
      <c r="A1" s="134" t="s">
        <v>272</v>
      </c>
      <c r="B1" s="134"/>
      <c r="C1" s="134"/>
      <c r="D1" s="134"/>
    </row>
    <row r="2" spans="1:9">
      <c r="A2" s="135" t="s">
        <v>310</v>
      </c>
      <c r="B2" s="135"/>
      <c r="C2" s="135"/>
      <c r="D2" s="135"/>
    </row>
    <row r="3" spans="1:9">
      <c r="A3" s="131" t="s">
        <v>302</v>
      </c>
      <c r="B3" s="132"/>
      <c r="C3" s="132"/>
      <c r="D3" s="133"/>
    </row>
    <row r="4" spans="1:9">
      <c r="A4" s="52" t="s">
        <v>35</v>
      </c>
      <c r="B4" s="52" t="s">
        <v>36</v>
      </c>
      <c r="C4" s="53" t="s">
        <v>37</v>
      </c>
      <c r="D4" s="53" t="s">
        <v>38</v>
      </c>
    </row>
    <row r="5" spans="1:9">
      <c r="A5" s="53">
        <v>1</v>
      </c>
      <c r="B5" s="54">
        <v>2</v>
      </c>
      <c r="C5" s="55" t="s">
        <v>4</v>
      </c>
      <c r="D5" s="55" t="s">
        <v>5</v>
      </c>
    </row>
    <row r="6" spans="1:9">
      <c r="A6" s="107" t="s">
        <v>203</v>
      </c>
      <c r="B6" s="129"/>
      <c r="C6" s="129"/>
      <c r="D6" s="130"/>
    </row>
    <row r="7" spans="1:9">
      <c r="A7" s="111" t="s">
        <v>204</v>
      </c>
      <c r="B7" s="1">
        <v>1</v>
      </c>
      <c r="C7" s="6">
        <v>53648844</v>
      </c>
      <c r="D7" s="6">
        <v>56951277</v>
      </c>
      <c r="E7" s="98"/>
      <c r="H7" s="98"/>
      <c r="I7" s="98"/>
    </row>
    <row r="8" spans="1:9">
      <c r="A8" s="111" t="s">
        <v>205</v>
      </c>
      <c r="B8" s="1">
        <v>2</v>
      </c>
      <c r="C8" s="6">
        <v>35906776</v>
      </c>
      <c r="D8" s="6">
        <v>34065830</v>
      </c>
      <c r="E8" s="98"/>
      <c r="H8" s="98"/>
      <c r="I8" s="98"/>
    </row>
    <row r="9" spans="1:9">
      <c r="A9" s="111" t="s">
        <v>206</v>
      </c>
      <c r="B9" s="1">
        <v>3</v>
      </c>
      <c r="C9" s="6"/>
      <c r="D9" s="6"/>
      <c r="E9" s="98"/>
      <c r="H9" s="98"/>
      <c r="I9" s="98"/>
    </row>
    <row r="10" spans="1:9">
      <c r="A10" s="111" t="s">
        <v>207</v>
      </c>
      <c r="B10" s="1">
        <v>4</v>
      </c>
      <c r="C10" s="6">
        <v>84164324</v>
      </c>
      <c r="D10" s="6">
        <v>12236504</v>
      </c>
      <c r="E10" s="98"/>
      <c r="H10" s="98"/>
      <c r="I10" s="98"/>
    </row>
    <row r="11" spans="1:9">
      <c r="A11" s="111" t="s">
        <v>208</v>
      </c>
      <c r="B11" s="1">
        <v>5</v>
      </c>
      <c r="C11" s="6"/>
      <c r="D11" s="6"/>
      <c r="E11" s="98"/>
      <c r="H11" s="98"/>
      <c r="I11" s="98"/>
    </row>
    <row r="12" spans="1:9">
      <c r="A12" s="111" t="s">
        <v>209</v>
      </c>
      <c r="B12" s="1">
        <v>6</v>
      </c>
      <c r="C12" s="6"/>
      <c r="D12" s="6"/>
      <c r="E12" s="98"/>
      <c r="H12" s="98"/>
      <c r="I12" s="98"/>
    </row>
    <row r="13" spans="1:9">
      <c r="A13" s="100" t="s">
        <v>210</v>
      </c>
      <c r="B13" s="1">
        <v>7</v>
      </c>
      <c r="C13" s="43">
        <f>SUM(C7:C12)</f>
        <v>173719944</v>
      </c>
      <c r="D13" s="43">
        <f>SUM(D7:D12)</f>
        <v>103253611</v>
      </c>
      <c r="E13" s="98"/>
      <c r="H13" s="98"/>
      <c r="I13" s="98"/>
    </row>
    <row r="14" spans="1:9">
      <c r="A14" s="111" t="s">
        <v>211</v>
      </c>
      <c r="B14" s="1">
        <v>8</v>
      </c>
      <c r="C14" s="6">
        <v>63401232</v>
      </c>
      <c r="D14" s="6">
        <v>99145349</v>
      </c>
      <c r="E14" s="98"/>
      <c r="H14" s="98"/>
      <c r="I14" s="98"/>
    </row>
    <row r="15" spans="1:9">
      <c r="A15" s="163" t="s">
        <v>212</v>
      </c>
      <c r="B15" s="1">
        <v>9</v>
      </c>
      <c r="C15" s="6"/>
      <c r="D15" s="6"/>
      <c r="E15" s="98"/>
      <c r="H15" s="98"/>
      <c r="I15" s="98"/>
    </row>
    <row r="16" spans="1:9">
      <c r="A16" s="163" t="s">
        <v>213</v>
      </c>
      <c r="B16" s="1">
        <v>10</v>
      </c>
      <c r="C16" s="6">
        <v>83619812</v>
      </c>
      <c r="D16" s="6">
        <v>39888517</v>
      </c>
      <c r="E16" s="98"/>
      <c r="H16" s="98"/>
      <c r="I16" s="98"/>
    </row>
    <row r="17" spans="1:9">
      <c r="A17" s="163" t="s">
        <v>214</v>
      </c>
      <c r="B17" s="1">
        <v>11</v>
      </c>
      <c r="C17" s="6">
        <v>20083559</v>
      </c>
      <c r="D17" s="6">
        <f>38299565-274</f>
        <v>38299291</v>
      </c>
      <c r="E17" s="98"/>
      <c r="H17" s="98"/>
      <c r="I17" s="98"/>
    </row>
    <row r="18" spans="1:9">
      <c r="A18" s="100" t="s">
        <v>215</v>
      </c>
      <c r="B18" s="1">
        <v>12</v>
      </c>
      <c r="C18" s="43">
        <f>SUM(C14:C17)</f>
        <v>167104603</v>
      </c>
      <c r="D18" s="43">
        <f>SUM(D14:D17)</f>
        <v>177333157</v>
      </c>
      <c r="E18" s="98"/>
      <c r="H18" s="98"/>
      <c r="I18" s="98"/>
    </row>
    <row r="19" spans="1:9">
      <c r="A19" s="100" t="s">
        <v>216</v>
      </c>
      <c r="B19" s="1">
        <v>13</v>
      </c>
      <c r="C19" s="43">
        <f>IF(C13&gt;C18,C13-C18,0)</f>
        <v>6615341</v>
      </c>
      <c r="D19" s="43">
        <f>IF(D13&gt;D18,D13-D18,0)</f>
        <v>0</v>
      </c>
      <c r="E19" s="98"/>
      <c r="H19" s="98"/>
      <c r="I19" s="98"/>
    </row>
    <row r="20" spans="1:9">
      <c r="A20" s="100" t="s">
        <v>217</v>
      </c>
      <c r="B20" s="1">
        <v>14</v>
      </c>
      <c r="C20" s="43">
        <f>IF(C18&gt;C13,C18-C13,0)</f>
        <v>0</v>
      </c>
      <c r="D20" s="43">
        <f>IF(D18&gt;D13,D18-D13,0)</f>
        <v>74079546</v>
      </c>
      <c r="E20" s="98"/>
      <c r="H20" s="98"/>
      <c r="I20" s="98"/>
    </row>
    <row r="21" spans="1:9">
      <c r="A21" s="107" t="s">
        <v>218</v>
      </c>
      <c r="B21" s="129"/>
      <c r="C21" s="130"/>
      <c r="D21" s="130"/>
      <c r="E21" s="98"/>
      <c r="H21" s="98"/>
      <c r="I21" s="98"/>
    </row>
    <row r="22" spans="1:9">
      <c r="A22" s="163" t="s">
        <v>219</v>
      </c>
      <c r="B22" s="1">
        <v>15</v>
      </c>
      <c r="C22" s="6">
        <v>783639</v>
      </c>
      <c r="D22" s="6">
        <v>42421117</v>
      </c>
      <c r="E22" s="98"/>
      <c r="H22" s="98"/>
      <c r="I22" s="98"/>
    </row>
    <row r="23" spans="1:9">
      <c r="A23" s="163" t="s">
        <v>220</v>
      </c>
      <c r="B23" s="1">
        <v>16</v>
      </c>
      <c r="C23" s="6"/>
      <c r="D23" s="6"/>
      <c r="E23" s="98"/>
      <c r="H23" s="98"/>
      <c r="I23" s="98"/>
    </row>
    <row r="24" spans="1:9">
      <c r="A24" s="163" t="s">
        <v>221</v>
      </c>
      <c r="B24" s="1">
        <v>17</v>
      </c>
      <c r="C24" s="6">
        <v>1587125</v>
      </c>
      <c r="D24" s="6">
        <v>882160</v>
      </c>
      <c r="E24" s="98"/>
      <c r="H24" s="98"/>
      <c r="I24" s="98"/>
    </row>
    <row r="25" spans="1:9">
      <c r="A25" s="163" t="s">
        <v>222</v>
      </c>
      <c r="B25" s="1">
        <v>18</v>
      </c>
      <c r="C25" s="6"/>
      <c r="D25" s="6"/>
      <c r="E25" s="98"/>
      <c r="H25" s="98"/>
      <c r="I25" s="98"/>
    </row>
    <row r="26" spans="1:9">
      <c r="A26" s="163" t="s">
        <v>223</v>
      </c>
      <c r="B26" s="1">
        <v>19</v>
      </c>
      <c r="C26" s="6">
        <v>1202000</v>
      </c>
      <c r="D26" s="6">
        <v>1243000</v>
      </c>
      <c r="E26" s="98"/>
      <c r="H26" s="98"/>
      <c r="I26" s="98"/>
    </row>
    <row r="27" spans="1:9">
      <c r="A27" s="100" t="s">
        <v>224</v>
      </c>
      <c r="B27" s="1">
        <v>20</v>
      </c>
      <c r="C27" s="43">
        <f>SUM(C22:C26)</f>
        <v>3572764</v>
      </c>
      <c r="D27" s="43">
        <f>SUM(D22:D26)</f>
        <v>44546277</v>
      </c>
      <c r="E27" s="98"/>
      <c r="H27" s="98"/>
      <c r="I27" s="98"/>
    </row>
    <row r="28" spans="1:9">
      <c r="A28" s="111" t="s">
        <v>225</v>
      </c>
      <c r="B28" s="1">
        <v>21</v>
      </c>
      <c r="C28" s="6">
        <v>11511686</v>
      </c>
      <c r="D28" s="6">
        <v>15147237</v>
      </c>
      <c r="E28" s="98"/>
      <c r="H28" s="98"/>
      <c r="I28" s="98"/>
    </row>
    <row r="29" spans="1:9">
      <c r="A29" s="163" t="s">
        <v>226</v>
      </c>
      <c r="B29" s="1">
        <v>22</v>
      </c>
      <c r="C29" s="6">
        <v>5029571</v>
      </c>
      <c r="D29" s="6"/>
      <c r="E29" s="98"/>
      <c r="H29" s="98"/>
      <c r="I29" s="98"/>
    </row>
    <row r="30" spans="1:9">
      <c r="A30" s="163" t="s">
        <v>227</v>
      </c>
      <c r="B30" s="1">
        <v>23</v>
      </c>
      <c r="C30" s="6">
        <v>1952000</v>
      </c>
      <c r="D30" s="6">
        <v>2610000</v>
      </c>
      <c r="E30" s="98"/>
      <c r="H30" s="98"/>
      <c r="I30" s="98"/>
    </row>
    <row r="31" spans="1:9">
      <c r="A31" s="100" t="s">
        <v>228</v>
      </c>
      <c r="B31" s="1">
        <v>24</v>
      </c>
      <c r="C31" s="43">
        <f>SUM(C28:C30)</f>
        <v>18493257</v>
      </c>
      <c r="D31" s="43">
        <f>SUM(D28:D30)</f>
        <v>17757237</v>
      </c>
      <c r="E31" s="98"/>
      <c r="H31" s="98"/>
      <c r="I31" s="98"/>
    </row>
    <row r="32" spans="1:9">
      <c r="A32" s="100" t="s">
        <v>229</v>
      </c>
      <c r="B32" s="1">
        <v>25</v>
      </c>
      <c r="C32" s="43">
        <f>IF(C27&gt;C31,C27-C31,0)</f>
        <v>0</v>
      </c>
      <c r="D32" s="43">
        <f>IF(D27&gt;D31,D27-D31,0)</f>
        <v>26789040</v>
      </c>
      <c r="E32" s="98"/>
      <c r="H32" s="98"/>
      <c r="I32" s="98"/>
    </row>
    <row r="33" spans="1:9">
      <c r="A33" s="100" t="s">
        <v>230</v>
      </c>
      <c r="B33" s="1">
        <v>26</v>
      </c>
      <c r="C33" s="43">
        <f>IF(C31&gt;C27,C31-C27,0)</f>
        <v>14920493</v>
      </c>
      <c r="D33" s="43">
        <f>IF(D31&gt;D27,D31-D27,0)</f>
        <v>0</v>
      </c>
      <c r="E33" s="98"/>
      <c r="H33" s="98"/>
      <c r="I33" s="98"/>
    </row>
    <row r="34" spans="1:9">
      <c r="A34" s="107" t="s">
        <v>231</v>
      </c>
      <c r="B34" s="129"/>
      <c r="C34" s="130"/>
      <c r="D34" s="130"/>
      <c r="E34" s="98"/>
      <c r="H34" s="98"/>
      <c r="I34" s="98"/>
    </row>
    <row r="35" spans="1:9">
      <c r="A35" s="163" t="s">
        <v>232</v>
      </c>
      <c r="B35" s="1">
        <v>27</v>
      </c>
      <c r="C35" s="6"/>
      <c r="D35" s="6"/>
      <c r="E35" s="98"/>
      <c r="H35" s="98"/>
      <c r="I35" s="98"/>
    </row>
    <row r="36" spans="1:9">
      <c r="A36" s="163" t="s">
        <v>233</v>
      </c>
      <c r="B36" s="1">
        <v>28</v>
      </c>
      <c r="C36" s="6">
        <v>15393000</v>
      </c>
      <c r="D36" s="6">
        <v>97262000</v>
      </c>
      <c r="E36" s="98"/>
      <c r="H36" s="98"/>
      <c r="I36" s="98"/>
    </row>
    <row r="37" spans="1:9">
      <c r="A37" s="163" t="s">
        <v>234</v>
      </c>
      <c r="B37" s="1">
        <v>29</v>
      </c>
      <c r="C37" s="6"/>
      <c r="D37" s="6"/>
      <c r="E37" s="98"/>
      <c r="H37" s="98"/>
      <c r="I37" s="98"/>
    </row>
    <row r="38" spans="1:9">
      <c r="A38" s="100" t="s">
        <v>235</v>
      </c>
      <c r="B38" s="1">
        <v>30</v>
      </c>
      <c r="C38" s="43">
        <f>SUM(C35:C37)</f>
        <v>15393000</v>
      </c>
      <c r="D38" s="43">
        <f>SUM(D35:D37)</f>
        <v>97262000</v>
      </c>
      <c r="E38" s="98"/>
      <c r="H38" s="98"/>
      <c r="I38" s="98"/>
    </row>
    <row r="39" spans="1:9">
      <c r="A39" s="163" t="s">
        <v>236</v>
      </c>
      <c r="B39" s="1">
        <v>31</v>
      </c>
      <c r="C39" s="6">
        <v>126594000</v>
      </c>
      <c r="D39" s="6">
        <v>130279000</v>
      </c>
      <c r="E39" s="98"/>
      <c r="H39" s="98"/>
      <c r="I39" s="98"/>
    </row>
    <row r="40" spans="1:9">
      <c r="A40" s="163" t="s">
        <v>237</v>
      </c>
      <c r="B40" s="1">
        <v>32</v>
      </c>
      <c r="C40" s="6"/>
      <c r="D40" s="6"/>
      <c r="E40" s="98"/>
      <c r="H40" s="98"/>
      <c r="I40" s="98"/>
    </row>
    <row r="41" spans="1:9">
      <c r="A41" s="163" t="s">
        <v>238</v>
      </c>
      <c r="B41" s="1">
        <v>33</v>
      </c>
      <c r="C41" s="6"/>
      <c r="D41" s="6"/>
      <c r="E41" s="98"/>
      <c r="H41" s="98"/>
      <c r="I41" s="98"/>
    </row>
    <row r="42" spans="1:9">
      <c r="A42" s="163" t="s">
        <v>239</v>
      </c>
      <c r="B42" s="1">
        <v>34</v>
      </c>
      <c r="C42" s="6"/>
      <c r="D42" s="6"/>
      <c r="E42" s="98"/>
      <c r="H42" s="98"/>
      <c r="I42" s="98"/>
    </row>
    <row r="43" spans="1:9">
      <c r="A43" s="163" t="s">
        <v>240</v>
      </c>
      <c r="B43" s="1">
        <v>35</v>
      </c>
      <c r="C43" s="6"/>
      <c r="D43" s="6"/>
      <c r="E43" s="98"/>
      <c r="H43" s="98"/>
      <c r="I43" s="98"/>
    </row>
    <row r="44" spans="1:9">
      <c r="A44" s="100" t="s">
        <v>241</v>
      </c>
      <c r="B44" s="1">
        <v>36</v>
      </c>
      <c r="C44" s="43">
        <f>SUM(C39:C43)</f>
        <v>126594000</v>
      </c>
      <c r="D44" s="43">
        <f>SUM(D39:D43)</f>
        <v>130279000</v>
      </c>
      <c r="E44" s="98"/>
      <c r="H44" s="98"/>
      <c r="I44" s="98"/>
    </row>
    <row r="45" spans="1:9">
      <c r="A45" s="100" t="s">
        <v>242</v>
      </c>
      <c r="B45" s="1">
        <v>37</v>
      </c>
      <c r="C45" s="43">
        <f>IF(C38&gt;C44,C38-C44,0)</f>
        <v>0</v>
      </c>
      <c r="D45" s="43">
        <f>IF(D38&gt;D44,D38-D44,0)</f>
        <v>0</v>
      </c>
      <c r="E45" s="98"/>
      <c r="H45" s="98"/>
      <c r="I45" s="98"/>
    </row>
    <row r="46" spans="1:9">
      <c r="A46" s="100" t="s">
        <v>243</v>
      </c>
      <c r="B46" s="1">
        <v>38</v>
      </c>
      <c r="C46" s="43">
        <f>IF(C44&gt;C38,C44-C38,0)</f>
        <v>111201000</v>
      </c>
      <c r="D46" s="43">
        <f>IF(D44&gt;D38,D44-D38,0)</f>
        <v>33017000</v>
      </c>
      <c r="E46" s="98"/>
      <c r="H46" s="98"/>
      <c r="I46" s="98"/>
    </row>
    <row r="47" spans="1:9">
      <c r="A47" s="111" t="s">
        <v>244</v>
      </c>
      <c r="B47" s="1">
        <v>39</v>
      </c>
      <c r="C47" s="43">
        <f>IF(C19-C20+C32-C33+C45-C46&gt;0,C19-C20+C32-C33+C45-C46,0)</f>
        <v>0</v>
      </c>
      <c r="D47" s="43">
        <f>IF(D19-D20+D32-D33+D45-D46&gt;0,D19-D20+D32-D33+D45-D46,0)</f>
        <v>0</v>
      </c>
      <c r="E47" s="98"/>
      <c r="H47" s="98"/>
      <c r="I47" s="98"/>
    </row>
    <row r="48" spans="1:9">
      <c r="A48" s="111" t="s">
        <v>245</v>
      </c>
      <c r="B48" s="1">
        <v>40</v>
      </c>
      <c r="C48" s="43">
        <f>IF(C20-C19+C33-C32+C46-C45&gt;0,C20-C19+C33-C32+C46-C45,0)</f>
        <v>119506152</v>
      </c>
      <c r="D48" s="43">
        <f>IF(D20-D19+D33-D32+D46-D45&gt;0,D20-D19+D33-D32+D46-D45,0)</f>
        <v>80307506</v>
      </c>
      <c r="E48" s="98"/>
      <c r="H48" s="98"/>
      <c r="I48" s="98"/>
    </row>
    <row r="49" spans="1:9">
      <c r="A49" s="111" t="s">
        <v>246</v>
      </c>
      <c r="B49" s="1">
        <v>41</v>
      </c>
      <c r="C49" s="6">
        <v>417588053</v>
      </c>
      <c r="D49" s="6">
        <v>365691525</v>
      </c>
      <c r="E49" s="98"/>
      <c r="H49" s="98"/>
      <c r="I49" s="98"/>
    </row>
    <row r="50" spans="1:9">
      <c r="A50" s="111" t="s">
        <v>247</v>
      </c>
      <c r="B50" s="1">
        <v>42</v>
      </c>
      <c r="C50" s="6">
        <f>C47</f>
        <v>0</v>
      </c>
      <c r="D50" s="6">
        <f>D47</f>
        <v>0</v>
      </c>
      <c r="E50" s="98"/>
      <c r="H50" s="98"/>
      <c r="I50" s="98"/>
    </row>
    <row r="51" spans="1:9">
      <c r="A51" s="111" t="s">
        <v>248</v>
      </c>
      <c r="B51" s="1">
        <v>43</v>
      </c>
      <c r="C51" s="6">
        <f>C48</f>
        <v>119506152</v>
      </c>
      <c r="D51" s="6">
        <f>D48</f>
        <v>80307506</v>
      </c>
      <c r="E51" s="98"/>
      <c r="H51" s="98"/>
      <c r="I51" s="98"/>
    </row>
    <row r="52" spans="1:9">
      <c r="A52" s="101" t="s">
        <v>249</v>
      </c>
      <c r="B52" s="4">
        <v>44</v>
      </c>
      <c r="C52" s="49">
        <f>C49+C50-C51</f>
        <v>298081901</v>
      </c>
      <c r="D52" s="49">
        <f>D49+D50-D51</f>
        <v>285384019</v>
      </c>
      <c r="E52" s="98"/>
      <c r="H52" s="98"/>
      <c r="I52" s="98"/>
    </row>
    <row r="53" spans="1:9">
      <c r="C53" s="98"/>
      <c r="D53" s="98"/>
    </row>
    <row r="54" spans="1:9">
      <c r="C54" s="99"/>
      <c r="D54" s="99"/>
    </row>
    <row r="55" spans="1:9">
      <c r="D55" s="98"/>
    </row>
    <row r="57" spans="1:9">
      <c r="C57" s="164"/>
      <c r="D57" s="98"/>
    </row>
    <row r="58" spans="1:9">
      <c r="C58" s="162"/>
      <c r="D58" s="98"/>
    </row>
    <row r="59" spans="1:9">
      <c r="C59" s="165"/>
    </row>
    <row r="60" spans="1:9">
      <c r="C60" s="165"/>
    </row>
    <row r="61" spans="1:9">
      <c r="C61" s="166"/>
    </row>
    <row r="62" spans="1:9">
      <c r="C62" s="162"/>
    </row>
  </sheetData>
  <protectedRanges>
    <protectedRange sqref="C7:D7" name="Range1_10_2_1_2_1_1"/>
    <protectedRange sqref="C8:D8" name="Range1_10_3_1_2_1_1"/>
    <protectedRange sqref="C14:D14" name="Range1_11_1_1_2_1"/>
    <protectedRange sqref="C16:D17" name="Range1_11_2_1_2_1_1"/>
    <protectedRange sqref="C22:D24" name="Range1_12_2_3_1"/>
    <protectedRange sqref="C26:D26" name="Range1_12_1_1_3_1"/>
    <protectedRange sqref="C28:D28" name="Range1_13_2_3_1"/>
    <protectedRange sqref="C30:D30" name="Range1_13_1_1_3_1"/>
    <protectedRange sqref="C49:D49" name="Range1_15_1_3_1"/>
  </protectedRanges>
  <phoneticPr fontId="7" type="noConversion"/>
  <dataValidations count="2">
    <dataValidation allowBlank="1" sqref="C7:D20 C22:D33 C35:D49 C51:D52"/>
    <dataValidation type="whole" operator="notEqual" allowBlank="1" showInputMessage="1" showErrorMessage="1" errorTitle="Pogrešan unos" error="Mogu se unijeti samo cjelobrojne vrijednosti." sqref="C50:D50">
      <formula1>9999999998</formula1>
    </dataValidation>
  </dataValidations>
  <pageMargins left="0.75" right="0.75" top="1" bottom="1" header="0.5" footer="0.5"/>
  <pageSetup paperSize="9" scale="81" orientation="portrait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5"/>
  <sheetViews>
    <sheetView view="pageBreakPreview" zoomScale="93" zoomScaleNormal="100" zoomScaleSheetLayoutView="93" workbookViewId="0">
      <selection activeCell="O35" sqref="O35"/>
    </sheetView>
  </sheetViews>
  <sheetFormatPr defaultRowHeight="12.75"/>
  <cols>
    <col min="1" max="4" width="9.140625" style="57"/>
    <col min="5" max="5" width="10.140625" style="57" bestFit="1" customWidth="1"/>
    <col min="6" max="9" width="9.140625" style="57"/>
    <col min="10" max="10" width="12.5703125" style="57" customWidth="1"/>
    <col min="11" max="11" width="11.7109375" style="57" bestFit="1" customWidth="1"/>
    <col min="12" max="12" width="11.140625" style="57" bestFit="1" customWidth="1"/>
    <col min="13" max="16384" width="9.140625" style="57"/>
  </cols>
  <sheetData>
    <row r="1" spans="1:12">
      <c r="A1" s="253" t="s">
        <v>270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2" ht="15.75">
      <c r="A2" s="36"/>
      <c r="B2" s="56"/>
      <c r="C2" s="241" t="s">
        <v>250</v>
      </c>
      <c r="D2" s="241"/>
      <c r="E2" s="58">
        <v>42370</v>
      </c>
      <c r="F2" s="37" t="s">
        <v>34</v>
      </c>
      <c r="G2" s="242">
        <v>42460</v>
      </c>
      <c r="H2" s="243"/>
      <c r="I2" s="56"/>
      <c r="J2" s="56"/>
      <c r="K2" s="56"/>
    </row>
    <row r="3" spans="1:12">
      <c r="A3" s="244" t="s">
        <v>35</v>
      </c>
      <c r="B3" s="244"/>
      <c r="C3" s="244"/>
      <c r="D3" s="244"/>
      <c r="E3" s="244"/>
      <c r="F3" s="244"/>
      <c r="G3" s="244"/>
      <c r="H3" s="244"/>
      <c r="I3" s="59" t="s">
        <v>36</v>
      </c>
      <c r="J3" s="60" t="s">
        <v>251</v>
      </c>
      <c r="K3" s="60" t="s">
        <v>252</v>
      </c>
    </row>
    <row r="4" spans="1:12">
      <c r="A4" s="245">
        <v>1</v>
      </c>
      <c r="B4" s="245"/>
      <c r="C4" s="245"/>
      <c r="D4" s="245"/>
      <c r="E4" s="245"/>
      <c r="F4" s="245"/>
      <c r="G4" s="245"/>
      <c r="H4" s="245"/>
      <c r="I4" s="62">
        <v>2</v>
      </c>
      <c r="J4" s="61" t="s">
        <v>4</v>
      </c>
      <c r="K4" s="61" t="s">
        <v>5</v>
      </c>
    </row>
    <row r="5" spans="1:12">
      <c r="A5" s="246" t="s">
        <v>253</v>
      </c>
      <c r="B5" s="247"/>
      <c r="C5" s="247"/>
      <c r="D5" s="247"/>
      <c r="E5" s="247"/>
      <c r="F5" s="247"/>
      <c r="G5" s="247"/>
      <c r="H5" s="247"/>
      <c r="I5" s="38">
        <v>1</v>
      </c>
      <c r="J5" s="5">
        <v>133372000</v>
      </c>
      <c r="K5" s="5">
        <v>133372000</v>
      </c>
      <c r="L5" s="97"/>
    </row>
    <row r="6" spans="1:12">
      <c r="A6" s="246" t="s">
        <v>254</v>
      </c>
      <c r="B6" s="247"/>
      <c r="C6" s="247"/>
      <c r="D6" s="247"/>
      <c r="E6" s="247"/>
      <c r="F6" s="247"/>
      <c r="G6" s="247"/>
      <c r="H6" s="247"/>
      <c r="I6" s="38">
        <v>2</v>
      </c>
      <c r="J6" s="6">
        <v>882576398</v>
      </c>
      <c r="K6" s="6">
        <v>881515683</v>
      </c>
      <c r="L6" s="97"/>
    </row>
    <row r="7" spans="1:12">
      <c r="A7" s="246" t="s">
        <v>255</v>
      </c>
      <c r="B7" s="247"/>
      <c r="C7" s="247"/>
      <c r="D7" s="247"/>
      <c r="E7" s="247"/>
      <c r="F7" s="247"/>
      <c r="G7" s="247"/>
      <c r="H7" s="247"/>
      <c r="I7" s="38">
        <v>3</v>
      </c>
      <c r="J7" s="6">
        <v>-38501435</v>
      </c>
      <c r="K7" s="6">
        <v>-91565226</v>
      </c>
      <c r="L7" s="97"/>
    </row>
    <row r="8" spans="1:12">
      <c r="A8" s="246" t="s">
        <v>256</v>
      </c>
      <c r="B8" s="247"/>
      <c r="C8" s="247"/>
      <c r="D8" s="247"/>
      <c r="E8" s="247"/>
      <c r="F8" s="247"/>
      <c r="G8" s="247"/>
      <c r="H8" s="247"/>
      <c r="I8" s="38">
        <v>4</v>
      </c>
      <c r="J8" s="6">
        <v>755719804</v>
      </c>
      <c r="K8" s="6">
        <v>973396005</v>
      </c>
      <c r="L8" s="97"/>
    </row>
    <row r="9" spans="1:12">
      <c r="A9" s="246" t="s">
        <v>257</v>
      </c>
      <c r="B9" s="247"/>
      <c r="C9" s="247"/>
      <c r="D9" s="247"/>
      <c r="E9" s="247"/>
      <c r="F9" s="247"/>
      <c r="G9" s="247"/>
      <c r="H9" s="247"/>
      <c r="I9" s="38">
        <v>5</v>
      </c>
      <c r="J9" s="6">
        <v>44573965</v>
      </c>
      <c r="K9" s="6">
        <v>45300155</v>
      </c>
      <c r="L9" s="97"/>
    </row>
    <row r="10" spans="1:12">
      <c r="A10" s="246" t="s">
        <v>258</v>
      </c>
      <c r="B10" s="247"/>
      <c r="C10" s="247"/>
      <c r="D10" s="247"/>
      <c r="E10" s="247"/>
      <c r="F10" s="247"/>
      <c r="G10" s="247"/>
      <c r="H10" s="247"/>
      <c r="I10" s="38">
        <v>6</v>
      </c>
      <c r="J10" s="6"/>
      <c r="K10" s="6"/>
      <c r="L10" s="97"/>
    </row>
    <row r="11" spans="1:12">
      <c r="A11" s="246" t="s">
        <v>259</v>
      </c>
      <c r="B11" s="247"/>
      <c r="C11" s="247"/>
      <c r="D11" s="247"/>
      <c r="E11" s="247"/>
      <c r="F11" s="247"/>
      <c r="G11" s="247"/>
      <c r="H11" s="247"/>
      <c r="I11" s="38">
        <v>7</v>
      </c>
      <c r="J11" s="6"/>
      <c r="K11" s="6"/>
      <c r="L11" s="97"/>
    </row>
    <row r="12" spans="1:12">
      <c r="A12" s="246" t="s">
        <v>260</v>
      </c>
      <c r="B12" s="247"/>
      <c r="C12" s="247"/>
      <c r="D12" s="247"/>
      <c r="E12" s="247"/>
      <c r="F12" s="247"/>
      <c r="G12" s="247"/>
      <c r="H12" s="247"/>
      <c r="I12" s="38">
        <v>8</v>
      </c>
      <c r="J12" s="6"/>
      <c r="K12" s="6"/>
      <c r="L12" s="97"/>
    </row>
    <row r="13" spans="1:12">
      <c r="A13" s="248" t="s">
        <v>303</v>
      </c>
      <c r="B13" s="247"/>
      <c r="C13" s="247"/>
      <c r="D13" s="247"/>
      <c r="E13" s="247"/>
      <c r="F13" s="247"/>
      <c r="G13" s="247"/>
      <c r="H13" s="247"/>
      <c r="I13" s="38">
        <v>9</v>
      </c>
      <c r="J13" s="6">
        <v>26043078</v>
      </c>
      <c r="K13" s="6">
        <v>-5263507</v>
      </c>
      <c r="L13" s="97"/>
    </row>
    <row r="14" spans="1:12">
      <c r="A14" s="249" t="s">
        <v>261</v>
      </c>
      <c r="B14" s="250"/>
      <c r="C14" s="250"/>
      <c r="D14" s="250"/>
      <c r="E14" s="250"/>
      <c r="F14" s="250"/>
      <c r="G14" s="250"/>
      <c r="H14" s="250"/>
      <c r="I14" s="38">
        <v>10</v>
      </c>
      <c r="J14" s="43">
        <v>1803783810</v>
      </c>
      <c r="K14" s="43">
        <v>1936755110</v>
      </c>
      <c r="L14" s="97"/>
    </row>
    <row r="15" spans="1:12">
      <c r="A15" s="246" t="s">
        <v>308</v>
      </c>
      <c r="B15" s="247"/>
      <c r="C15" s="247"/>
      <c r="D15" s="247"/>
      <c r="E15" s="247"/>
      <c r="F15" s="247"/>
      <c r="G15" s="247"/>
      <c r="H15" s="247"/>
      <c r="I15" s="38">
        <v>11</v>
      </c>
      <c r="J15" s="6">
        <v>-12477000</v>
      </c>
      <c r="K15" s="6">
        <v>-41108568</v>
      </c>
      <c r="L15" s="97"/>
    </row>
    <row r="16" spans="1:12">
      <c r="A16" s="246" t="s">
        <v>269</v>
      </c>
      <c r="B16" s="247"/>
      <c r="C16" s="247"/>
      <c r="D16" s="247"/>
      <c r="E16" s="247"/>
      <c r="F16" s="247"/>
      <c r="G16" s="247"/>
      <c r="H16" s="247"/>
      <c r="I16" s="38">
        <v>12</v>
      </c>
      <c r="J16" s="6"/>
      <c r="K16" s="6"/>
      <c r="L16" s="97"/>
    </row>
    <row r="17" spans="1:12">
      <c r="A17" s="246" t="s">
        <v>268</v>
      </c>
      <c r="B17" s="247"/>
      <c r="C17" s="247"/>
      <c r="D17" s="247"/>
      <c r="E17" s="247"/>
      <c r="F17" s="247"/>
      <c r="G17" s="247"/>
      <c r="H17" s="247"/>
      <c r="I17" s="38">
        <v>13</v>
      </c>
      <c r="J17" s="6">
        <v>18949124</v>
      </c>
      <c r="K17" s="6">
        <v>-10221369</v>
      </c>
      <c r="L17" s="97"/>
    </row>
    <row r="18" spans="1:12">
      <c r="A18" s="246" t="s">
        <v>267</v>
      </c>
      <c r="B18" s="247"/>
      <c r="C18" s="247"/>
      <c r="D18" s="247"/>
      <c r="E18" s="247"/>
      <c r="F18" s="247"/>
      <c r="G18" s="247"/>
      <c r="H18" s="247"/>
      <c r="I18" s="38">
        <v>14</v>
      </c>
      <c r="J18" s="6"/>
      <c r="K18" s="6"/>
      <c r="L18" s="97"/>
    </row>
    <row r="19" spans="1:12">
      <c r="A19" s="246" t="s">
        <v>266</v>
      </c>
      <c r="B19" s="247"/>
      <c r="C19" s="247"/>
      <c r="D19" s="247"/>
      <c r="E19" s="247"/>
      <c r="F19" s="247"/>
      <c r="G19" s="247"/>
      <c r="H19" s="247"/>
      <c r="I19" s="38">
        <v>15</v>
      </c>
      <c r="J19" s="6"/>
      <c r="K19" s="6"/>
      <c r="L19" s="97"/>
    </row>
    <row r="20" spans="1:12">
      <c r="A20" s="246" t="s">
        <v>265</v>
      </c>
      <c r="B20" s="247"/>
      <c r="C20" s="247"/>
      <c r="D20" s="247"/>
      <c r="E20" s="247"/>
      <c r="F20" s="247"/>
      <c r="G20" s="247"/>
      <c r="H20" s="247"/>
      <c r="I20" s="38">
        <v>16</v>
      </c>
      <c r="J20" s="6">
        <v>44472053</v>
      </c>
      <c r="K20" s="6">
        <v>45199918</v>
      </c>
      <c r="L20" s="97"/>
    </row>
    <row r="21" spans="1:12">
      <c r="A21" s="249" t="s">
        <v>264</v>
      </c>
      <c r="B21" s="250"/>
      <c r="C21" s="250"/>
      <c r="D21" s="250"/>
      <c r="E21" s="250"/>
      <c r="F21" s="250"/>
      <c r="G21" s="250"/>
      <c r="H21" s="250"/>
      <c r="I21" s="38">
        <v>17</v>
      </c>
      <c r="J21" s="49">
        <v>50944177</v>
      </c>
      <c r="K21" s="49">
        <v>-6130019</v>
      </c>
      <c r="L21" s="97"/>
    </row>
    <row r="22" spans="1:12">
      <c r="A22" s="255"/>
      <c r="B22" s="256"/>
      <c r="C22" s="256"/>
      <c r="D22" s="256"/>
      <c r="E22" s="256"/>
      <c r="F22" s="256"/>
      <c r="G22" s="256"/>
      <c r="H22" s="256"/>
      <c r="I22" s="257"/>
      <c r="J22" s="257"/>
      <c r="K22" s="258"/>
    </row>
    <row r="23" spans="1:12">
      <c r="A23" s="259" t="s">
        <v>263</v>
      </c>
      <c r="B23" s="260"/>
      <c r="C23" s="260"/>
      <c r="D23" s="260"/>
      <c r="E23" s="260"/>
      <c r="F23" s="260"/>
      <c r="G23" s="260"/>
      <c r="H23" s="260"/>
      <c r="I23" s="39">
        <v>18</v>
      </c>
      <c r="J23" s="5">
        <v>51052418</v>
      </c>
      <c r="K23" s="5">
        <v>-5994485</v>
      </c>
    </row>
    <row r="24" spans="1:12" ht="17.25" customHeight="1">
      <c r="A24" s="261" t="s">
        <v>262</v>
      </c>
      <c r="B24" s="262"/>
      <c r="C24" s="262"/>
      <c r="D24" s="262"/>
      <c r="E24" s="262"/>
      <c r="F24" s="262"/>
      <c r="G24" s="262"/>
      <c r="H24" s="262"/>
      <c r="I24" s="40">
        <v>19</v>
      </c>
      <c r="J24" s="49">
        <v>-108241</v>
      </c>
      <c r="K24" s="49">
        <v>-135534</v>
      </c>
    </row>
    <row r="25" spans="1:12" ht="30" customHeight="1">
      <c r="A25" s="251"/>
      <c r="B25" s="252"/>
      <c r="C25" s="252"/>
      <c r="D25" s="252"/>
      <c r="E25" s="252"/>
      <c r="F25" s="252"/>
      <c r="G25" s="252"/>
      <c r="H25" s="252"/>
      <c r="I25" s="252"/>
      <c r="J25" s="252"/>
      <c r="K25" s="252"/>
    </row>
  </sheetData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2:H12"/>
    <mergeCell ref="A13:H13"/>
    <mergeCell ref="A14:H14"/>
    <mergeCell ref="A5:H5"/>
    <mergeCell ref="A6:H6"/>
    <mergeCell ref="C2:D2"/>
    <mergeCell ref="G2:H2"/>
    <mergeCell ref="A3:H3"/>
    <mergeCell ref="A4:H4"/>
    <mergeCell ref="A11:H11"/>
  </mergeCells>
  <phoneticPr fontId="7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5:K8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23:K24 J9:K21"/>
  </dataValidation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GENERAL</vt:lpstr>
      <vt:lpstr>Balance sheet</vt:lpstr>
      <vt:lpstr>PL</vt:lpstr>
      <vt:lpstr>Cash flow</vt:lpstr>
      <vt:lpstr>Equity movement</vt:lpstr>
      <vt:lpstr>'Balance sheet'!Print_Area</vt:lpstr>
      <vt:lpstr>'Cash flow'!Print_Area</vt:lpstr>
      <vt:lpstr>'Equity movement'!Print_Area</vt:lpstr>
      <vt:lpstr>GENERAL!Print_Area</vt:lpstr>
      <vt:lpstr>PL!Print_Area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Iva Simić</cp:lastModifiedBy>
  <cp:lastPrinted>2011-04-21T12:13:04Z</cp:lastPrinted>
  <dcterms:created xsi:type="dcterms:W3CDTF">2008-10-17T11:51:54Z</dcterms:created>
  <dcterms:modified xsi:type="dcterms:W3CDTF">2016-04-28T07:13:41Z</dcterms:modified>
</cp:coreProperties>
</file>