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03\AG Financije\External Reporting\2014\Objave rezultata\Q2 2014\TFI-POD\"/>
    </mc:Choice>
  </mc:AlternateContent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Area" localSheetId="1">Bilanca!$A$1:$K$121</definedName>
    <definedName name="_xlnm.Print_Area" localSheetId="5">Bilješke!$A$1:$J$53</definedName>
    <definedName name="_xlnm.Print_Area" localSheetId="0">'OPĆI PODACI'!$A$1:$I$63</definedName>
    <definedName name="_xlnm.Print_Area" localSheetId="4">PK!$A$1:$K$25</definedName>
  </definedNames>
  <calcPr calcId="152511"/>
</workbook>
</file>

<file path=xl/calcChain.xml><?xml version="1.0" encoding="utf-8"?>
<calcChain xmlns="http://schemas.openxmlformats.org/spreadsheetml/2006/main">
  <c r="J21" i="17" l="1"/>
  <c r="J14" i="17"/>
  <c r="K14" i="17"/>
  <c r="K21" i="17"/>
  <c r="K27" i="20"/>
  <c r="L16" i="18"/>
  <c r="M57" i="18"/>
  <c r="M66" i="18" s="1"/>
  <c r="L57" i="18"/>
  <c r="L66" i="18" s="1"/>
  <c r="L33" i="18"/>
  <c r="M33" i="18"/>
  <c r="L27" i="18"/>
  <c r="M27" i="18"/>
  <c r="L22" i="18"/>
  <c r="M22" i="18"/>
  <c r="M16" i="18"/>
  <c r="L12" i="18"/>
  <c r="M12" i="18"/>
  <c r="L7" i="18"/>
  <c r="M7" i="18"/>
  <c r="K100" i="19"/>
  <c r="K90" i="19"/>
  <c r="K86" i="19"/>
  <c r="K82" i="19"/>
  <c r="K79" i="19"/>
  <c r="K72" i="19"/>
  <c r="K56" i="19"/>
  <c r="K49" i="19"/>
  <c r="K41" i="19"/>
  <c r="K35" i="19"/>
  <c r="K26" i="19"/>
  <c r="K16" i="19"/>
  <c r="K9" i="19"/>
  <c r="L10" i="18" l="1"/>
  <c r="L43" i="18" s="1"/>
  <c r="M10" i="18"/>
  <c r="M43" i="18" s="1"/>
  <c r="M42" i="18"/>
  <c r="L42" i="18"/>
  <c r="K69" i="19"/>
  <c r="K114" i="19" s="1"/>
  <c r="K40" i="19"/>
  <c r="K8" i="19"/>
  <c r="K66" i="19" l="1"/>
  <c r="M44" i="18"/>
  <c r="M48" i="18" s="1"/>
  <c r="M50" i="18" s="1"/>
  <c r="L45" i="18"/>
  <c r="M45" i="18"/>
  <c r="L44" i="18"/>
  <c r="L48" i="18" s="1"/>
  <c r="L50" i="18" s="1"/>
  <c r="L46" i="18"/>
  <c r="M46" i="18"/>
  <c r="J44" i="20"/>
  <c r="J38" i="20"/>
  <c r="J45" i="20" s="1"/>
  <c r="J31" i="20"/>
  <c r="J27" i="20"/>
  <c r="J32" i="20" s="1"/>
  <c r="J18" i="20"/>
  <c r="J13" i="20"/>
  <c r="M49" i="18" l="1"/>
  <c r="M56" i="18"/>
  <c r="M67" i="18" s="1"/>
  <c r="L49" i="18"/>
  <c r="L56" i="18"/>
  <c r="L67" i="18" s="1"/>
  <c r="J19" i="20"/>
  <c r="J46" i="20"/>
  <c r="J33" i="20"/>
  <c r="J20" i="20"/>
  <c r="J48" i="20" l="1"/>
  <c r="J51" i="20" s="1"/>
  <c r="J47" i="20"/>
  <c r="J50" i="20" s="1"/>
  <c r="J52" i="20" s="1"/>
  <c r="K44" i="20" l="1"/>
  <c r="K38" i="20"/>
  <c r="K31" i="20"/>
  <c r="K18" i="20"/>
  <c r="K13" i="20"/>
  <c r="K32" i="20" l="1"/>
  <c r="K45" i="20"/>
  <c r="K19" i="20"/>
  <c r="K20" i="20"/>
  <c r="K33" i="20"/>
  <c r="K46" i="20"/>
  <c r="K48" i="20" l="1"/>
  <c r="K51" i="20" s="1"/>
  <c r="K47" i="20"/>
  <c r="K50" i="20" s="1"/>
  <c r="K57" i="18"/>
  <c r="K66" i="18" s="1"/>
  <c r="J57" i="18"/>
  <c r="K33" i="18"/>
  <c r="J33" i="18"/>
  <c r="K27" i="18"/>
  <c r="J27" i="18"/>
  <c r="K22" i="18"/>
  <c r="J22" i="18"/>
  <c r="K16" i="18"/>
  <c r="J16" i="18"/>
  <c r="K12" i="18"/>
  <c r="J12" i="18"/>
  <c r="K7" i="18"/>
  <c r="J7" i="18"/>
  <c r="K52" i="20" l="1"/>
  <c r="K42" i="18"/>
  <c r="K10" i="18"/>
  <c r="J66" i="18"/>
  <c r="J42" i="18"/>
  <c r="J10" i="18"/>
  <c r="K43" i="18" l="1"/>
  <c r="K45" i="18" s="1"/>
  <c r="J43" i="18"/>
  <c r="J100" i="19"/>
  <c r="J90" i="19"/>
  <c r="J86" i="19"/>
  <c r="J82" i="19"/>
  <c r="J79" i="19"/>
  <c r="J72" i="19"/>
  <c r="J56" i="19"/>
  <c r="J49" i="19"/>
  <c r="J41" i="19"/>
  <c r="J35" i="19"/>
  <c r="J26" i="19"/>
  <c r="J16" i="19"/>
  <c r="J9" i="19"/>
  <c r="J44" i="18" l="1"/>
  <c r="K46" i="18"/>
  <c r="K44" i="18"/>
  <c r="K48" i="18" s="1"/>
  <c r="K56" i="18" s="1"/>
  <c r="J69" i="19"/>
  <c r="J114" i="19" s="1"/>
  <c r="J46" i="18"/>
  <c r="J45" i="18"/>
  <c r="J8" i="19"/>
  <c r="J40" i="19"/>
  <c r="K119" i="19"/>
  <c r="J119" i="19"/>
  <c r="J48" i="18" l="1"/>
  <c r="J66" i="19"/>
  <c r="K50" i="18"/>
  <c r="K49" i="18"/>
  <c r="K118" i="19"/>
  <c r="J118" i="19"/>
  <c r="J56" i="18" l="1"/>
  <c r="J67" i="18" s="1"/>
  <c r="J50" i="18"/>
  <c r="J49" i="18"/>
  <c r="K67" i="18"/>
</calcChain>
</file>

<file path=xl/sharedStrings.xml><?xml version="1.0" encoding="utf-8"?>
<sst xmlns="http://schemas.openxmlformats.org/spreadsheetml/2006/main" count="356" uniqueCount="321">
  <si>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</si>
  <si>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</si>
  <si>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</si>
  <si>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</si>
  <si>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</si>
  <si>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</si>
  <si>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</si>
  <si>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</si>
  <si>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</si>
  <si>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</si>
  <si>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</si>
  <si>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</si>
  <si>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</si>
  <si>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</si>
  <si>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</si>
  <si>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</si>
  <si>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</si>
  <si>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</si>
  <si>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</si>
  <si>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</si>
  <si>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</si>
  <si>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</si>
  <si>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</si>
  <si>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</si>
  <si>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</si>
  <si>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</si>
  <si>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</si>
  <si>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</si>
  <si>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</si>
  <si>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</si>
  <si>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</si>
  <si>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</si>
  <si>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</si>
  <si>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</si>
  <si>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</si>
  <si>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</si>
  <si>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</si>
  <si>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</si>
  <si>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</si>
  <si>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</si>
  <si>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</si>
  <si>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</si>
  <si>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</si>
  <si>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</si>
  <si>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</si>
  <si>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</si>
  <si>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</si>
  <si>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</si>
  <si>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</si>
  <si>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</si>
  <si>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</si>
  <si>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</si>
  <si>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</si>
  <si>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</si>
  <si>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</si>
  <si>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</si>
  <si>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</si>
  <si>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</si>
  <si>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</si>
  <si>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</si>
  <si>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</si>
  <si>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</si>
  <si>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</si>
  <si>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</si>
  <si>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</si>
  <si>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</si>
  <si>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</si>
  <si>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</si>
  <si>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</si>
  <si>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</si>
  <si>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</si>
  <si>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</si>
  <si>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</si>
  <si>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</si>
  <si>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</si>
  <si>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</si>
  <si>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</si>
  <si>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</si>
  <si>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</si>
  <si>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</si>
  <si>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</si>
  <si>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</si>
  <si>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</si>
  <si>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</si>
  <si>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</si>
  <si>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</si>
  <si>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</si>
  <si>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</si>
  <si>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</si>
  <si>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</si>
  <si>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</si>
  <si>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</si>
  <si>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</si>
  <si>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</si>
  <si>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</si>
  <si>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</si>
  <si>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</si>
  <si>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</si>
  <si>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</si>
  <si>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</si>
  <si>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</si>
  <si>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</si>
  <si>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</si>
  <si>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</si>
  <si>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</si>
  <si>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</si>
  <si>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</si>
  <si>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</si>
  <si>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</si>
  <si>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</si>
  <si>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</si>
  <si>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</si>
  <si>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</si>
  <si>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</si>
  <si>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</si>
  <si>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</si>
  <si>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</si>
  <si>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</si>
  <si>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</si>
  <si>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</si>
  <si>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</si>
  <si>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</si>
  <si>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</si>
  <si>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</si>
  <si>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</si>
  <si>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</si>
  <si>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</si>
  <si>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</si>
  <si>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</si>
  <si>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</si>
  <si>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</si>
  <si>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</si>
  <si>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</si>
  <si>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</si>
  <si>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</si>
  <si>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</si>
  <si>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</si>
  <si>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</si>
  <si>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</si>
  <si>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</si>
  <si>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</si>
  <si>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</si>
  <si>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</si>
  <si>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</si>
  <si>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</si>
  <si>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</si>
  <si>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</si>
  <si>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</si>
  <si>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</si>
  <si>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</si>
  <si>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</si>
  <si>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</si>
  <si>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</si>
  <si>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</si>
  <si>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</si>
  <si>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</si>
  <si>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</si>
  <si>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</si>
  <si>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</si>
  <si>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</si>
  <si>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</si>
  <si>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</si>
  <si>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</si>
  <si>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</si>
  <si>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</si>
  <si>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</si>
  <si>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</si>
  <si>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</si>
  <si>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</si>
  <si>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</si>
  <si>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</si>
  <si>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</si>
  <si>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</si>
  <si>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</si>
  <si>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</si>
  <si>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</si>
  <si>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</si>
  <si>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</si>
  <si>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</si>
  <si>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</si>
  <si>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</si>
  <si>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</si>
  <si>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</si>
  <si>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</si>
  <si>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</si>
  <si>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</si>
  <si>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</si>
  <si>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</si>
  <si>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</si>
  <si>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</si>
  <si>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</si>
  <si>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</si>
  <si>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</si>
  <si>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</si>
  <si>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</si>
  <si>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</si>
  <si>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</si>
  <si>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</si>
  <si>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</si>
  <si>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</si>
  <si>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</si>
  <si>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</si>
  <si>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</si>
  <si>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</si>
  <si>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</si>
  <si>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</si>
  <si>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</si>
  <si>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</si>
  <si>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</si>
  <si>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</si>
  <si>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</si>
  <si>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</si>
  <si>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</si>
  <si>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</si>
  <si>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</si>
  <si>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</si>
  <si>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</si>
  <si>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</si>
  <si>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</si>
  <si>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</si>
  <si>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</si>
  <si>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</si>
  <si>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</si>
  <si>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</si>
  <si>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</si>
  <si>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</si>
  <si>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</si>
  <si>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</si>
  <si>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</si>
  <si>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</si>
  <si>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</si>
  <si>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</si>
  <si>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</si>
  <si>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</si>
  <si>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</si>
  <si>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</si>
  <si>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</si>
  <si>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</si>
  <si>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</si>
  <si>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</si>
  <si>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</si>
  <si>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</si>
  <si>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</si>
  <si>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</si>
  <si>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</si>
  <si>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</si>
  <si>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</si>
  <si>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</si>
  <si>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</si>
  <si>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</si>
  <si>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</si>
  <si>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</si>
  <si>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</si>
  <si>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</si>
  <si>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</si>
  <si>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</si>
  <si>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</si>
  <si>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</si>
  <si>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</si>
  <si>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</si>
  <si>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</si>
  <si>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</si>
  <si>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</si>
  <si>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</si>
  <si>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</si>
  <si>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</si>
  <si>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</si>
  <si>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</si>
  <si>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</si>
  <si>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</si>
  <si>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</si>
  <si>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</si>
  <si>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</si>
  <si>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</si>
  <si>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</si>
  <si>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</si>
  <si>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</si>
  <si>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</si>
  <si>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</si>
  <si>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</si>
  <si>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</si>
  <si>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</si>
  <si>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</si>
  <si>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</si>
  <si>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</si>
  <si>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</si>
  <si>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</si>
  <si>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</si>
  <si>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</si>
  <si>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</si>
  <si>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</si>
  <si>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</si>
  <si>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</si>
  <si>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DA</t>
  </si>
  <si>
    <t>51900</t>
  </si>
  <si>
    <t>ATLANTIC TRADE DOO 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</si>
  <si>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</si>
  <si>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</si>
  <si>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</si>
  <si>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</si>
  <si>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</si>
  <si>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</si>
  <si>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</si>
  <si>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</si>
  <si>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</si>
  <si>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</si>
  <si>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</si>
  <si>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</si>
  <si>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</si>
  <si>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</si>
  <si>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</si>
  <si>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</si>
  <si>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</si>
  <si>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</si>
  <si>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</si>
  <si>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</si>
  <si>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Grad Zagreb</t>
  </si>
  <si>
    <t>SOKO ŠTARK D.O.O.</t>
  </si>
  <si>
    <t>u razdoblju 01.01.2014. do 30.06.2014.</t>
  </si>
  <si>
    <t>stanje na dan 30.06.2014.</t>
  </si>
  <si>
    <t>GRAND PROM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</si>
</sst>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_-* #,##0\ _k_n_-;\-* #,##0\ _k_n_-;_-* &quot;-&quot;??\ _k_n_-;_-@_-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</font>
    <font>
      <sz val="11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0" fontId="28" fillId="0" borderId="0">
      <alignment vertical="top"/>
    </xf>
    <xf numFmtId="0" fontId="30" fillId="0" borderId="0" applyNumberFormat="0" applyFill="0" applyBorder="0" applyAlignment="0" applyProtection="0"/>
    <xf numFmtId="0" fontId="31" fillId="0" borderId="37" applyNumberFormat="0" applyFill="0" applyAlignment="0" applyProtection="0"/>
    <xf numFmtId="0" fontId="32" fillId="0" borderId="38" applyNumberFormat="0" applyFill="0" applyAlignment="0" applyProtection="0"/>
    <xf numFmtId="0" fontId="33" fillId="0" borderId="39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40" applyNumberFormat="0" applyAlignment="0" applyProtection="0"/>
    <xf numFmtId="0" fontId="38" fillId="6" borderId="41" applyNumberFormat="0" applyAlignment="0" applyProtection="0"/>
    <xf numFmtId="0" fontId="39" fillId="6" borderId="40" applyNumberFormat="0" applyAlignment="0" applyProtection="0"/>
    <xf numFmtId="0" fontId="40" fillId="0" borderId="42" applyNumberFormat="0" applyFill="0" applyAlignment="0" applyProtection="0"/>
    <xf numFmtId="0" fontId="41" fillId="7" borderId="43" applyNumberFormat="0" applyAlignment="0" applyProtection="0"/>
    <xf numFmtId="0" fontId="42" fillId="0" borderId="0" applyNumberFormat="0" applyFill="0" applyBorder="0" applyAlignment="0" applyProtection="0"/>
    <xf numFmtId="0" fontId="29" fillId="8" borderId="4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45" applyNumberFormat="0" applyFill="0" applyAlignment="0" applyProtection="0"/>
    <xf numFmtId="0" fontId="45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 vertical="top"/>
    </xf>
  </cellStyleXfs>
  <cellXfs count="27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/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165" fontId="4" fillId="0" borderId="11" xfId="5" applyNumberFormat="1" applyFont="1" applyFill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15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50">
    <cellStyle name="20% - Accent1 2" xfId="26"/>
    <cellStyle name="20% - Accent2 2" xfId="30"/>
    <cellStyle name="20% - Accent3 2" xfId="34"/>
    <cellStyle name="20% - Accent4 2" xfId="38"/>
    <cellStyle name="20% - Accent5 2" xfId="42"/>
    <cellStyle name="20% - Accent6 2" xfId="46"/>
    <cellStyle name="40% - Accent1 2" xfId="27"/>
    <cellStyle name="40% - Accent2 2" xfId="31"/>
    <cellStyle name="40% - Accent3 2" xfId="35"/>
    <cellStyle name="40% - Accent4 2" xfId="39"/>
    <cellStyle name="40% - Accent5 2" xfId="43"/>
    <cellStyle name="40% - Accent6 2" xfId="47"/>
    <cellStyle name="60% - Accent1 2" xfId="28"/>
    <cellStyle name="60% - Accent2 2" xfId="32"/>
    <cellStyle name="60% - Accent3 2" xfId="36"/>
    <cellStyle name="60% - Accent4 2" xfId="40"/>
    <cellStyle name="60% - Accent5 2" xfId="44"/>
    <cellStyle name="60% - Accent6 2" xfId="48"/>
    <cellStyle name="Accent1 2" xfId="25"/>
    <cellStyle name="Accent2 2" xfId="29"/>
    <cellStyle name="Accent3 2" xfId="33"/>
    <cellStyle name="Accent4 2" xfId="37"/>
    <cellStyle name="Accent5 2" xfId="41"/>
    <cellStyle name="Accent6 2" xfId="45"/>
    <cellStyle name="Bad 2" xfId="14"/>
    <cellStyle name="Calculation 2" xfId="18"/>
    <cellStyle name="Check Cell 2" xfId="20"/>
    <cellStyle name="Comma 2" xfId="5"/>
    <cellStyle name="Explanatory Text 2" xfId="23"/>
    <cellStyle name="Good 2" xfId="13"/>
    <cellStyle name="Heading 1 2" xfId="9"/>
    <cellStyle name="Heading 2 2" xfId="10"/>
    <cellStyle name="Heading 3 2" xfId="11"/>
    <cellStyle name="Heading 4 2" xfId="12"/>
    <cellStyle name="Hyperlink" xfId="1" builtinId="8"/>
    <cellStyle name="Input 2" xfId="16"/>
    <cellStyle name="Linked Cell 2" xfId="19"/>
    <cellStyle name="Neutral 2" xfId="15"/>
    <cellStyle name="Normal" xfId="0" builtinId="0"/>
    <cellStyle name="Normal 2" xfId="6"/>
    <cellStyle name="Normal 3" xfId="7"/>
    <cellStyle name="Normal 4" xfId="49"/>
    <cellStyle name="Normal_TFI-POD" xfId="2"/>
    <cellStyle name="Note 2" xfId="22"/>
    <cellStyle name="Obično_Knjiga2" xfId="3"/>
    <cellStyle name="Output 2" xfId="17"/>
    <cellStyle name="Style 1" xfId="4"/>
    <cellStyle name="Title 2" xfId="8"/>
    <cellStyle name="Total 2" xfId="24"/>
    <cellStyle name="Warning Text 2" xfId="2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A35" sqref="A35"/>
    </sheetView>
  </sheetViews>
  <sheetFormatPr defaultRowHeight="12.75" x14ac:dyDescent="0.2"/>
  <cols>
    <col min="1" max="1" width="9.140625" style="10"/>
    <col min="2" max="2" width="13" style="1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63" t="s">
        <v>212</v>
      </c>
      <c r="B1" s="164"/>
      <c r="C1" s="164"/>
      <c r="D1" s="72"/>
      <c r="E1" s="72"/>
      <c r="F1" s="72"/>
      <c r="G1" s="72"/>
      <c r="H1" s="72"/>
      <c r="I1" s="73"/>
      <c r="J1" s="9"/>
      <c r="K1" s="9"/>
      <c r="L1" s="9"/>
    </row>
    <row r="2" spans="1:12" x14ac:dyDescent="0.2">
      <c r="A2" s="130" t="s">
        <v>213</v>
      </c>
      <c r="B2" s="131"/>
      <c r="C2" s="131"/>
      <c r="D2" s="132"/>
      <c r="E2" s="107">
        <v>41640</v>
      </c>
      <c r="F2" s="11"/>
      <c r="G2" s="12" t="s">
        <v>214</v>
      </c>
      <c r="H2" s="107">
        <v>41820</v>
      </c>
      <c r="I2" s="74"/>
      <c r="J2" s="9"/>
      <c r="K2" s="9"/>
      <c r="L2" s="9"/>
    </row>
    <row r="3" spans="1:12" x14ac:dyDescent="0.2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 x14ac:dyDescent="0.2">
      <c r="A4" s="133" t="s">
        <v>281</v>
      </c>
      <c r="B4" s="134"/>
      <c r="C4" s="134"/>
      <c r="D4" s="134"/>
      <c r="E4" s="134"/>
      <c r="F4" s="134"/>
      <c r="G4" s="134"/>
      <c r="H4" s="134"/>
      <c r="I4" s="135"/>
      <c r="J4" s="9"/>
      <c r="K4" s="9"/>
      <c r="L4" s="9"/>
    </row>
    <row r="5" spans="1:12" x14ac:dyDescent="0.2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x14ac:dyDescent="0.2">
      <c r="A6" s="120" t="s">
        <v>215</v>
      </c>
      <c r="B6" s="121"/>
      <c r="C6" s="128" t="s">
        <v>285</v>
      </c>
      <c r="D6" s="129"/>
      <c r="E6" s="28"/>
      <c r="F6" s="28"/>
      <c r="G6" s="28"/>
      <c r="H6" s="28"/>
      <c r="I6" s="80"/>
      <c r="J6" s="9"/>
      <c r="K6" s="9"/>
      <c r="L6" s="9"/>
    </row>
    <row r="7" spans="1:12" x14ac:dyDescent="0.2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x14ac:dyDescent="0.2">
      <c r="A8" s="136" t="s">
        <v>216</v>
      </c>
      <c r="B8" s="137"/>
      <c r="C8" s="128" t="s">
        <v>286</v>
      </c>
      <c r="D8" s="129"/>
      <c r="E8" s="28"/>
      <c r="F8" s="28"/>
      <c r="G8" s="28"/>
      <c r="H8" s="28"/>
      <c r="I8" s="82"/>
      <c r="J8" s="9"/>
      <c r="K8" s="9"/>
      <c r="L8" s="9"/>
    </row>
    <row r="9" spans="1:12" x14ac:dyDescent="0.2">
      <c r="A9" s="83"/>
      <c r="B9" s="47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x14ac:dyDescent="0.2">
      <c r="A10" s="125" t="s">
        <v>217</v>
      </c>
      <c r="B10" s="126"/>
      <c r="C10" s="128" t="s">
        <v>287</v>
      </c>
      <c r="D10" s="129"/>
      <c r="E10" s="15"/>
      <c r="F10" s="15"/>
      <c r="G10" s="15"/>
      <c r="H10" s="15"/>
      <c r="I10" s="82"/>
      <c r="J10" s="9"/>
      <c r="K10" s="9"/>
      <c r="L10" s="9"/>
    </row>
    <row r="11" spans="1:12" x14ac:dyDescent="0.2">
      <c r="A11" s="127"/>
      <c r="B11" s="126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x14ac:dyDescent="0.2">
      <c r="A12" s="120" t="s">
        <v>218</v>
      </c>
      <c r="B12" s="121"/>
      <c r="C12" s="122" t="s">
        <v>288</v>
      </c>
      <c r="D12" s="123"/>
      <c r="E12" s="123"/>
      <c r="F12" s="123"/>
      <c r="G12" s="123"/>
      <c r="H12" s="123"/>
      <c r="I12" s="124"/>
      <c r="J12" s="9"/>
      <c r="K12" s="9"/>
      <c r="L12" s="9"/>
    </row>
    <row r="13" spans="1:12" x14ac:dyDescent="0.2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x14ac:dyDescent="0.2">
      <c r="A14" s="120" t="s">
        <v>219</v>
      </c>
      <c r="B14" s="121"/>
      <c r="C14" s="138">
        <v>10000</v>
      </c>
      <c r="D14" s="139"/>
      <c r="E14" s="15"/>
      <c r="F14" s="122" t="s">
        <v>289</v>
      </c>
      <c r="G14" s="123"/>
      <c r="H14" s="123"/>
      <c r="I14" s="124"/>
      <c r="J14" s="9"/>
      <c r="K14" s="9"/>
      <c r="L14" s="9"/>
    </row>
    <row r="15" spans="1:12" x14ac:dyDescent="0.2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x14ac:dyDescent="0.2">
      <c r="A16" s="120" t="s">
        <v>220</v>
      </c>
      <c r="B16" s="121"/>
      <c r="C16" s="122" t="s">
        <v>290</v>
      </c>
      <c r="D16" s="123"/>
      <c r="E16" s="123"/>
      <c r="F16" s="123"/>
      <c r="G16" s="123"/>
      <c r="H16" s="123"/>
      <c r="I16" s="124"/>
      <c r="J16" s="9"/>
      <c r="K16" s="9"/>
      <c r="L16" s="9"/>
    </row>
    <row r="17" spans="1:12" x14ac:dyDescent="0.2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x14ac:dyDescent="0.2">
      <c r="A18" s="120" t="s">
        <v>221</v>
      </c>
      <c r="B18" s="121"/>
      <c r="C18" s="140" t="s">
        <v>291</v>
      </c>
      <c r="D18" s="141"/>
      <c r="E18" s="141"/>
      <c r="F18" s="141"/>
      <c r="G18" s="141"/>
      <c r="H18" s="141"/>
      <c r="I18" s="142"/>
      <c r="J18" s="9"/>
      <c r="K18" s="9"/>
      <c r="L18" s="9"/>
    </row>
    <row r="19" spans="1:12" x14ac:dyDescent="0.2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x14ac:dyDescent="0.2">
      <c r="A20" s="120" t="s">
        <v>222</v>
      </c>
      <c r="B20" s="121"/>
      <c r="C20" s="140" t="s">
        <v>292</v>
      </c>
      <c r="D20" s="141"/>
      <c r="E20" s="141"/>
      <c r="F20" s="141"/>
      <c r="G20" s="141"/>
      <c r="H20" s="141"/>
      <c r="I20" s="142"/>
      <c r="J20" s="9"/>
      <c r="K20" s="9"/>
      <c r="L20" s="9"/>
    </row>
    <row r="21" spans="1:12" x14ac:dyDescent="0.2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x14ac:dyDescent="0.2">
      <c r="A22" s="120" t="s">
        <v>223</v>
      </c>
      <c r="B22" s="121"/>
      <c r="C22" s="108">
        <v>133</v>
      </c>
      <c r="D22" s="122" t="s">
        <v>289</v>
      </c>
      <c r="E22" s="143"/>
      <c r="F22" s="144"/>
      <c r="G22" s="120"/>
      <c r="H22" s="145"/>
      <c r="I22" s="84"/>
      <c r="J22" s="9"/>
      <c r="K22" s="9"/>
      <c r="L22" s="9"/>
    </row>
    <row r="23" spans="1:12" x14ac:dyDescent="0.2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x14ac:dyDescent="0.2">
      <c r="A24" s="120" t="s">
        <v>224</v>
      </c>
      <c r="B24" s="121"/>
      <c r="C24" s="108">
        <v>21</v>
      </c>
      <c r="D24" s="122" t="s">
        <v>316</v>
      </c>
      <c r="E24" s="143"/>
      <c r="F24" s="143"/>
      <c r="G24" s="144"/>
      <c r="H24" s="48" t="s">
        <v>225</v>
      </c>
      <c r="I24" s="119">
        <v>4505</v>
      </c>
      <c r="J24" s="9"/>
      <c r="K24" s="9"/>
      <c r="L24" s="9"/>
    </row>
    <row r="25" spans="1:12" x14ac:dyDescent="0.2">
      <c r="A25" s="81"/>
      <c r="B25" s="21"/>
      <c r="C25" s="15"/>
      <c r="D25" s="23"/>
      <c r="E25" s="23"/>
      <c r="F25" s="23"/>
      <c r="G25" s="21"/>
      <c r="H25" s="21" t="s">
        <v>282</v>
      </c>
      <c r="I25" s="85"/>
      <c r="J25" s="9"/>
      <c r="K25" s="9"/>
      <c r="L25" s="9"/>
    </row>
    <row r="26" spans="1:12" x14ac:dyDescent="0.2">
      <c r="A26" s="120" t="s">
        <v>226</v>
      </c>
      <c r="B26" s="121"/>
      <c r="C26" s="109" t="s">
        <v>293</v>
      </c>
      <c r="D26" s="24"/>
      <c r="E26" s="32"/>
      <c r="F26" s="23"/>
      <c r="G26" s="146" t="s">
        <v>227</v>
      </c>
      <c r="H26" s="121"/>
      <c r="I26" s="110" t="s">
        <v>294</v>
      </c>
      <c r="J26" s="9"/>
      <c r="K26" s="9"/>
      <c r="L26" s="9"/>
    </row>
    <row r="27" spans="1:12" x14ac:dyDescent="0.2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x14ac:dyDescent="0.2">
      <c r="A28" s="147" t="s">
        <v>228</v>
      </c>
      <c r="B28" s="148"/>
      <c r="C28" s="149"/>
      <c r="D28" s="149"/>
      <c r="E28" s="150" t="s">
        <v>229</v>
      </c>
      <c r="F28" s="151"/>
      <c r="G28" s="151"/>
      <c r="H28" s="152" t="s">
        <v>230</v>
      </c>
      <c r="I28" s="153"/>
      <c r="J28" s="9"/>
      <c r="K28" s="9"/>
      <c r="L28" s="9"/>
    </row>
    <row r="29" spans="1:12" x14ac:dyDescent="0.2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x14ac:dyDescent="0.2">
      <c r="A30" s="154" t="s">
        <v>295</v>
      </c>
      <c r="B30" s="155"/>
      <c r="C30" s="155"/>
      <c r="D30" s="156"/>
      <c r="E30" s="154" t="s">
        <v>289</v>
      </c>
      <c r="F30" s="155"/>
      <c r="G30" s="155"/>
      <c r="H30" s="128" t="s">
        <v>296</v>
      </c>
      <c r="I30" s="129"/>
      <c r="J30" s="9"/>
      <c r="K30" s="9"/>
      <c r="L30" s="9"/>
    </row>
    <row r="31" spans="1:12" x14ac:dyDescent="0.2">
      <c r="A31" s="81"/>
      <c r="B31" s="21"/>
      <c r="C31" s="20"/>
      <c r="D31" s="157"/>
      <c r="E31" s="157"/>
      <c r="F31" s="157"/>
      <c r="G31" s="158"/>
      <c r="H31" s="15"/>
      <c r="I31" s="88"/>
      <c r="J31" s="9"/>
      <c r="K31" s="9"/>
      <c r="L31" s="9"/>
    </row>
    <row r="32" spans="1:12" x14ac:dyDescent="0.2">
      <c r="A32" s="154" t="s">
        <v>297</v>
      </c>
      <c r="B32" s="155"/>
      <c r="C32" s="155"/>
      <c r="D32" s="156"/>
      <c r="E32" s="154" t="s">
        <v>298</v>
      </c>
      <c r="F32" s="155"/>
      <c r="G32" s="155"/>
      <c r="H32" s="128" t="s">
        <v>299</v>
      </c>
      <c r="I32" s="129"/>
      <c r="J32" s="9"/>
      <c r="K32" s="9"/>
      <c r="L32" s="9"/>
    </row>
    <row r="33" spans="1:12" x14ac:dyDescent="0.2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x14ac:dyDescent="0.2">
      <c r="A34" s="154" t="s">
        <v>320</v>
      </c>
      <c r="B34" s="155"/>
      <c r="C34" s="155"/>
      <c r="D34" s="156"/>
      <c r="E34" s="154" t="s">
        <v>300</v>
      </c>
      <c r="F34" s="155"/>
      <c r="G34" s="155"/>
      <c r="H34" s="128" t="s">
        <v>301</v>
      </c>
      <c r="I34" s="129"/>
      <c r="J34" s="9"/>
      <c r="K34" s="9"/>
      <c r="L34" s="9"/>
    </row>
    <row r="35" spans="1:12" x14ac:dyDescent="0.2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x14ac:dyDescent="0.2">
      <c r="A36" s="154" t="s">
        <v>317</v>
      </c>
      <c r="B36" s="155"/>
      <c r="C36" s="155"/>
      <c r="D36" s="156"/>
      <c r="E36" s="154" t="s">
        <v>300</v>
      </c>
      <c r="F36" s="155"/>
      <c r="G36" s="155"/>
      <c r="H36" s="128" t="s">
        <v>302</v>
      </c>
      <c r="I36" s="129"/>
      <c r="J36" s="9"/>
      <c r="K36" s="9"/>
      <c r="L36" s="9"/>
    </row>
    <row r="37" spans="1:12" x14ac:dyDescent="0.2">
      <c r="A37" s="90"/>
      <c r="B37" s="29"/>
      <c r="C37" s="166"/>
      <c r="D37" s="167"/>
      <c r="E37" s="15"/>
      <c r="F37" s="166"/>
      <c r="G37" s="167"/>
      <c r="H37" s="15"/>
      <c r="I37" s="82"/>
      <c r="J37" s="9"/>
      <c r="K37" s="9"/>
      <c r="L37" s="9"/>
    </row>
    <row r="38" spans="1:12" x14ac:dyDescent="0.2">
      <c r="A38" s="154" t="s">
        <v>303</v>
      </c>
      <c r="B38" s="155"/>
      <c r="C38" s="155"/>
      <c r="D38" s="156"/>
      <c r="E38" s="154" t="s">
        <v>298</v>
      </c>
      <c r="F38" s="155"/>
      <c r="G38" s="155"/>
      <c r="H38" s="128" t="s">
        <v>304</v>
      </c>
      <c r="I38" s="129"/>
      <c r="J38" s="9"/>
      <c r="K38" s="9"/>
      <c r="L38" s="9"/>
    </row>
    <row r="39" spans="1:12" x14ac:dyDescent="0.2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x14ac:dyDescent="0.2">
      <c r="A40" s="154" t="s">
        <v>305</v>
      </c>
      <c r="B40" s="155"/>
      <c r="C40" s="155"/>
      <c r="D40" s="156"/>
      <c r="E40" s="154" t="s">
        <v>306</v>
      </c>
      <c r="F40" s="155"/>
      <c r="G40" s="155"/>
      <c r="H40" s="128" t="s">
        <v>307</v>
      </c>
      <c r="I40" s="129"/>
      <c r="J40" s="9"/>
      <c r="K40" s="9"/>
      <c r="L40" s="9"/>
    </row>
    <row r="41" spans="1:12" x14ac:dyDescent="0.2">
      <c r="A41" s="111"/>
      <c r="B41" s="32"/>
      <c r="C41" s="32"/>
      <c r="D41" s="32"/>
      <c r="E41" s="22"/>
      <c r="F41" s="112"/>
      <c r="G41" s="112"/>
      <c r="H41" s="113"/>
      <c r="I41" s="91"/>
      <c r="J41" s="9"/>
      <c r="K41" s="9"/>
      <c r="L41" s="9"/>
    </row>
    <row r="42" spans="1:12" x14ac:dyDescent="0.2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x14ac:dyDescent="0.2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x14ac:dyDescent="0.2">
      <c r="A44" s="125" t="s">
        <v>231</v>
      </c>
      <c r="B44" s="159"/>
      <c r="C44" s="128"/>
      <c r="D44" s="129"/>
      <c r="E44" s="25"/>
      <c r="F44" s="122"/>
      <c r="G44" s="155"/>
      <c r="H44" s="155"/>
      <c r="I44" s="156"/>
      <c r="J44" s="9"/>
      <c r="K44" s="9"/>
      <c r="L44" s="9"/>
    </row>
    <row r="45" spans="1:12" x14ac:dyDescent="0.2">
      <c r="A45" s="90"/>
      <c r="B45" s="29"/>
      <c r="C45" s="166"/>
      <c r="D45" s="167"/>
      <c r="E45" s="15"/>
      <c r="F45" s="166"/>
      <c r="G45" s="168"/>
      <c r="H45" s="34"/>
      <c r="I45" s="94"/>
      <c r="J45" s="9"/>
      <c r="K45" s="9"/>
      <c r="L45" s="9"/>
    </row>
    <row r="46" spans="1:12" x14ac:dyDescent="0.2">
      <c r="A46" s="125" t="s">
        <v>232</v>
      </c>
      <c r="B46" s="159"/>
      <c r="C46" s="122" t="s">
        <v>308</v>
      </c>
      <c r="D46" s="169"/>
      <c r="E46" s="169"/>
      <c r="F46" s="169"/>
      <c r="G46" s="169"/>
      <c r="H46" s="169"/>
      <c r="I46" s="170"/>
      <c r="J46" s="9"/>
      <c r="K46" s="9"/>
      <c r="L46" s="9"/>
    </row>
    <row r="47" spans="1:12" x14ac:dyDescent="0.2">
      <c r="A47" s="81"/>
      <c r="B47" s="21"/>
      <c r="C47" s="20" t="s">
        <v>233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x14ac:dyDescent="0.2">
      <c r="A48" s="125" t="s">
        <v>234</v>
      </c>
      <c r="B48" s="159"/>
      <c r="C48" s="160" t="s">
        <v>309</v>
      </c>
      <c r="D48" s="161"/>
      <c r="E48" s="162"/>
      <c r="F48" s="15"/>
      <c r="G48" s="48" t="s">
        <v>235</v>
      </c>
      <c r="H48" s="160" t="s">
        <v>310</v>
      </c>
      <c r="I48" s="162"/>
      <c r="J48" s="9"/>
      <c r="K48" s="9"/>
      <c r="L48" s="9"/>
    </row>
    <row r="49" spans="1:12" x14ac:dyDescent="0.2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x14ac:dyDescent="0.2">
      <c r="A50" s="125" t="s">
        <v>221</v>
      </c>
      <c r="B50" s="159"/>
      <c r="C50" s="173" t="s">
        <v>311</v>
      </c>
      <c r="D50" s="161"/>
      <c r="E50" s="161"/>
      <c r="F50" s="161"/>
      <c r="G50" s="161"/>
      <c r="H50" s="161"/>
      <c r="I50" s="162"/>
      <c r="J50" s="9"/>
      <c r="K50" s="9"/>
      <c r="L50" s="9"/>
    </row>
    <row r="51" spans="1:12" x14ac:dyDescent="0.2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x14ac:dyDescent="0.2">
      <c r="A52" s="120" t="s">
        <v>236</v>
      </c>
      <c r="B52" s="121"/>
      <c r="C52" s="160" t="s">
        <v>312</v>
      </c>
      <c r="D52" s="161"/>
      <c r="E52" s="161"/>
      <c r="F52" s="161"/>
      <c r="G52" s="161"/>
      <c r="H52" s="161"/>
      <c r="I52" s="124"/>
      <c r="J52" s="9"/>
      <c r="K52" s="9"/>
      <c r="L52" s="9"/>
    </row>
    <row r="53" spans="1:12" x14ac:dyDescent="0.2">
      <c r="A53" s="95"/>
      <c r="B53" s="19"/>
      <c r="C53" s="165" t="s">
        <v>237</v>
      </c>
      <c r="D53" s="165"/>
      <c r="E53" s="165"/>
      <c r="F53" s="165"/>
      <c r="G53" s="165"/>
      <c r="H53" s="165"/>
      <c r="I53" s="96"/>
      <c r="J53" s="9"/>
      <c r="K53" s="9"/>
      <c r="L53" s="9"/>
    </row>
    <row r="54" spans="1:12" x14ac:dyDescent="0.2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x14ac:dyDescent="0.2">
      <c r="A55" s="95"/>
      <c r="B55" s="174" t="s">
        <v>238</v>
      </c>
      <c r="C55" s="175"/>
      <c r="D55" s="175"/>
      <c r="E55" s="175"/>
      <c r="F55" s="46"/>
      <c r="G55" s="46"/>
      <c r="H55" s="46"/>
      <c r="I55" s="97"/>
      <c r="J55" s="9"/>
      <c r="K55" s="9"/>
      <c r="L55" s="9"/>
    </row>
    <row r="56" spans="1:12" x14ac:dyDescent="0.2">
      <c r="A56" s="95"/>
      <c r="B56" s="176" t="s">
        <v>270</v>
      </c>
      <c r="C56" s="177"/>
      <c r="D56" s="177"/>
      <c r="E56" s="177"/>
      <c r="F56" s="177"/>
      <c r="G56" s="177"/>
      <c r="H56" s="177"/>
      <c r="I56" s="178"/>
      <c r="J56" s="9"/>
      <c r="K56" s="9"/>
      <c r="L56" s="9"/>
    </row>
    <row r="57" spans="1:12" x14ac:dyDescent="0.2">
      <c r="A57" s="95"/>
      <c r="B57" s="176" t="s">
        <v>271</v>
      </c>
      <c r="C57" s="177"/>
      <c r="D57" s="177"/>
      <c r="E57" s="177"/>
      <c r="F57" s="177"/>
      <c r="G57" s="177"/>
      <c r="H57" s="177"/>
      <c r="I57" s="97"/>
      <c r="J57" s="9"/>
      <c r="K57" s="9"/>
      <c r="L57" s="9"/>
    </row>
    <row r="58" spans="1:12" x14ac:dyDescent="0.2">
      <c r="A58" s="95"/>
      <c r="B58" s="176" t="s">
        <v>272</v>
      </c>
      <c r="C58" s="177"/>
      <c r="D58" s="177"/>
      <c r="E58" s="177"/>
      <c r="F58" s="177"/>
      <c r="G58" s="177"/>
      <c r="H58" s="177"/>
      <c r="I58" s="178"/>
      <c r="J58" s="9"/>
      <c r="K58" s="9"/>
      <c r="L58" s="9"/>
    </row>
    <row r="59" spans="1:12" x14ac:dyDescent="0.2">
      <c r="A59" s="95"/>
      <c r="B59" s="176" t="s">
        <v>273</v>
      </c>
      <c r="C59" s="177"/>
      <c r="D59" s="177"/>
      <c r="E59" s="177"/>
      <c r="F59" s="177"/>
      <c r="G59" s="177"/>
      <c r="H59" s="177"/>
      <c r="I59" s="178"/>
      <c r="J59" s="9"/>
      <c r="K59" s="9"/>
      <c r="L59" s="9"/>
    </row>
    <row r="60" spans="1:12" x14ac:dyDescent="0.2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 x14ac:dyDescent="0.25">
      <c r="A61" s="101" t="s">
        <v>239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x14ac:dyDescent="0.2">
      <c r="A62" s="77"/>
      <c r="B62" s="15"/>
      <c r="C62" s="15"/>
      <c r="D62" s="15"/>
      <c r="E62" s="19" t="s">
        <v>240</v>
      </c>
      <c r="F62" s="32"/>
      <c r="G62" s="179" t="s">
        <v>241</v>
      </c>
      <c r="H62" s="180"/>
      <c r="I62" s="181"/>
      <c r="J62" s="9"/>
      <c r="K62" s="9"/>
      <c r="L62" s="9"/>
    </row>
    <row r="63" spans="1:12" x14ac:dyDescent="0.2">
      <c r="A63" s="103"/>
      <c r="B63" s="104"/>
      <c r="C63" s="105"/>
      <c r="D63" s="105"/>
      <c r="E63" s="105"/>
      <c r="F63" s="105"/>
      <c r="G63" s="171"/>
      <c r="H63" s="172"/>
      <c r="I63" s="106"/>
      <c r="J63" s="9"/>
      <c r="K63" s="9"/>
      <c r="L63" s="9"/>
    </row>
  </sheetData>
  <protectedRanges>
    <protectedRange sqref="E2 H2 C6:D6 C8:D8 C10:D10 C12:I12 C14:D14 F14:I14 C16:I16 C18:I18 C20:I20 C24:G24 C22:F22 C26 I26 A30:I30 A32:I32 A34:D34" name="Range1"/>
    <protectedRange sqref="I24" name="Range1_9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M124"/>
  <sheetViews>
    <sheetView view="pageBreakPreview" topLeftCell="A85" zoomScale="110" zoomScaleNormal="100" workbookViewId="0">
      <selection activeCell="M67" sqref="M67:M89"/>
    </sheetView>
  </sheetViews>
  <sheetFormatPr defaultRowHeight="12.75" x14ac:dyDescent="0.2"/>
  <cols>
    <col min="1" max="9" width="9.140625" style="49"/>
    <col min="10" max="10" width="11.140625" style="49" bestFit="1" customWidth="1"/>
    <col min="11" max="11" width="17.28515625" style="49" customWidth="1"/>
    <col min="12" max="12" width="10.85546875" style="49" bestFit="1" customWidth="1"/>
    <col min="13" max="13" width="10.28515625" style="49" bestFit="1" customWidth="1"/>
    <col min="14" max="16384" width="9.140625" style="49"/>
  </cols>
  <sheetData>
    <row r="1" spans="1:12" ht="12.75" customHeight="1" x14ac:dyDescent="0.2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2" ht="12.75" customHeight="1" x14ac:dyDescent="0.2">
      <c r="A2" s="220" t="s">
        <v>319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2" x14ac:dyDescent="0.2">
      <c r="A3" s="221" t="s">
        <v>313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2" ht="22.5" x14ac:dyDescent="0.2">
      <c r="A4" s="224" t="s">
        <v>50</v>
      </c>
      <c r="B4" s="225"/>
      <c r="C4" s="225"/>
      <c r="D4" s="225"/>
      <c r="E4" s="225"/>
      <c r="F4" s="225"/>
      <c r="G4" s="225"/>
      <c r="H4" s="226"/>
      <c r="I4" s="55" t="s">
        <v>242</v>
      </c>
      <c r="J4" s="56" t="s">
        <v>283</v>
      </c>
      <c r="K4" s="57" t="s">
        <v>284</v>
      </c>
    </row>
    <row r="5" spans="1:12" x14ac:dyDescent="0.2">
      <c r="A5" s="215">
        <v>1</v>
      </c>
      <c r="B5" s="215"/>
      <c r="C5" s="215"/>
      <c r="D5" s="215"/>
      <c r="E5" s="215"/>
      <c r="F5" s="215"/>
      <c r="G5" s="215"/>
      <c r="H5" s="215"/>
      <c r="I5" s="54">
        <v>2</v>
      </c>
      <c r="J5" s="53">
        <v>3</v>
      </c>
      <c r="K5" s="53">
        <v>4</v>
      </c>
    </row>
    <row r="6" spans="1:12" x14ac:dyDescent="0.2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8"/>
    </row>
    <row r="7" spans="1:12" x14ac:dyDescent="0.2">
      <c r="A7" s="194" t="s">
        <v>51</v>
      </c>
      <c r="B7" s="195"/>
      <c r="C7" s="195"/>
      <c r="D7" s="195"/>
      <c r="E7" s="195"/>
      <c r="F7" s="195"/>
      <c r="G7" s="195"/>
      <c r="H7" s="214"/>
      <c r="I7" s="3">
        <v>1</v>
      </c>
      <c r="J7" s="5"/>
      <c r="K7" s="5"/>
    </row>
    <row r="8" spans="1:12" x14ac:dyDescent="0.2">
      <c r="A8" s="198" t="s">
        <v>8</v>
      </c>
      <c r="B8" s="199"/>
      <c r="C8" s="199"/>
      <c r="D8" s="199"/>
      <c r="E8" s="199"/>
      <c r="F8" s="199"/>
      <c r="G8" s="199"/>
      <c r="H8" s="200"/>
      <c r="I8" s="1">
        <v>2</v>
      </c>
      <c r="J8" s="50">
        <f>J9+J16+J26+J35+J39</f>
        <v>2971579917</v>
      </c>
      <c r="K8" s="50">
        <f>K9+K16+K26+K35+K39</f>
        <v>2945385180</v>
      </c>
      <c r="L8" s="114"/>
    </row>
    <row r="9" spans="1:12" x14ac:dyDescent="0.2">
      <c r="A9" s="182" t="s">
        <v>170</v>
      </c>
      <c r="B9" s="183"/>
      <c r="C9" s="183"/>
      <c r="D9" s="183"/>
      <c r="E9" s="183"/>
      <c r="F9" s="183"/>
      <c r="G9" s="183"/>
      <c r="H9" s="184"/>
      <c r="I9" s="1">
        <v>3</v>
      </c>
      <c r="J9" s="50">
        <f>SUM(J10:J15)</f>
        <v>1851022956</v>
      </c>
      <c r="K9" s="50">
        <f>SUM(K10:K15)</f>
        <v>1842394117</v>
      </c>
      <c r="L9" s="114"/>
    </row>
    <row r="10" spans="1:12" x14ac:dyDescent="0.2">
      <c r="A10" s="182" t="s">
        <v>99</v>
      </c>
      <c r="B10" s="183"/>
      <c r="C10" s="183"/>
      <c r="D10" s="183"/>
      <c r="E10" s="183"/>
      <c r="F10" s="183"/>
      <c r="G10" s="183"/>
      <c r="H10" s="184"/>
      <c r="I10" s="1">
        <v>4</v>
      </c>
      <c r="J10" s="6"/>
      <c r="K10" s="6"/>
      <c r="L10" s="114"/>
    </row>
    <row r="11" spans="1:12" x14ac:dyDescent="0.2">
      <c r="A11" s="182" t="s">
        <v>9</v>
      </c>
      <c r="B11" s="183"/>
      <c r="C11" s="183"/>
      <c r="D11" s="183"/>
      <c r="E11" s="183"/>
      <c r="F11" s="183"/>
      <c r="G11" s="183"/>
      <c r="H11" s="184"/>
      <c r="I11" s="1">
        <v>5</v>
      </c>
      <c r="J11" s="6">
        <v>975188748</v>
      </c>
      <c r="K11" s="6">
        <v>980495732</v>
      </c>
      <c r="L11" s="114"/>
    </row>
    <row r="12" spans="1:12" x14ac:dyDescent="0.2">
      <c r="A12" s="182" t="s">
        <v>100</v>
      </c>
      <c r="B12" s="183"/>
      <c r="C12" s="183"/>
      <c r="D12" s="183"/>
      <c r="E12" s="183"/>
      <c r="F12" s="183"/>
      <c r="G12" s="183"/>
      <c r="H12" s="184"/>
      <c r="I12" s="1">
        <v>6</v>
      </c>
      <c r="J12" s="6">
        <v>868162510</v>
      </c>
      <c r="K12" s="6">
        <v>857277403</v>
      </c>
      <c r="L12" s="114"/>
    </row>
    <row r="13" spans="1:12" x14ac:dyDescent="0.2">
      <c r="A13" s="182" t="s">
        <v>173</v>
      </c>
      <c r="B13" s="183"/>
      <c r="C13" s="183"/>
      <c r="D13" s="183"/>
      <c r="E13" s="183"/>
      <c r="F13" s="183"/>
      <c r="G13" s="183"/>
      <c r="H13" s="184"/>
      <c r="I13" s="1">
        <v>7</v>
      </c>
      <c r="J13" s="6"/>
      <c r="K13" s="6">
        <v>10925</v>
      </c>
      <c r="L13" s="114"/>
    </row>
    <row r="14" spans="1:12" x14ac:dyDescent="0.2">
      <c r="A14" s="182" t="s">
        <v>174</v>
      </c>
      <c r="B14" s="183"/>
      <c r="C14" s="183"/>
      <c r="D14" s="183"/>
      <c r="E14" s="183"/>
      <c r="F14" s="183"/>
      <c r="G14" s="183"/>
      <c r="H14" s="184"/>
      <c r="I14" s="1">
        <v>8</v>
      </c>
      <c r="J14" s="6">
        <v>7044963</v>
      </c>
      <c r="K14" s="6">
        <v>4034801</v>
      </c>
      <c r="L14" s="114"/>
    </row>
    <row r="15" spans="1:12" x14ac:dyDescent="0.2">
      <c r="A15" s="182" t="s">
        <v>175</v>
      </c>
      <c r="B15" s="183"/>
      <c r="C15" s="183"/>
      <c r="D15" s="183"/>
      <c r="E15" s="183"/>
      <c r="F15" s="183"/>
      <c r="G15" s="183"/>
      <c r="H15" s="184"/>
      <c r="I15" s="1">
        <v>9</v>
      </c>
      <c r="J15" s="6">
        <v>626735</v>
      </c>
      <c r="K15" s="6">
        <v>575256</v>
      </c>
      <c r="L15" s="114"/>
    </row>
    <row r="16" spans="1:12" x14ac:dyDescent="0.2">
      <c r="A16" s="182" t="s">
        <v>171</v>
      </c>
      <c r="B16" s="183"/>
      <c r="C16" s="183"/>
      <c r="D16" s="183"/>
      <c r="E16" s="183"/>
      <c r="F16" s="183"/>
      <c r="G16" s="183"/>
      <c r="H16" s="184"/>
      <c r="I16" s="1">
        <v>10</v>
      </c>
      <c r="J16" s="50">
        <f>SUM(J17:J25)</f>
        <v>1062519653</v>
      </c>
      <c r="K16" s="50">
        <f>SUM(K17:K25)</f>
        <v>1049657398</v>
      </c>
      <c r="L16" s="114"/>
    </row>
    <row r="17" spans="1:12" x14ac:dyDescent="0.2">
      <c r="A17" s="182" t="s">
        <v>176</v>
      </c>
      <c r="B17" s="183"/>
      <c r="C17" s="183"/>
      <c r="D17" s="183"/>
      <c r="E17" s="183"/>
      <c r="F17" s="183"/>
      <c r="G17" s="183"/>
      <c r="H17" s="184"/>
      <c r="I17" s="1">
        <v>11</v>
      </c>
      <c r="J17" s="6">
        <v>92681600</v>
      </c>
      <c r="K17" s="6">
        <v>91986643</v>
      </c>
      <c r="L17" s="114"/>
    </row>
    <row r="18" spans="1:12" x14ac:dyDescent="0.2">
      <c r="A18" s="182" t="s">
        <v>211</v>
      </c>
      <c r="B18" s="183"/>
      <c r="C18" s="183"/>
      <c r="D18" s="183"/>
      <c r="E18" s="183"/>
      <c r="F18" s="183"/>
      <c r="G18" s="183"/>
      <c r="H18" s="184"/>
      <c r="I18" s="1">
        <v>12</v>
      </c>
      <c r="J18" s="6">
        <v>426813013</v>
      </c>
      <c r="K18" s="6">
        <v>414346984</v>
      </c>
      <c r="L18" s="114"/>
    </row>
    <row r="19" spans="1:12" x14ac:dyDescent="0.2">
      <c r="A19" s="182" t="s">
        <v>177</v>
      </c>
      <c r="B19" s="183"/>
      <c r="C19" s="183"/>
      <c r="D19" s="183"/>
      <c r="E19" s="183"/>
      <c r="F19" s="183"/>
      <c r="G19" s="183"/>
      <c r="H19" s="184"/>
      <c r="I19" s="1">
        <v>13</v>
      </c>
      <c r="J19" s="6">
        <v>512838777</v>
      </c>
      <c r="K19" s="6">
        <v>478953692</v>
      </c>
      <c r="L19" s="114"/>
    </row>
    <row r="20" spans="1:12" x14ac:dyDescent="0.2">
      <c r="A20" s="182" t="s">
        <v>21</v>
      </c>
      <c r="B20" s="183"/>
      <c r="C20" s="183"/>
      <c r="D20" s="183"/>
      <c r="E20" s="183"/>
      <c r="F20" s="183"/>
      <c r="G20" s="183"/>
      <c r="H20" s="184"/>
      <c r="I20" s="1">
        <v>14</v>
      </c>
      <c r="J20" s="6"/>
      <c r="K20" s="6"/>
      <c r="L20" s="114"/>
    </row>
    <row r="21" spans="1:12" x14ac:dyDescent="0.2">
      <c r="A21" s="182" t="s">
        <v>22</v>
      </c>
      <c r="B21" s="183"/>
      <c r="C21" s="183"/>
      <c r="D21" s="183"/>
      <c r="E21" s="183"/>
      <c r="F21" s="183"/>
      <c r="G21" s="183"/>
      <c r="H21" s="184"/>
      <c r="I21" s="1">
        <v>15</v>
      </c>
      <c r="J21" s="6"/>
      <c r="K21" s="6"/>
      <c r="L21" s="114"/>
    </row>
    <row r="22" spans="1:12" x14ac:dyDescent="0.2">
      <c r="A22" s="182" t="s">
        <v>63</v>
      </c>
      <c r="B22" s="183"/>
      <c r="C22" s="183"/>
      <c r="D22" s="183"/>
      <c r="E22" s="183"/>
      <c r="F22" s="183"/>
      <c r="G22" s="183"/>
      <c r="H22" s="184"/>
      <c r="I22" s="1">
        <v>16</v>
      </c>
      <c r="J22" s="6">
        <v>10598653</v>
      </c>
      <c r="K22" s="6">
        <v>10133166</v>
      </c>
      <c r="L22" s="114"/>
    </row>
    <row r="23" spans="1:12" x14ac:dyDescent="0.2">
      <c r="A23" s="182" t="s">
        <v>64</v>
      </c>
      <c r="B23" s="183"/>
      <c r="C23" s="183"/>
      <c r="D23" s="183"/>
      <c r="E23" s="183"/>
      <c r="F23" s="183"/>
      <c r="G23" s="183"/>
      <c r="H23" s="184"/>
      <c r="I23" s="1">
        <v>17</v>
      </c>
      <c r="J23" s="6">
        <v>17915234</v>
      </c>
      <c r="K23" s="6">
        <v>52734943</v>
      </c>
      <c r="L23" s="114"/>
    </row>
    <row r="24" spans="1:12" x14ac:dyDescent="0.2">
      <c r="A24" s="182" t="s">
        <v>65</v>
      </c>
      <c r="B24" s="183"/>
      <c r="C24" s="183"/>
      <c r="D24" s="183"/>
      <c r="E24" s="183"/>
      <c r="F24" s="183"/>
      <c r="G24" s="183"/>
      <c r="H24" s="184"/>
      <c r="I24" s="1">
        <v>18</v>
      </c>
      <c r="J24" s="6"/>
      <c r="K24" s="6"/>
      <c r="L24" s="114"/>
    </row>
    <row r="25" spans="1:12" x14ac:dyDescent="0.2">
      <c r="A25" s="182" t="s">
        <v>66</v>
      </c>
      <c r="B25" s="183"/>
      <c r="C25" s="183"/>
      <c r="D25" s="183"/>
      <c r="E25" s="183"/>
      <c r="F25" s="183"/>
      <c r="G25" s="183"/>
      <c r="H25" s="184"/>
      <c r="I25" s="1">
        <v>19</v>
      </c>
      <c r="J25" s="6">
        <v>1672376</v>
      </c>
      <c r="K25" s="6">
        <v>1501970</v>
      </c>
      <c r="L25" s="114"/>
    </row>
    <row r="26" spans="1:12" x14ac:dyDescent="0.2">
      <c r="A26" s="182" t="s">
        <v>158</v>
      </c>
      <c r="B26" s="183"/>
      <c r="C26" s="183"/>
      <c r="D26" s="183"/>
      <c r="E26" s="183"/>
      <c r="F26" s="183"/>
      <c r="G26" s="183"/>
      <c r="H26" s="184"/>
      <c r="I26" s="1">
        <v>20</v>
      </c>
      <c r="J26" s="50">
        <f>SUM(J27:J34)</f>
        <v>9848439</v>
      </c>
      <c r="K26" s="50">
        <f>SUM(K27:K34)</f>
        <v>9453416</v>
      </c>
      <c r="L26" s="114"/>
    </row>
    <row r="27" spans="1:12" x14ac:dyDescent="0.2">
      <c r="A27" s="182" t="s">
        <v>67</v>
      </c>
      <c r="B27" s="183"/>
      <c r="C27" s="183"/>
      <c r="D27" s="183"/>
      <c r="E27" s="183"/>
      <c r="F27" s="183"/>
      <c r="G27" s="183"/>
      <c r="H27" s="184"/>
      <c r="I27" s="1">
        <v>21</v>
      </c>
      <c r="J27" s="6"/>
      <c r="K27" s="6"/>
      <c r="L27" s="114"/>
    </row>
    <row r="28" spans="1:12" x14ac:dyDescent="0.2">
      <c r="A28" s="182" t="s">
        <v>68</v>
      </c>
      <c r="B28" s="183"/>
      <c r="C28" s="183"/>
      <c r="D28" s="183"/>
      <c r="E28" s="183"/>
      <c r="F28" s="183"/>
      <c r="G28" s="183"/>
      <c r="H28" s="184"/>
      <c r="I28" s="1">
        <v>22</v>
      </c>
      <c r="J28" s="6"/>
      <c r="K28" s="6"/>
      <c r="L28" s="114"/>
    </row>
    <row r="29" spans="1:12" x14ac:dyDescent="0.2">
      <c r="A29" s="182" t="s">
        <v>69</v>
      </c>
      <c r="B29" s="183"/>
      <c r="C29" s="183"/>
      <c r="D29" s="183"/>
      <c r="E29" s="183"/>
      <c r="F29" s="183"/>
      <c r="G29" s="183"/>
      <c r="H29" s="184"/>
      <c r="I29" s="1">
        <v>23</v>
      </c>
      <c r="J29" s="6"/>
      <c r="K29" s="6"/>
      <c r="L29" s="114"/>
    </row>
    <row r="30" spans="1:12" x14ac:dyDescent="0.2">
      <c r="A30" s="182" t="s">
        <v>74</v>
      </c>
      <c r="B30" s="183"/>
      <c r="C30" s="183"/>
      <c r="D30" s="183"/>
      <c r="E30" s="183"/>
      <c r="F30" s="183"/>
      <c r="G30" s="183"/>
      <c r="H30" s="184"/>
      <c r="I30" s="1">
        <v>24</v>
      </c>
      <c r="J30" s="6"/>
      <c r="K30" s="6"/>
      <c r="L30" s="114"/>
    </row>
    <row r="31" spans="1:12" x14ac:dyDescent="0.2">
      <c r="A31" s="182" t="s">
        <v>75</v>
      </c>
      <c r="B31" s="183"/>
      <c r="C31" s="183"/>
      <c r="D31" s="183"/>
      <c r="E31" s="183"/>
      <c r="F31" s="183"/>
      <c r="G31" s="183"/>
      <c r="H31" s="184"/>
      <c r="I31" s="1">
        <v>25</v>
      </c>
      <c r="J31" s="6"/>
      <c r="K31" s="6"/>
      <c r="L31" s="114"/>
    </row>
    <row r="32" spans="1:12" x14ac:dyDescent="0.2">
      <c r="A32" s="182" t="s">
        <v>76</v>
      </c>
      <c r="B32" s="183"/>
      <c r="C32" s="183"/>
      <c r="D32" s="183"/>
      <c r="E32" s="183"/>
      <c r="F32" s="183"/>
      <c r="G32" s="183"/>
      <c r="H32" s="184"/>
      <c r="I32" s="1">
        <v>26</v>
      </c>
      <c r="J32" s="6">
        <v>8776616</v>
      </c>
      <c r="K32" s="6">
        <v>8480360</v>
      </c>
      <c r="L32" s="114"/>
    </row>
    <row r="33" spans="1:12" x14ac:dyDescent="0.2">
      <c r="A33" s="182" t="s">
        <v>70</v>
      </c>
      <c r="B33" s="183"/>
      <c r="C33" s="183"/>
      <c r="D33" s="183"/>
      <c r="E33" s="183"/>
      <c r="F33" s="183"/>
      <c r="G33" s="183"/>
      <c r="H33" s="184"/>
      <c r="I33" s="1">
        <v>27</v>
      </c>
      <c r="J33" s="6">
        <v>1071823</v>
      </c>
      <c r="K33" s="6">
        <v>973056</v>
      </c>
      <c r="L33" s="114"/>
    </row>
    <row r="34" spans="1:12" x14ac:dyDescent="0.2">
      <c r="A34" s="182" t="s">
        <v>151</v>
      </c>
      <c r="B34" s="183"/>
      <c r="C34" s="183"/>
      <c r="D34" s="183"/>
      <c r="E34" s="183"/>
      <c r="F34" s="183"/>
      <c r="G34" s="183"/>
      <c r="H34" s="184"/>
      <c r="I34" s="1">
        <v>28</v>
      </c>
      <c r="J34" s="6"/>
      <c r="K34" s="6"/>
      <c r="L34" s="114"/>
    </row>
    <row r="35" spans="1:12" x14ac:dyDescent="0.2">
      <c r="A35" s="182" t="s">
        <v>152</v>
      </c>
      <c r="B35" s="183"/>
      <c r="C35" s="183"/>
      <c r="D35" s="183"/>
      <c r="E35" s="183"/>
      <c r="F35" s="183"/>
      <c r="G35" s="183"/>
      <c r="H35" s="184"/>
      <c r="I35" s="1">
        <v>29</v>
      </c>
      <c r="J35" s="50">
        <f>SUM(J36:J38)</f>
        <v>276903</v>
      </c>
      <c r="K35" s="50">
        <f>SUM(K36:K38)</f>
        <v>275166</v>
      </c>
      <c r="L35" s="114"/>
    </row>
    <row r="36" spans="1:12" x14ac:dyDescent="0.2">
      <c r="A36" s="182" t="s">
        <v>71</v>
      </c>
      <c r="B36" s="183"/>
      <c r="C36" s="183"/>
      <c r="D36" s="183"/>
      <c r="E36" s="183"/>
      <c r="F36" s="183"/>
      <c r="G36" s="183"/>
      <c r="H36" s="184"/>
      <c r="I36" s="1">
        <v>30</v>
      </c>
      <c r="J36" s="6"/>
      <c r="K36" s="6"/>
      <c r="L36" s="114"/>
    </row>
    <row r="37" spans="1:12" x14ac:dyDescent="0.2">
      <c r="A37" s="182" t="s">
        <v>72</v>
      </c>
      <c r="B37" s="183"/>
      <c r="C37" s="183"/>
      <c r="D37" s="183"/>
      <c r="E37" s="183"/>
      <c r="F37" s="183"/>
      <c r="G37" s="183"/>
      <c r="H37" s="184"/>
      <c r="I37" s="1">
        <v>31</v>
      </c>
      <c r="J37" s="6"/>
      <c r="K37" s="6"/>
      <c r="L37" s="114"/>
    </row>
    <row r="38" spans="1:12" x14ac:dyDescent="0.2">
      <c r="A38" s="182" t="s">
        <v>73</v>
      </c>
      <c r="B38" s="183"/>
      <c r="C38" s="183"/>
      <c r="D38" s="183"/>
      <c r="E38" s="183"/>
      <c r="F38" s="183"/>
      <c r="G38" s="183"/>
      <c r="H38" s="184"/>
      <c r="I38" s="1">
        <v>32</v>
      </c>
      <c r="J38" s="6">
        <v>276903</v>
      </c>
      <c r="K38" s="6">
        <v>275166</v>
      </c>
      <c r="L38" s="114"/>
    </row>
    <row r="39" spans="1:12" x14ac:dyDescent="0.2">
      <c r="A39" s="182" t="s">
        <v>153</v>
      </c>
      <c r="B39" s="183"/>
      <c r="C39" s="183"/>
      <c r="D39" s="183"/>
      <c r="E39" s="183"/>
      <c r="F39" s="183"/>
      <c r="G39" s="183"/>
      <c r="H39" s="184"/>
      <c r="I39" s="1">
        <v>33</v>
      </c>
      <c r="J39" s="6">
        <v>47911966</v>
      </c>
      <c r="K39" s="6">
        <v>43605083</v>
      </c>
      <c r="L39" s="114"/>
    </row>
    <row r="40" spans="1:12" x14ac:dyDescent="0.2">
      <c r="A40" s="198" t="s">
        <v>204</v>
      </c>
      <c r="B40" s="199"/>
      <c r="C40" s="199"/>
      <c r="D40" s="199"/>
      <c r="E40" s="199"/>
      <c r="F40" s="199"/>
      <c r="G40" s="199"/>
      <c r="H40" s="200"/>
      <c r="I40" s="1">
        <v>34</v>
      </c>
      <c r="J40" s="118">
        <f>J41+J49+J56+J64</f>
        <v>2097379809.6418848</v>
      </c>
      <c r="K40" s="118">
        <f>K41+K49+K56+K64</f>
        <v>2198799741</v>
      </c>
      <c r="L40" s="114"/>
    </row>
    <row r="41" spans="1:12" x14ac:dyDescent="0.2">
      <c r="A41" s="182" t="s">
        <v>91</v>
      </c>
      <c r="B41" s="183"/>
      <c r="C41" s="183"/>
      <c r="D41" s="183"/>
      <c r="E41" s="183"/>
      <c r="F41" s="183"/>
      <c r="G41" s="183"/>
      <c r="H41" s="184"/>
      <c r="I41" s="1">
        <v>35</v>
      </c>
      <c r="J41" s="50">
        <f>SUM(J42:J48)</f>
        <v>636365235</v>
      </c>
      <c r="K41" s="50">
        <f>SUM(K42:K48)</f>
        <v>726344463</v>
      </c>
      <c r="L41" s="114"/>
    </row>
    <row r="42" spans="1:12" x14ac:dyDescent="0.2">
      <c r="A42" s="182" t="s">
        <v>103</v>
      </c>
      <c r="B42" s="183"/>
      <c r="C42" s="183"/>
      <c r="D42" s="183"/>
      <c r="E42" s="183"/>
      <c r="F42" s="183"/>
      <c r="G42" s="183"/>
      <c r="H42" s="184"/>
      <c r="I42" s="1">
        <v>36</v>
      </c>
      <c r="J42" s="6">
        <v>174246858</v>
      </c>
      <c r="K42" s="6">
        <v>177770844</v>
      </c>
      <c r="L42" s="114"/>
    </row>
    <row r="43" spans="1:12" x14ac:dyDescent="0.2">
      <c r="A43" s="182" t="s">
        <v>104</v>
      </c>
      <c r="B43" s="183"/>
      <c r="C43" s="183"/>
      <c r="D43" s="183"/>
      <c r="E43" s="183"/>
      <c r="F43" s="183"/>
      <c r="G43" s="183"/>
      <c r="H43" s="184"/>
      <c r="I43" s="1">
        <v>37</v>
      </c>
      <c r="J43" s="6">
        <v>13783466</v>
      </c>
      <c r="K43" s="6">
        <v>18514550</v>
      </c>
      <c r="L43" s="114"/>
    </row>
    <row r="44" spans="1:12" x14ac:dyDescent="0.2">
      <c r="A44" s="182" t="s">
        <v>77</v>
      </c>
      <c r="B44" s="183"/>
      <c r="C44" s="183"/>
      <c r="D44" s="183"/>
      <c r="E44" s="183"/>
      <c r="F44" s="183"/>
      <c r="G44" s="183"/>
      <c r="H44" s="184"/>
      <c r="I44" s="1">
        <v>38</v>
      </c>
      <c r="J44" s="6">
        <v>181184144</v>
      </c>
      <c r="K44" s="6">
        <v>227470095</v>
      </c>
      <c r="L44" s="114"/>
    </row>
    <row r="45" spans="1:12" x14ac:dyDescent="0.2">
      <c r="A45" s="182" t="s">
        <v>78</v>
      </c>
      <c r="B45" s="183"/>
      <c r="C45" s="183"/>
      <c r="D45" s="183"/>
      <c r="E45" s="183"/>
      <c r="F45" s="183"/>
      <c r="G45" s="183"/>
      <c r="H45" s="184"/>
      <c r="I45" s="1">
        <v>39</v>
      </c>
      <c r="J45" s="6">
        <v>166837249</v>
      </c>
      <c r="K45" s="6">
        <v>202938404</v>
      </c>
      <c r="L45" s="114"/>
    </row>
    <row r="46" spans="1:12" x14ac:dyDescent="0.2">
      <c r="A46" s="182" t="s">
        <v>79</v>
      </c>
      <c r="B46" s="183"/>
      <c r="C46" s="183"/>
      <c r="D46" s="183"/>
      <c r="E46" s="183"/>
      <c r="F46" s="183"/>
      <c r="G46" s="183"/>
      <c r="H46" s="184"/>
      <c r="I46" s="1">
        <v>40</v>
      </c>
      <c r="J46" s="6">
        <v>1180601</v>
      </c>
      <c r="K46" s="6">
        <v>1284735</v>
      </c>
      <c r="L46" s="114"/>
    </row>
    <row r="47" spans="1:12" x14ac:dyDescent="0.2">
      <c r="A47" s="182" t="s">
        <v>80</v>
      </c>
      <c r="B47" s="183"/>
      <c r="C47" s="183"/>
      <c r="D47" s="183"/>
      <c r="E47" s="183"/>
      <c r="F47" s="183"/>
      <c r="G47" s="183"/>
      <c r="H47" s="184"/>
      <c r="I47" s="1">
        <v>41</v>
      </c>
      <c r="J47" s="6">
        <v>99132917</v>
      </c>
      <c r="K47" s="6">
        <v>98365835</v>
      </c>
      <c r="L47" s="114"/>
    </row>
    <row r="48" spans="1:12" x14ac:dyDescent="0.2">
      <c r="A48" s="182" t="s">
        <v>81</v>
      </c>
      <c r="B48" s="183"/>
      <c r="C48" s="183"/>
      <c r="D48" s="183"/>
      <c r="E48" s="183"/>
      <c r="F48" s="183"/>
      <c r="G48" s="183"/>
      <c r="H48" s="184"/>
      <c r="I48" s="1">
        <v>42</v>
      </c>
      <c r="J48" s="6"/>
      <c r="K48" s="6"/>
      <c r="L48" s="114"/>
    </row>
    <row r="49" spans="1:12" x14ac:dyDescent="0.2">
      <c r="A49" s="182" t="s">
        <v>92</v>
      </c>
      <c r="B49" s="183"/>
      <c r="C49" s="183"/>
      <c r="D49" s="183"/>
      <c r="E49" s="183"/>
      <c r="F49" s="183"/>
      <c r="G49" s="183"/>
      <c r="H49" s="184"/>
      <c r="I49" s="1">
        <v>43</v>
      </c>
      <c r="J49" s="50">
        <f>SUM(J50:J55)</f>
        <v>1126561732.6418848</v>
      </c>
      <c r="K49" s="50">
        <f>SUM(K50:K55)</f>
        <v>1207965083</v>
      </c>
      <c r="L49" s="114"/>
    </row>
    <row r="50" spans="1:12" x14ac:dyDescent="0.2">
      <c r="A50" s="182" t="s">
        <v>165</v>
      </c>
      <c r="B50" s="183"/>
      <c r="C50" s="183"/>
      <c r="D50" s="183"/>
      <c r="E50" s="183"/>
      <c r="F50" s="183"/>
      <c r="G50" s="183"/>
      <c r="H50" s="184"/>
      <c r="I50" s="1">
        <v>44</v>
      </c>
      <c r="J50" s="6">
        <v>87530300.641884759</v>
      </c>
      <c r="K50" s="6">
        <v>100410439</v>
      </c>
      <c r="L50" s="114"/>
    </row>
    <row r="51" spans="1:12" x14ac:dyDescent="0.2">
      <c r="A51" s="182" t="s">
        <v>166</v>
      </c>
      <c r="B51" s="183"/>
      <c r="C51" s="183"/>
      <c r="D51" s="183"/>
      <c r="E51" s="183"/>
      <c r="F51" s="183"/>
      <c r="G51" s="183"/>
      <c r="H51" s="184"/>
      <c r="I51" s="1">
        <v>45</v>
      </c>
      <c r="J51" s="6">
        <v>963526083</v>
      </c>
      <c r="K51" s="6">
        <v>1016836221</v>
      </c>
      <c r="L51" s="114"/>
    </row>
    <row r="52" spans="1:12" x14ac:dyDescent="0.2">
      <c r="A52" s="182" t="s">
        <v>167</v>
      </c>
      <c r="B52" s="183"/>
      <c r="C52" s="183"/>
      <c r="D52" s="183"/>
      <c r="E52" s="183"/>
      <c r="F52" s="183"/>
      <c r="G52" s="183"/>
      <c r="H52" s="184"/>
      <c r="I52" s="1">
        <v>46</v>
      </c>
      <c r="J52" s="6"/>
      <c r="K52" s="6"/>
      <c r="L52" s="114"/>
    </row>
    <row r="53" spans="1:12" x14ac:dyDescent="0.2">
      <c r="A53" s="182" t="s">
        <v>168</v>
      </c>
      <c r="B53" s="183"/>
      <c r="C53" s="183"/>
      <c r="D53" s="183"/>
      <c r="E53" s="183"/>
      <c r="F53" s="183"/>
      <c r="G53" s="183"/>
      <c r="H53" s="184"/>
      <c r="I53" s="1">
        <v>47</v>
      </c>
      <c r="J53" s="6"/>
      <c r="K53" s="6"/>
      <c r="L53" s="114"/>
    </row>
    <row r="54" spans="1:12" x14ac:dyDescent="0.2">
      <c r="A54" s="182" t="s">
        <v>5</v>
      </c>
      <c r="B54" s="183"/>
      <c r="C54" s="183"/>
      <c r="D54" s="183"/>
      <c r="E54" s="183"/>
      <c r="F54" s="183"/>
      <c r="G54" s="183"/>
      <c r="H54" s="184"/>
      <c r="I54" s="1">
        <v>48</v>
      </c>
      <c r="J54" s="6">
        <v>45700396</v>
      </c>
      <c r="K54" s="6">
        <v>59243141</v>
      </c>
      <c r="L54" s="114"/>
    </row>
    <row r="55" spans="1:12" x14ac:dyDescent="0.2">
      <c r="A55" s="182" t="s">
        <v>6</v>
      </c>
      <c r="B55" s="183"/>
      <c r="C55" s="183"/>
      <c r="D55" s="183"/>
      <c r="E55" s="183"/>
      <c r="F55" s="183"/>
      <c r="G55" s="183"/>
      <c r="H55" s="184"/>
      <c r="I55" s="1">
        <v>49</v>
      </c>
      <c r="J55" s="6">
        <v>29804953</v>
      </c>
      <c r="K55" s="6">
        <v>31475282</v>
      </c>
      <c r="L55" s="114"/>
    </row>
    <row r="56" spans="1:12" x14ac:dyDescent="0.2">
      <c r="A56" s="182" t="s">
        <v>93</v>
      </c>
      <c r="B56" s="183"/>
      <c r="C56" s="183"/>
      <c r="D56" s="183"/>
      <c r="E56" s="183"/>
      <c r="F56" s="183"/>
      <c r="G56" s="183"/>
      <c r="H56" s="184"/>
      <c r="I56" s="1">
        <v>50</v>
      </c>
      <c r="J56" s="50">
        <f>SUM(J57:J63)</f>
        <v>9118593</v>
      </c>
      <c r="K56" s="50">
        <f>SUM(K57:K63)</f>
        <v>10471612</v>
      </c>
      <c r="L56" s="114"/>
    </row>
    <row r="57" spans="1:12" x14ac:dyDescent="0.2">
      <c r="A57" s="182" t="s">
        <v>67</v>
      </c>
      <c r="B57" s="183"/>
      <c r="C57" s="183"/>
      <c r="D57" s="183"/>
      <c r="E57" s="183"/>
      <c r="F57" s="183"/>
      <c r="G57" s="183"/>
      <c r="H57" s="184"/>
      <c r="I57" s="1">
        <v>51</v>
      </c>
      <c r="J57" s="6"/>
      <c r="K57" s="6"/>
      <c r="L57" s="114"/>
    </row>
    <row r="58" spans="1:12" x14ac:dyDescent="0.2">
      <c r="A58" s="182" t="s">
        <v>68</v>
      </c>
      <c r="B58" s="183"/>
      <c r="C58" s="183"/>
      <c r="D58" s="183"/>
      <c r="E58" s="183"/>
      <c r="F58" s="183"/>
      <c r="G58" s="183"/>
      <c r="H58" s="184"/>
      <c r="I58" s="1">
        <v>52</v>
      </c>
      <c r="J58" s="6">
        <v>5763950</v>
      </c>
      <c r="K58" s="6">
        <v>7165600</v>
      </c>
      <c r="L58" s="114"/>
    </row>
    <row r="59" spans="1:12" x14ac:dyDescent="0.2">
      <c r="A59" s="182" t="s">
        <v>206</v>
      </c>
      <c r="B59" s="183"/>
      <c r="C59" s="183"/>
      <c r="D59" s="183"/>
      <c r="E59" s="183"/>
      <c r="F59" s="183"/>
      <c r="G59" s="183"/>
      <c r="H59" s="184"/>
      <c r="I59" s="1">
        <v>53</v>
      </c>
      <c r="J59" s="6"/>
      <c r="K59" s="6"/>
      <c r="L59" s="114"/>
    </row>
    <row r="60" spans="1:12" x14ac:dyDescent="0.2">
      <c r="A60" s="182" t="s">
        <v>74</v>
      </c>
      <c r="B60" s="183"/>
      <c r="C60" s="183"/>
      <c r="D60" s="183"/>
      <c r="E60" s="183"/>
      <c r="F60" s="183"/>
      <c r="G60" s="183"/>
      <c r="H60" s="184"/>
      <c r="I60" s="1">
        <v>54</v>
      </c>
      <c r="J60" s="6"/>
      <c r="K60" s="6"/>
      <c r="L60" s="114"/>
    </row>
    <row r="61" spans="1:12" x14ac:dyDescent="0.2">
      <c r="A61" s="182" t="s">
        <v>75</v>
      </c>
      <c r="B61" s="183"/>
      <c r="C61" s="183"/>
      <c r="D61" s="183"/>
      <c r="E61" s="183"/>
      <c r="F61" s="183"/>
      <c r="G61" s="183"/>
      <c r="H61" s="184"/>
      <c r="I61" s="1">
        <v>55</v>
      </c>
      <c r="J61" s="6"/>
      <c r="K61" s="6"/>
      <c r="L61" s="114"/>
    </row>
    <row r="62" spans="1:12" x14ac:dyDescent="0.2">
      <c r="A62" s="182" t="s">
        <v>76</v>
      </c>
      <c r="B62" s="183"/>
      <c r="C62" s="183"/>
      <c r="D62" s="183"/>
      <c r="E62" s="183"/>
      <c r="F62" s="183"/>
      <c r="G62" s="183"/>
      <c r="H62" s="184"/>
      <c r="I62" s="1">
        <v>56</v>
      </c>
      <c r="J62" s="6">
        <v>3354643</v>
      </c>
      <c r="K62" s="6">
        <v>3306012</v>
      </c>
      <c r="L62" s="114"/>
    </row>
    <row r="63" spans="1:12" x14ac:dyDescent="0.2">
      <c r="A63" s="182" t="s">
        <v>40</v>
      </c>
      <c r="B63" s="183"/>
      <c r="C63" s="183"/>
      <c r="D63" s="183"/>
      <c r="E63" s="183"/>
      <c r="F63" s="183"/>
      <c r="G63" s="183"/>
      <c r="H63" s="184"/>
      <c r="I63" s="1">
        <v>57</v>
      </c>
      <c r="J63" s="6"/>
      <c r="K63" s="6"/>
      <c r="L63" s="114"/>
    </row>
    <row r="64" spans="1:12" x14ac:dyDescent="0.2">
      <c r="A64" s="182" t="s">
        <v>172</v>
      </c>
      <c r="B64" s="183"/>
      <c r="C64" s="183"/>
      <c r="D64" s="183"/>
      <c r="E64" s="183"/>
      <c r="F64" s="183"/>
      <c r="G64" s="183"/>
      <c r="H64" s="184"/>
      <c r="I64" s="1">
        <v>58</v>
      </c>
      <c r="J64" s="6">
        <v>325334249</v>
      </c>
      <c r="K64" s="6">
        <v>254018583</v>
      </c>
      <c r="L64" s="114"/>
    </row>
    <row r="65" spans="1:13" x14ac:dyDescent="0.2">
      <c r="A65" s="198" t="s">
        <v>47</v>
      </c>
      <c r="B65" s="199"/>
      <c r="C65" s="199"/>
      <c r="D65" s="199"/>
      <c r="E65" s="199"/>
      <c r="F65" s="199"/>
      <c r="G65" s="199"/>
      <c r="H65" s="200"/>
      <c r="I65" s="1">
        <v>59</v>
      </c>
      <c r="J65" s="6">
        <v>13799949</v>
      </c>
      <c r="K65" s="6">
        <v>31047338</v>
      </c>
      <c r="L65" s="114"/>
    </row>
    <row r="66" spans="1:13" x14ac:dyDescent="0.2">
      <c r="A66" s="198" t="s">
        <v>205</v>
      </c>
      <c r="B66" s="199"/>
      <c r="C66" s="199"/>
      <c r="D66" s="199"/>
      <c r="E66" s="199"/>
      <c r="F66" s="199"/>
      <c r="G66" s="199"/>
      <c r="H66" s="200"/>
      <c r="I66" s="1">
        <v>60</v>
      </c>
      <c r="J66" s="50">
        <f>J7+J8+J40+J65</f>
        <v>5082759675.6418848</v>
      </c>
      <c r="K66" s="50">
        <f>K7+K8+K40+K65</f>
        <v>5175232259</v>
      </c>
      <c r="L66" s="114"/>
    </row>
    <row r="67" spans="1:13" x14ac:dyDescent="0.2">
      <c r="A67" s="209" t="s">
        <v>82</v>
      </c>
      <c r="B67" s="210"/>
      <c r="C67" s="210"/>
      <c r="D67" s="210"/>
      <c r="E67" s="210"/>
      <c r="F67" s="210"/>
      <c r="G67" s="210"/>
      <c r="H67" s="211"/>
      <c r="I67" s="4">
        <v>61</v>
      </c>
      <c r="J67" s="7"/>
      <c r="K67" s="7"/>
      <c r="L67" s="114"/>
    </row>
    <row r="68" spans="1:13" x14ac:dyDescent="0.2">
      <c r="A68" s="190" t="s">
        <v>49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  <c r="L68" s="114"/>
    </row>
    <row r="69" spans="1:13" x14ac:dyDescent="0.2">
      <c r="A69" s="194" t="s">
        <v>159</v>
      </c>
      <c r="B69" s="195"/>
      <c r="C69" s="195"/>
      <c r="D69" s="195"/>
      <c r="E69" s="195"/>
      <c r="F69" s="195"/>
      <c r="G69" s="195"/>
      <c r="H69" s="214"/>
      <c r="I69" s="3">
        <v>62</v>
      </c>
      <c r="J69" s="51">
        <f>J70+J71+J72+J78+J79+J82+J85</f>
        <v>1674495257</v>
      </c>
      <c r="K69" s="51">
        <f>K70+K71+K72+K78+K79+K82+K85</f>
        <v>1767879025</v>
      </c>
      <c r="L69" s="114"/>
      <c r="M69" s="114"/>
    </row>
    <row r="70" spans="1:13" x14ac:dyDescent="0.2">
      <c r="A70" s="182" t="s">
        <v>117</v>
      </c>
      <c r="B70" s="183"/>
      <c r="C70" s="183"/>
      <c r="D70" s="183"/>
      <c r="E70" s="183"/>
      <c r="F70" s="183"/>
      <c r="G70" s="183"/>
      <c r="H70" s="184"/>
      <c r="I70" s="1">
        <v>63</v>
      </c>
      <c r="J70" s="6">
        <v>133372000</v>
      </c>
      <c r="K70" s="6">
        <v>133372000</v>
      </c>
      <c r="L70" s="114"/>
    </row>
    <row r="71" spans="1:13" x14ac:dyDescent="0.2">
      <c r="A71" s="182" t="s">
        <v>118</v>
      </c>
      <c r="B71" s="183"/>
      <c r="C71" s="183"/>
      <c r="D71" s="183"/>
      <c r="E71" s="183"/>
      <c r="F71" s="183"/>
      <c r="G71" s="183"/>
      <c r="H71" s="184"/>
      <c r="I71" s="1">
        <v>64</v>
      </c>
      <c r="J71" s="6">
        <v>882597123</v>
      </c>
      <c r="K71" s="6">
        <v>882597123</v>
      </c>
      <c r="L71" s="114"/>
    </row>
    <row r="72" spans="1:13" x14ac:dyDescent="0.2">
      <c r="A72" s="182" t="s">
        <v>119</v>
      </c>
      <c r="B72" s="183"/>
      <c r="C72" s="183"/>
      <c r="D72" s="183"/>
      <c r="E72" s="183"/>
      <c r="F72" s="183"/>
      <c r="G72" s="183"/>
      <c r="H72" s="184"/>
      <c r="I72" s="1">
        <v>65</v>
      </c>
      <c r="J72" s="50">
        <f>J73+J74-J75+J76+J77</f>
        <v>6897292</v>
      </c>
      <c r="K72" s="50">
        <f>K73+K74-K75+K76+K77</f>
        <v>-17179530</v>
      </c>
      <c r="L72" s="114"/>
    </row>
    <row r="73" spans="1:13" x14ac:dyDescent="0.2">
      <c r="A73" s="182" t="s">
        <v>120</v>
      </c>
      <c r="B73" s="183"/>
      <c r="C73" s="183"/>
      <c r="D73" s="183"/>
      <c r="E73" s="183"/>
      <c r="F73" s="183"/>
      <c r="G73" s="183"/>
      <c r="H73" s="184"/>
      <c r="I73" s="1">
        <v>66</v>
      </c>
      <c r="J73" s="6"/>
      <c r="K73" s="6"/>
      <c r="L73" s="114"/>
    </row>
    <row r="74" spans="1:13" x14ac:dyDescent="0.2">
      <c r="A74" s="182" t="s">
        <v>121</v>
      </c>
      <c r="B74" s="183"/>
      <c r="C74" s="183"/>
      <c r="D74" s="183"/>
      <c r="E74" s="183"/>
      <c r="F74" s="183"/>
      <c r="G74" s="183"/>
      <c r="H74" s="184"/>
      <c r="I74" s="1">
        <v>67</v>
      </c>
      <c r="J74" s="6"/>
      <c r="K74" s="6"/>
      <c r="L74" s="114"/>
    </row>
    <row r="75" spans="1:13" x14ac:dyDescent="0.2">
      <c r="A75" s="182" t="s">
        <v>109</v>
      </c>
      <c r="B75" s="183"/>
      <c r="C75" s="183"/>
      <c r="D75" s="183"/>
      <c r="E75" s="183"/>
      <c r="F75" s="183"/>
      <c r="G75" s="183"/>
      <c r="H75" s="184"/>
      <c r="I75" s="1">
        <v>68</v>
      </c>
      <c r="J75" s="6">
        <v>15511</v>
      </c>
      <c r="K75" s="6">
        <v>15511</v>
      </c>
      <c r="L75" s="114"/>
    </row>
    <row r="76" spans="1:13" x14ac:dyDescent="0.2">
      <c r="A76" s="182" t="s">
        <v>110</v>
      </c>
      <c r="B76" s="183"/>
      <c r="C76" s="183"/>
      <c r="D76" s="183"/>
      <c r="E76" s="183"/>
      <c r="F76" s="183"/>
      <c r="G76" s="183"/>
      <c r="H76" s="184"/>
      <c r="I76" s="1">
        <v>69</v>
      </c>
      <c r="J76" s="6"/>
      <c r="K76" s="6"/>
      <c r="L76" s="114"/>
    </row>
    <row r="77" spans="1:13" x14ac:dyDescent="0.2">
      <c r="A77" s="182" t="s">
        <v>111</v>
      </c>
      <c r="B77" s="183"/>
      <c r="C77" s="183"/>
      <c r="D77" s="183"/>
      <c r="E77" s="183"/>
      <c r="F77" s="183"/>
      <c r="G77" s="183"/>
      <c r="H77" s="184"/>
      <c r="I77" s="1">
        <v>70</v>
      </c>
      <c r="J77" s="6">
        <v>6912803</v>
      </c>
      <c r="K77" s="6">
        <v>-17164019</v>
      </c>
      <c r="L77" s="114"/>
    </row>
    <row r="78" spans="1:13" x14ac:dyDescent="0.2">
      <c r="A78" s="182" t="s">
        <v>112</v>
      </c>
      <c r="B78" s="183"/>
      <c r="C78" s="183"/>
      <c r="D78" s="183"/>
      <c r="E78" s="183"/>
      <c r="F78" s="183"/>
      <c r="G78" s="183"/>
      <c r="H78" s="184"/>
      <c r="I78" s="1">
        <v>71</v>
      </c>
      <c r="J78" s="6">
        <v>-22275803</v>
      </c>
      <c r="K78" s="6">
        <v>-12874319</v>
      </c>
      <c r="L78" s="114"/>
    </row>
    <row r="79" spans="1:13" x14ac:dyDescent="0.2">
      <c r="A79" s="182" t="s">
        <v>202</v>
      </c>
      <c r="B79" s="183"/>
      <c r="C79" s="183"/>
      <c r="D79" s="183"/>
      <c r="E79" s="183"/>
      <c r="F79" s="183"/>
      <c r="G79" s="183"/>
      <c r="H79" s="184"/>
      <c r="I79" s="1">
        <v>72</v>
      </c>
      <c r="J79" s="50">
        <f>J80-J81</f>
        <v>427740166</v>
      </c>
      <c r="K79" s="50">
        <f>K80-K81</f>
        <v>587338068</v>
      </c>
      <c r="L79" s="114"/>
    </row>
    <row r="80" spans="1:13" x14ac:dyDescent="0.2">
      <c r="A80" s="206" t="s">
        <v>137</v>
      </c>
      <c r="B80" s="207"/>
      <c r="C80" s="207"/>
      <c r="D80" s="207"/>
      <c r="E80" s="207"/>
      <c r="F80" s="207"/>
      <c r="G80" s="207"/>
      <c r="H80" s="208"/>
      <c r="I80" s="1">
        <v>73</v>
      </c>
      <c r="J80" s="6">
        <v>427740166</v>
      </c>
      <c r="K80" s="6">
        <v>587338068</v>
      </c>
      <c r="L80" s="114"/>
    </row>
    <row r="81" spans="1:13" x14ac:dyDescent="0.2">
      <c r="A81" s="206" t="s">
        <v>138</v>
      </c>
      <c r="B81" s="207"/>
      <c r="C81" s="207"/>
      <c r="D81" s="207"/>
      <c r="E81" s="207"/>
      <c r="F81" s="207"/>
      <c r="G81" s="207"/>
      <c r="H81" s="208"/>
      <c r="I81" s="1">
        <v>74</v>
      </c>
      <c r="J81" s="6"/>
      <c r="K81" s="6"/>
      <c r="L81" s="114"/>
    </row>
    <row r="82" spans="1:13" x14ac:dyDescent="0.2">
      <c r="A82" s="182" t="s">
        <v>203</v>
      </c>
      <c r="B82" s="183"/>
      <c r="C82" s="183"/>
      <c r="D82" s="183"/>
      <c r="E82" s="183"/>
      <c r="F82" s="183"/>
      <c r="G82" s="183"/>
      <c r="H82" s="184"/>
      <c r="I82" s="1">
        <v>75</v>
      </c>
      <c r="J82" s="50">
        <f>J83-J84</f>
        <v>194872086</v>
      </c>
      <c r="K82" s="50">
        <f>K83-K84</f>
        <v>131427520</v>
      </c>
      <c r="L82" s="114"/>
    </row>
    <row r="83" spans="1:13" x14ac:dyDescent="0.2">
      <c r="A83" s="206" t="s">
        <v>139</v>
      </c>
      <c r="B83" s="207"/>
      <c r="C83" s="207"/>
      <c r="D83" s="207"/>
      <c r="E83" s="207"/>
      <c r="F83" s="207"/>
      <c r="G83" s="207"/>
      <c r="H83" s="208"/>
      <c r="I83" s="1">
        <v>76</v>
      </c>
      <c r="J83" s="6">
        <v>194872086</v>
      </c>
      <c r="K83" s="6">
        <v>131427520</v>
      </c>
      <c r="L83" s="114"/>
    </row>
    <row r="84" spans="1:13" x14ac:dyDescent="0.2">
      <c r="A84" s="206" t="s">
        <v>140</v>
      </c>
      <c r="B84" s="207"/>
      <c r="C84" s="207"/>
      <c r="D84" s="207"/>
      <c r="E84" s="207"/>
      <c r="F84" s="207"/>
      <c r="G84" s="207"/>
      <c r="H84" s="208"/>
      <c r="I84" s="1">
        <v>77</v>
      </c>
      <c r="J84" s="6"/>
      <c r="K84" s="6"/>
      <c r="L84" s="114"/>
    </row>
    <row r="85" spans="1:13" x14ac:dyDescent="0.2">
      <c r="A85" s="182" t="s">
        <v>141</v>
      </c>
      <c r="B85" s="183"/>
      <c r="C85" s="183"/>
      <c r="D85" s="183"/>
      <c r="E85" s="183"/>
      <c r="F85" s="183"/>
      <c r="G85" s="183"/>
      <c r="H85" s="184"/>
      <c r="I85" s="1">
        <v>78</v>
      </c>
      <c r="J85" s="6">
        <v>51292393</v>
      </c>
      <c r="K85" s="6">
        <v>63198163</v>
      </c>
      <c r="L85" s="114"/>
      <c r="M85" s="114"/>
    </row>
    <row r="86" spans="1:13" x14ac:dyDescent="0.2">
      <c r="A86" s="198" t="s">
        <v>13</v>
      </c>
      <c r="B86" s="199"/>
      <c r="C86" s="199"/>
      <c r="D86" s="199"/>
      <c r="E86" s="199"/>
      <c r="F86" s="199"/>
      <c r="G86" s="199"/>
      <c r="H86" s="200"/>
      <c r="I86" s="1">
        <v>79</v>
      </c>
      <c r="J86" s="50">
        <f>SUM(J87:J89)</f>
        <v>89437917</v>
      </c>
      <c r="K86" s="50">
        <f>SUM(K87:K89)</f>
        <v>78043146</v>
      </c>
      <c r="L86" s="114"/>
    </row>
    <row r="87" spans="1:13" x14ac:dyDescent="0.2">
      <c r="A87" s="182" t="s">
        <v>105</v>
      </c>
      <c r="B87" s="183"/>
      <c r="C87" s="183"/>
      <c r="D87" s="183"/>
      <c r="E87" s="183"/>
      <c r="F87" s="183"/>
      <c r="G87" s="183"/>
      <c r="H87" s="184"/>
      <c r="I87" s="1">
        <v>80</v>
      </c>
      <c r="J87" s="6">
        <v>31491001</v>
      </c>
      <c r="K87" s="6">
        <v>30675834.000000004</v>
      </c>
      <c r="L87" s="114"/>
    </row>
    <row r="88" spans="1:13" x14ac:dyDescent="0.2">
      <c r="A88" s="182" t="s">
        <v>106</v>
      </c>
      <c r="B88" s="183"/>
      <c r="C88" s="183"/>
      <c r="D88" s="183"/>
      <c r="E88" s="183"/>
      <c r="F88" s="183"/>
      <c r="G88" s="183"/>
      <c r="H88" s="184"/>
      <c r="I88" s="1">
        <v>81</v>
      </c>
      <c r="J88" s="6"/>
      <c r="K88" s="6"/>
      <c r="L88" s="114"/>
    </row>
    <row r="89" spans="1:13" x14ac:dyDescent="0.2">
      <c r="A89" s="182" t="s">
        <v>107</v>
      </c>
      <c r="B89" s="183"/>
      <c r="C89" s="183"/>
      <c r="D89" s="183"/>
      <c r="E89" s="183"/>
      <c r="F89" s="183"/>
      <c r="G89" s="183"/>
      <c r="H89" s="184"/>
      <c r="I89" s="1">
        <v>82</v>
      </c>
      <c r="J89" s="6">
        <v>57946916</v>
      </c>
      <c r="K89" s="6">
        <v>47367312</v>
      </c>
      <c r="L89" s="114"/>
    </row>
    <row r="90" spans="1:13" x14ac:dyDescent="0.2">
      <c r="A90" s="198" t="s">
        <v>14</v>
      </c>
      <c r="B90" s="199"/>
      <c r="C90" s="199"/>
      <c r="D90" s="199"/>
      <c r="E90" s="199"/>
      <c r="F90" s="199"/>
      <c r="G90" s="199"/>
      <c r="H90" s="200"/>
      <c r="I90" s="1">
        <v>83</v>
      </c>
      <c r="J90" s="50">
        <f>SUM(J91:J99)</f>
        <v>2160204153</v>
      </c>
      <c r="K90" s="50">
        <f>SUM(K91:K99)</f>
        <v>2003742051</v>
      </c>
      <c r="L90" s="114"/>
    </row>
    <row r="91" spans="1:13" x14ac:dyDescent="0.2">
      <c r="A91" s="182" t="s">
        <v>108</v>
      </c>
      <c r="B91" s="183"/>
      <c r="C91" s="183"/>
      <c r="D91" s="183"/>
      <c r="E91" s="183"/>
      <c r="F91" s="183"/>
      <c r="G91" s="183"/>
      <c r="H91" s="184"/>
      <c r="I91" s="1">
        <v>84</v>
      </c>
      <c r="J91" s="6">
        <v>1479719992</v>
      </c>
      <c r="K91" s="6">
        <v>1342747044.7753079</v>
      </c>
      <c r="L91" s="114"/>
    </row>
    <row r="92" spans="1:13" x14ac:dyDescent="0.2">
      <c r="A92" s="182" t="s">
        <v>207</v>
      </c>
      <c r="B92" s="183"/>
      <c r="C92" s="183"/>
      <c r="D92" s="183"/>
      <c r="E92" s="183"/>
      <c r="F92" s="183"/>
      <c r="G92" s="183"/>
      <c r="H92" s="184"/>
      <c r="I92" s="1">
        <v>85</v>
      </c>
      <c r="J92" s="6"/>
      <c r="K92" s="6"/>
      <c r="L92" s="114"/>
    </row>
    <row r="93" spans="1:13" x14ac:dyDescent="0.2">
      <c r="A93" s="182" t="s">
        <v>0</v>
      </c>
      <c r="B93" s="183"/>
      <c r="C93" s="183"/>
      <c r="D93" s="183"/>
      <c r="E93" s="183"/>
      <c r="F93" s="183"/>
      <c r="G93" s="183"/>
      <c r="H93" s="184"/>
      <c r="I93" s="1">
        <v>86</v>
      </c>
      <c r="J93" s="6">
        <v>375245806</v>
      </c>
      <c r="K93" s="6">
        <v>355430350.22469211</v>
      </c>
      <c r="L93" s="114"/>
    </row>
    <row r="94" spans="1:13" x14ac:dyDescent="0.2">
      <c r="A94" s="182" t="s">
        <v>208</v>
      </c>
      <c r="B94" s="183"/>
      <c r="C94" s="183"/>
      <c r="D94" s="183"/>
      <c r="E94" s="183"/>
      <c r="F94" s="183"/>
      <c r="G94" s="183"/>
      <c r="H94" s="184"/>
      <c r="I94" s="1">
        <v>87</v>
      </c>
      <c r="J94" s="6"/>
      <c r="K94" s="6"/>
      <c r="L94" s="114"/>
    </row>
    <row r="95" spans="1:13" x14ac:dyDescent="0.2">
      <c r="A95" s="182" t="s">
        <v>209</v>
      </c>
      <c r="B95" s="183"/>
      <c r="C95" s="183"/>
      <c r="D95" s="183"/>
      <c r="E95" s="183"/>
      <c r="F95" s="183"/>
      <c r="G95" s="183"/>
      <c r="H95" s="184"/>
      <c r="I95" s="1">
        <v>88</v>
      </c>
      <c r="J95" s="6"/>
      <c r="K95" s="6"/>
      <c r="L95" s="114"/>
    </row>
    <row r="96" spans="1:13" x14ac:dyDescent="0.2">
      <c r="A96" s="182" t="s">
        <v>210</v>
      </c>
      <c r="B96" s="183"/>
      <c r="C96" s="183"/>
      <c r="D96" s="183"/>
      <c r="E96" s="183"/>
      <c r="F96" s="183"/>
      <c r="G96" s="183"/>
      <c r="H96" s="184"/>
      <c r="I96" s="1">
        <v>89</v>
      </c>
      <c r="J96" s="6">
        <v>113984350</v>
      </c>
      <c r="K96" s="6">
        <v>114289060</v>
      </c>
      <c r="L96" s="114"/>
    </row>
    <row r="97" spans="1:12" x14ac:dyDescent="0.2">
      <c r="A97" s="182" t="s">
        <v>85</v>
      </c>
      <c r="B97" s="183"/>
      <c r="C97" s="183"/>
      <c r="D97" s="183"/>
      <c r="E97" s="183"/>
      <c r="F97" s="183"/>
      <c r="G97" s="183"/>
      <c r="H97" s="184"/>
      <c r="I97" s="1">
        <v>90</v>
      </c>
      <c r="J97" s="6"/>
      <c r="K97" s="6"/>
      <c r="L97" s="114"/>
    </row>
    <row r="98" spans="1:12" x14ac:dyDescent="0.2">
      <c r="A98" s="182" t="s">
        <v>83</v>
      </c>
      <c r="B98" s="183"/>
      <c r="C98" s="183"/>
      <c r="D98" s="183"/>
      <c r="E98" s="183"/>
      <c r="F98" s="183"/>
      <c r="G98" s="183"/>
      <c r="H98" s="184"/>
      <c r="I98" s="1">
        <v>91</v>
      </c>
      <c r="J98" s="6">
        <v>9876366</v>
      </c>
      <c r="K98" s="6">
        <v>10229005</v>
      </c>
      <c r="L98" s="114"/>
    </row>
    <row r="99" spans="1:12" x14ac:dyDescent="0.2">
      <c r="A99" s="182" t="s">
        <v>84</v>
      </c>
      <c r="B99" s="183"/>
      <c r="C99" s="183"/>
      <c r="D99" s="183"/>
      <c r="E99" s="183"/>
      <c r="F99" s="183"/>
      <c r="G99" s="183"/>
      <c r="H99" s="184"/>
      <c r="I99" s="1">
        <v>92</v>
      </c>
      <c r="J99" s="6">
        <v>181377639</v>
      </c>
      <c r="K99" s="6">
        <v>181046591</v>
      </c>
      <c r="L99" s="114"/>
    </row>
    <row r="100" spans="1:12" x14ac:dyDescent="0.2">
      <c r="A100" s="198" t="s">
        <v>15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0">
        <f>SUM(J101:J112)</f>
        <v>1101378605</v>
      </c>
      <c r="K100" s="50">
        <f>SUM(K101:K112)</f>
        <v>1207418546</v>
      </c>
      <c r="L100" s="114"/>
    </row>
    <row r="101" spans="1:12" x14ac:dyDescent="0.2">
      <c r="A101" s="182" t="s">
        <v>108</v>
      </c>
      <c r="B101" s="183"/>
      <c r="C101" s="183"/>
      <c r="D101" s="183"/>
      <c r="E101" s="183"/>
      <c r="F101" s="183"/>
      <c r="G101" s="183"/>
      <c r="H101" s="184"/>
      <c r="I101" s="1">
        <v>94</v>
      </c>
      <c r="J101" s="6">
        <v>200024544</v>
      </c>
      <c r="K101" s="6">
        <v>229042003.5443697</v>
      </c>
      <c r="L101" s="114"/>
    </row>
    <row r="102" spans="1:12" x14ac:dyDescent="0.2">
      <c r="A102" s="182" t="s">
        <v>207</v>
      </c>
      <c r="B102" s="183"/>
      <c r="C102" s="183"/>
      <c r="D102" s="183"/>
      <c r="E102" s="183"/>
      <c r="F102" s="183"/>
      <c r="G102" s="183"/>
      <c r="H102" s="184"/>
      <c r="I102" s="1">
        <v>95</v>
      </c>
      <c r="J102" s="6"/>
      <c r="K102" s="6"/>
      <c r="L102" s="114"/>
    </row>
    <row r="103" spans="1:12" x14ac:dyDescent="0.2">
      <c r="A103" s="182" t="s">
        <v>0</v>
      </c>
      <c r="B103" s="183"/>
      <c r="C103" s="183"/>
      <c r="D103" s="183"/>
      <c r="E103" s="183"/>
      <c r="F103" s="183"/>
      <c r="G103" s="183"/>
      <c r="H103" s="184"/>
      <c r="I103" s="1">
        <v>96</v>
      </c>
      <c r="J103" s="6">
        <v>187349819</v>
      </c>
      <c r="K103" s="6">
        <v>200150622.48027501</v>
      </c>
      <c r="L103" s="114"/>
    </row>
    <row r="104" spans="1:12" x14ac:dyDescent="0.2">
      <c r="A104" s="182" t="s">
        <v>208</v>
      </c>
      <c r="B104" s="183"/>
      <c r="C104" s="183"/>
      <c r="D104" s="183"/>
      <c r="E104" s="183"/>
      <c r="F104" s="183"/>
      <c r="G104" s="183"/>
      <c r="H104" s="184"/>
      <c r="I104" s="1">
        <v>97</v>
      </c>
      <c r="J104" s="6"/>
      <c r="K104" s="6"/>
      <c r="L104" s="114"/>
    </row>
    <row r="105" spans="1:12" x14ac:dyDescent="0.2">
      <c r="A105" s="182" t="s">
        <v>209</v>
      </c>
      <c r="B105" s="183"/>
      <c r="C105" s="183"/>
      <c r="D105" s="183"/>
      <c r="E105" s="183"/>
      <c r="F105" s="183"/>
      <c r="G105" s="183"/>
      <c r="H105" s="184"/>
      <c r="I105" s="1">
        <v>98</v>
      </c>
      <c r="J105" s="6">
        <v>595303784</v>
      </c>
      <c r="K105" s="6">
        <v>575759727.84333682</v>
      </c>
      <c r="L105" s="114"/>
    </row>
    <row r="106" spans="1:12" x14ac:dyDescent="0.2">
      <c r="A106" s="182" t="s">
        <v>210</v>
      </c>
      <c r="B106" s="183"/>
      <c r="C106" s="183"/>
      <c r="D106" s="183"/>
      <c r="E106" s="183"/>
      <c r="F106" s="183"/>
      <c r="G106" s="183"/>
      <c r="H106" s="184"/>
      <c r="I106" s="1">
        <v>99</v>
      </c>
      <c r="J106" s="6">
        <v>1361015</v>
      </c>
      <c r="K106" s="6">
        <v>1332000</v>
      </c>
      <c r="L106" s="114"/>
    </row>
    <row r="107" spans="1:12" x14ac:dyDescent="0.2">
      <c r="A107" s="182" t="s">
        <v>85</v>
      </c>
      <c r="B107" s="183"/>
      <c r="C107" s="183"/>
      <c r="D107" s="183"/>
      <c r="E107" s="183"/>
      <c r="F107" s="183"/>
      <c r="G107" s="183"/>
      <c r="H107" s="184"/>
      <c r="I107" s="1">
        <v>100</v>
      </c>
      <c r="J107" s="6"/>
      <c r="K107" s="6"/>
      <c r="L107" s="114"/>
    </row>
    <row r="108" spans="1:12" x14ac:dyDescent="0.2">
      <c r="A108" s="182" t="s">
        <v>86</v>
      </c>
      <c r="B108" s="183"/>
      <c r="C108" s="183"/>
      <c r="D108" s="183"/>
      <c r="E108" s="183"/>
      <c r="F108" s="183"/>
      <c r="G108" s="183"/>
      <c r="H108" s="184"/>
      <c r="I108" s="1">
        <v>101</v>
      </c>
      <c r="J108" s="6">
        <v>18379101</v>
      </c>
      <c r="K108" s="6">
        <v>32341614</v>
      </c>
      <c r="L108" s="114"/>
    </row>
    <row r="109" spans="1:12" x14ac:dyDescent="0.2">
      <c r="A109" s="182" t="s">
        <v>87</v>
      </c>
      <c r="B109" s="183"/>
      <c r="C109" s="183"/>
      <c r="D109" s="183"/>
      <c r="E109" s="183"/>
      <c r="F109" s="183"/>
      <c r="G109" s="183"/>
      <c r="H109" s="184"/>
      <c r="I109" s="1">
        <v>102</v>
      </c>
      <c r="J109" s="6">
        <v>42608146</v>
      </c>
      <c r="K109" s="6">
        <v>69398003</v>
      </c>
      <c r="L109" s="114"/>
    </row>
    <row r="110" spans="1:12" x14ac:dyDescent="0.2">
      <c r="A110" s="182" t="s">
        <v>90</v>
      </c>
      <c r="B110" s="183"/>
      <c r="C110" s="183"/>
      <c r="D110" s="183"/>
      <c r="E110" s="183"/>
      <c r="F110" s="183"/>
      <c r="G110" s="183"/>
      <c r="H110" s="184"/>
      <c r="I110" s="1">
        <v>103</v>
      </c>
      <c r="J110" s="6">
        <v>111382</v>
      </c>
      <c r="K110" s="6">
        <v>35119744</v>
      </c>
      <c r="L110" s="114"/>
    </row>
    <row r="111" spans="1:12" x14ac:dyDescent="0.2">
      <c r="A111" s="182" t="s">
        <v>88</v>
      </c>
      <c r="B111" s="183"/>
      <c r="C111" s="183"/>
      <c r="D111" s="183"/>
      <c r="E111" s="183"/>
      <c r="F111" s="183"/>
      <c r="G111" s="183"/>
      <c r="H111" s="184"/>
      <c r="I111" s="1">
        <v>104</v>
      </c>
      <c r="J111" s="6"/>
      <c r="K111" s="6"/>
      <c r="L111" s="114"/>
    </row>
    <row r="112" spans="1:12" x14ac:dyDescent="0.2">
      <c r="A112" s="182" t="s">
        <v>89</v>
      </c>
      <c r="B112" s="183"/>
      <c r="C112" s="183"/>
      <c r="D112" s="183"/>
      <c r="E112" s="183"/>
      <c r="F112" s="183"/>
      <c r="G112" s="183"/>
      <c r="H112" s="184"/>
      <c r="I112" s="1">
        <v>105</v>
      </c>
      <c r="J112" s="6">
        <v>56240814</v>
      </c>
      <c r="K112" s="6">
        <v>64274831.132018499</v>
      </c>
      <c r="L112" s="114"/>
    </row>
    <row r="113" spans="1:12" x14ac:dyDescent="0.2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6">
        <v>57243744</v>
      </c>
      <c r="K113" s="6">
        <v>118149491</v>
      </c>
      <c r="L113" s="114"/>
    </row>
    <row r="114" spans="1:12" x14ac:dyDescent="0.2">
      <c r="A114" s="198" t="s">
        <v>19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0">
        <f>J69+J86+J90+J100+J113</f>
        <v>5082759676</v>
      </c>
      <c r="K114" s="50">
        <f>K69+K86+K90+K100+K113</f>
        <v>5175232259</v>
      </c>
      <c r="L114" s="114"/>
    </row>
    <row r="115" spans="1:12" x14ac:dyDescent="0.2">
      <c r="A115" s="187" t="s">
        <v>48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115"/>
      <c r="K115" s="115"/>
      <c r="L115" s="114"/>
    </row>
    <row r="116" spans="1:12" x14ac:dyDescent="0.2">
      <c r="A116" s="190" t="s">
        <v>274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  <c r="L116" s="114"/>
    </row>
    <row r="117" spans="1:12" x14ac:dyDescent="0.2">
      <c r="A117" s="194" t="s">
        <v>154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  <c r="L117" s="114"/>
    </row>
    <row r="118" spans="1:12" x14ac:dyDescent="0.2">
      <c r="A118" s="182" t="s">
        <v>3</v>
      </c>
      <c r="B118" s="183"/>
      <c r="C118" s="183"/>
      <c r="D118" s="183"/>
      <c r="E118" s="183"/>
      <c r="F118" s="183"/>
      <c r="G118" s="183"/>
      <c r="H118" s="184"/>
      <c r="I118" s="1">
        <v>109</v>
      </c>
      <c r="J118" s="6">
        <f>J69-J119</f>
        <v>1623202864</v>
      </c>
      <c r="K118" s="6">
        <f>K69-K119</f>
        <v>1704680862</v>
      </c>
      <c r="L118" s="114"/>
    </row>
    <row r="119" spans="1:12" x14ac:dyDescent="0.2">
      <c r="A119" s="201" t="s">
        <v>4</v>
      </c>
      <c r="B119" s="202"/>
      <c r="C119" s="202"/>
      <c r="D119" s="202"/>
      <c r="E119" s="202"/>
      <c r="F119" s="202"/>
      <c r="G119" s="202"/>
      <c r="H119" s="203"/>
      <c r="I119" s="4">
        <v>110</v>
      </c>
      <c r="J119" s="7">
        <f>J85</f>
        <v>51292393</v>
      </c>
      <c r="K119" s="7">
        <f>K85</f>
        <v>63198163</v>
      </c>
      <c r="L119" s="114"/>
    </row>
    <row r="120" spans="1:12" x14ac:dyDescent="0.2">
      <c r="A120" s="204" t="s">
        <v>275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1:12" x14ac:dyDescent="0.2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  <row r="123" spans="1:12" x14ac:dyDescent="0.2">
      <c r="K123" s="114"/>
    </row>
    <row r="124" spans="1:12" x14ac:dyDescent="0.2">
      <c r="K124" s="114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4">
    <dataValidation allowBlank="1" sqref="A1:I1048576 J49:K49 J56:K56 J120:K65536 J1:K6 K57:K69 J8:J9 J16:K16 J26:K26 J35:K35 J40:J41 J116:K117 J85:J86 J71:J72 J82:K82 J79:J80 J90:K90 J100:K100 J114:K114 K101:K109 K91:K95 K111:K113 K71:K74 K8:K15 K17:K25 K27:K34 K36:K48 K50:K55 J66:J69 K76:K81 K83:K89 K97:K99 L1:L1048576 M1:IE1048576"/>
    <dataValidation type="whole" operator="greaterThanOrEqual" allowBlank="1" showInputMessage="1" showErrorMessage="1" errorTitle="Pogrešan unos" error="Mogu se unijeti samo cjelobrojne pozitivne vrijednosti." sqref="K110 J10 J7:K7 J27:J34 J36:J39 J42:J48 J50:J55 J115:K115 J57:J65 J70:K70 J73:J76 J81 J84 J87:J89 J91:J99 K96 J101:J113 K7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118:K119 J83">
      <formula1>999999999999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71"/>
  <sheetViews>
    <sheetView view="pageBreakPreview" zoomScaleNormal="100" zoomScaleSheetLayoutView="100" workbookViewId="0">
      <selection activeCell="O1" sqref="O1:R1048576"/>
    </sheetView>
  </sheetViews>
  <sheetFormatPr defaultRowHeight="12.75" x14ac:dyDescent="0.2"/>
  <cols>
    <col min="1" max="9" width="9.140625" style="49"/>
    <col min="10" max="10" width="12.7109375" style="49" bestFit="1" customWidth="1"/>
    <col min="11" max="13" width="11.140625" style="49" bestFit="1" customWidth="1"/>
    <col min="14" max="16384" width="9.140625" style="49"/>
  </cols>
  <sheetData>
    <row r="1" spans="1:15" ht="12.75" customHeight="1" x14ac:dyDescent="0.2">
      <c r="A1" s="219" t="s">
        <v>128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5" ht="12.75" customHeight="1" x14ac:dyDescent="0.2">
      <c r="A2" s="227" t="s">
        <v>318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5" ht="12.75" customHeight="1" x14ac:dyDescent="0.2">
      <c r="A3" s="243" t="s">
        <v>313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5" ht="23.25" x14ac:dyDescent="0.2">
      <c r="A4" s="242" t="s">
        <v>50</v>
      </c>
      <c r="B4" s="242"/>
      <c r="C4" s="242"/>
      <c r="D4" s="242"/>
      <c r="E4" s="242"/>
      <c r="F4" s="242"/>
      <c r="G4" s="242"/>
      <c r="H4" s="242"/>
      <c r="I4" s="55" t="s">
        <v>243</v>
      </c>
      <c r="J4" s="241" t="s">
        <v>283</v>
      </c>
      <c r="K4" s="241"/>
      <c r="L4" s="241" t="s">
        <v>284</v>
      </c>
      <c r="M4" s="241"/>
    </row>
    <row r="5" spans="1:15" x14ac:dyDescent="0.2">
      <c r="A5" s="242"/>
      <c r="B5" s="242"/>
      <c r="C5" s="242"/>
      <c r="D5" s="242"/>
      <c r="E5" s="242"/>
      <c r="F5" s="242"/>
      <c r="G5" s="242"/>
      <c r="H5" s="242"/>
      <c r="I5" s="55"/>
      <c r="J5" s="117" t="s">
        <v>278</v>
      </c>
      <c r="K5" s="117" t="s">
        <v>279</v>
      </c>
      <c r="L5" s="57" t="s">
        <v>278</v>
      </c>
      <c r="M5" s="57" t="s">
        <v>279</v>
      </c>
    </row>
    <row r="6" spans="1:15" x14ac:dyDescent="0.2">
      <c r="A6" s="241">
        <v>1</v>
      </c>
      <c r="B6" s="241"/>
      <c r="C6" s="241"/>
      <c r="D6" s="241"/>
      <c r="E6" s="241"/>
      <c r="F6" s="241"/>
      <c r="G6" s="241"/>
      <c r="H6" s="24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5" x14ac:dyDescent="0.2">
      <c r="A7" s="194" t="s">
        <v>20</v>
      </c>
      <c r="B7" s="195"/>
      <c r="C7" s="195"/>
      <c r="D7" s="195"/>
      <c r="E7" s="195"/>
      <c r="F7" s="195"/>
      <c r="G7" s="195"/>
      <c r="H7" s="214"/>
      <c r="I7" s="3">
        <v>111</v>
      </c>
      <c r="J7" s="51">
        <f>SUM(J8:J9)</f>
        <v>2423198867</v>
      </c>
      <c r="K7" s="51">
        <f>SUM(K8:K9)</f>
        <v>1331299977</v>
      </c>
      <c r="L7" s="51">
        <f t="shared" ref="L7:M7" si="0">SUM(L8:L9)</f>
        <v>2474010823</v>
      </c>
      <c r="M7" s="51">
        <f t="shared" si="0"/>
        <v>1341649661</v>
      </c>
      <c r="O7" s="114"/>
    </row>
    <row r="8" spans="1:15" x14ac:dyDescent="0.2">
      <c r="A8" s="198" t="s">
        <v>126</v>
      </c>
      <c r="B8" s="199"/>
      <c r="C8" s="199"/>
      <c r="D8" s="199"/>
      <c r="E8" s="199"/>
      <c r="F8" s="199"/>
      <c r="G8" s="199"/>
      <c r="H8" s="200"/>
      <c r="I8" s="1">
        <v>112</v>
      </c>
      <c r="J8" s="6">
        <v>2403411449</v>
      </c>
      <c r="K8" s="6">
        <v>1323226905</v>
      </c>
      <c r="L8" s="6">
        <v>2453957524</v>
      </c>
      <c r="M8" s="6">
        <v>1329623266</v>
      </c>
    </row>
    <row r="9" spans="1:15" x14ac:dyDescent="0.2">
      <c r="A9" s="198" t="s">
        <v>94</v>
      </c>
      <c r="B9" s="199"/>
      <c r="C9" s="199"/>
      <c r="D9" s="199"/>
      <c r="E9" s="199"/>
      <c r="F9" s="199"/>
      <c r="G9" s="199"/>
      <c r="H9" s="200"/>
      <c r="I9" s="1">
        <v>113</v>
      </c>
      <c r="J9" s="6">
        <v>19787418</v>
      </c>
      <c r="K9" s="6">
        <v>8073072</v>
      </c>
      <c r="L9" s="6">
        <v>20053299</v>
      </c>
      <c r="M9" s="6">
        <v>12026395</v>
      </c>
    </row>
    <row r="10" spans="1:15" x14ac:dyDescent="0.2">
      <c r="A10" s="198" t="s">
        <v>7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0">
        <f>J11+J12+J16+J20+J21+J22+J25+J26</f>
        <v>2204051974</v>
      </c>
      <c r="K10" s="50">
        <f>K11+K12+K16+K20+K21+K22+K25+K26</f>
        <v>1187743401</v>
      </c>
      <c r="L10" s="50">
        <f>L11+L12+L16+L20+L21+L22+L25+L26</f>
        <v>2243104754</v>
      </c>
      <c r="M10" s="50">
        <f t="shared" ref="M10" si="1">M11+M12+M16+M20+M21+M22+M25+M26</f>
        <v>1196461868</v>
      </c>
    </row>
    <row r="11" spans="1:15" x14ac:dyDescent="0.2">
      <c r="A11" s="198" t="s">
        <v>95</v>
      </c>
      <c r="B11" s="199"/>
      <c r="C11" s="199"/>
      <c r="D11" s="199"/>
      <c r="E11" s="199"/>
      <c r="F11" s="199"/>
      <c r="G11" s="199"/>
      <c r="H11" s="200"/>
      <c r="I11" s="1">
        <v>115</v>
      </c>
      <c r="J11" s="6">
        <v>-39848415</v>
      </c>
      <c r="K11" s="6">
        <v>-5404223</v>
      </c>
      <c r="L11" s="6">
        <v>-36692192</v>
      </c>
      <c r="M11" s="6">
        <v>-1069208</v>
      </c>
    </row>
    <row r="12" spans="1:15" x14ac:dyDescent="0.2">
      <c r="A12" s="198" t="s">
        <v>16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0">
        <f>SUM(J13:J15)</f>
        <v>1432691565</v>
      </c>
      <c r="K12" s="50">
        <f>SUM(K13:K15)</f>
        <v>763827545</v>
      </c>
      <c r="L12" s="50">
        <f t="shared" ref="L12:M12" si="2">SUM(L13:L15)</f>
        <v>1445327948</v>
      </c>
      <c r="M12" s="50">
        <f t="shared" si="2"/>
        <v>754131599</v>
      </c>
    </row>
    <row r="13" spans="1:15" x14ac:dyDescent="0.2">
      <c r="A13" s="182" t="s">
        <v>122</v>
      </c>
      <c r="B13" s="183"/>
      <c r="C13" s="183"/>
      <c r="D13" s="183"/>
      <c r="E13" s="183"/>
      <c r="F13" s="183"/>
      <c r="G13" s="183"/>
      <c r="H13" s="184"/>
      <c r="I13" s="1">
        <v>117</v>
      </c>
      <c r="J13" s="6">
        <v>877539812</v>
      </c>
      <c r="K13" s="6">
        <v>461038905</v>
      </c>
      <c r="L13" s="6">
        <v>797656460</v>
      </c>
      <c r="M13" s="6">
        <v>402307665</v>
      </c>
    </row>
    <row r="14" spans="1:15" x14ac:dyDescent="0.2">
      <c r="A14" s="182" t="s">
        <v>123</v>
      </c>
      <c r="B14" s="183"/>
      <c r="C14" s="183"/>
      <c r="D14" s="183"/>
      <c r="E14" s="183"/>
      <c r="F14" s="183"/>
      <c r="G14" s="183"/>
      <c r="H14" s="184"/>
      <c r="I14" s="1">
        <v>118</v>
      </c>
      <c r="J14" s="6">
        <v>555151753</v>
      </c>
      <c r="K14" s="6">
        <v>302788640</v>
      </c>
      <c r="L14" s="6">
        <v>647671488</v>
      </c>
      <c r="M14" s="6">
        <v>351823934</v>
      </c>
    </row>
    <row r="15" spans="1:15" x14ac:dyDescent="0.2">
      <c r="A15" s="182" t="s">
        <v>52</v>
      </c>
      <c r="B15" s="183"/>
      <c r="C15" s="183"/>
      <c r="D15" s="183"/>
      <c r="E15" s="183"/>
      <c r="F15" s="183"/>
      <c r="G15" s="183"/>
      <c r="H15" s="184"/>
      <c r="I15" s="1">
        <v>119</v>
      </c>
      <c r="J15" s="6"/>
      <c r="K15" s="6"/>
      <c r="L15" s="6"/>
      <c r="M15" s="6"/>
    </row>
    <row r="16" spans="1:15" x14ac:dyDescent="0.2">
      <c r="A16" s="198" t="s">
        <v>17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0">
        <f>SUM(J17:J19)</f>
        <v>296039623</v>
      </c>
      <c r="K16" s="50">
        <f>SUM(K17:K19)</f>
        <v>151888406</v>
      </c>
      <c r="L16" s="50">
        <f>SUM(L17:L19)</f>
        <v>312722699</v>
      </c>
      <c r="M16" s="50">
        <f t="shared" ref="M16" si="3">SUM(M17:M19)</f>
        <v>160821409</v>
      </c>
    </row>
    <row r="17" spans="1:13" x14ac:dyDescent="0.2">
      <c r="A17" s="182" t="s">
        <v>53</v>
      </c>
      <c r="B17" s="183"/>
      <c r="C17" s="183"/>
      <c r="D17" s="183"/>
      <c r="E17" s="183"/>
      <c r="F17" s="183"/>
      <c r="G17" s="183"/>
      <c r="H17" s="184"/>
      <c r="I17" s="1">
        <v>121</v>
      </c>
      <c r="J17" s="6">
        <v>185291200</v>
      </c>
      <c r="K17" s="6">
        <v>95066953</v>
      </c>
      <c r="L17" s="6">
        <v>195733137</v>
      </c>
      <c r="M17" s="6">
        <v>100658119</v>
      </c>
    </row>
    <row r="18" spans="1:13" x14ac:dyDescent="0.2">
      <c r="A18" s="182" t="s">
        <v>54</v>
      </c>
      <c r="B18" s="183"/>
      <c r="C18" s="183"/>
      <c r="D18" s="183"/>
      <c r="E18" s="183"/>
      <c r="F18" s="183"/>
      <c r="G18" s="183"/>
      <c r="H18" s="184"/>
      <c r="I18" s="1">
        <v>122</v>
      </c>
      <c r="J18" s="6">
        <v>77532777</v>
      </c>
      <c r="K18" s="6">
        <v>39779574</v>
      </c>
      <c r="L18" s="6">
        <v>81902075</v>
      </c>
      <c r="M18" s="6">
        <v>42119128</v>
      </c>
    </row>
    <row r="19" spans="1:13" x14ac:dyDescent="0.2">
      <c r="A19" s="182" t="s">
        <v>55</v>
      </c>
      <c r="B19" s="183"/>
      <c r="C19" s="183"/>
      <c r="D19" s="183"/>
      <c r="E19" s="183"/>
      <c r="F19" s="183"/>
      <c r="G19" s="183"/>
      <c r="H19" s="184"/>
      <c r="I19" s="1">
        <v>123</v>
      </c>
      <c r="J19" s="6">
        <v>33215646</v>
      </c>
      <c r="K19" s="6">
        <v>17041879</v>
      </c>
      <c r="L19" s="6">
        <v>35087487</v>
      </c>
      <c r="M19" s="6">
        <v>18044162</v>
      </c>
    </row>
    <row r="20" spans="1:13" x14ac:dyDescent="0.2">
      <c r="A20" s="198" t="s">
        <v>96</v>
      </c>
      <c r="B20" s="199"/>
      <c r="C20" s="199"/>
      <c r="D20" s="199"/>
      <c r="E20" s="199"/>
      <c r="F20" s="199"/>
      <c r="G20" s="199"/>
      <c r="H20" s="200"/>
      <c r="I20" s="1">
        <v>124</v>
      </c>
      <c r="J20" s="6">
        <v>70382171</v>
      </c>
      <c r="K20" s="6">
        <v>33967434</v>
      </c>
      <c r="L20" s="6">
        <v>68902448</v>
      </c>
      <c r="M20" s="6">
        <v>34888718</v>
      </c>
    </row>
    <row r="21" spans="1:13" x14ac:dyDescent="0.2">
      <c r="A21" s="198" t="s">
        <v>97</v>
      </c>
      <c r="B21" s="199"/>
      <c r="C21" s="199"/>
      <c r="D21" s="199"/>
      <c r="E21" s="199"/>
      <c r="F21" s="199"/>
      <c r="G21" s="199"/>
      <c r="H21" s="200"/>
      <c r="I21" s="1">
        <v>125</v>
      </c>
      <c r="J21" s="6">
        <v>350717858</v>
      </c>
      <c r="K21" s="6">
        <v>203638549</v>
      </c>
      <c r="L21" s="6">
        <v>355576825</v>
      </c>
      <c r="M21" s="6">
        <v>191033814</v>
      </c>
    </row>
    <row r="22" spans="1:13" x14ac:dyDescent="0.2">
      <c r="A22" s="198" t="s">
        <v>18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0">
        <f>SUM(J23:J24)</f>
        <v>0</v>
      </c>
      <c r="K22" s="50">
        <f>SUM(K23:K24)</f>
        <v>0</v>
      </c>
      <c r="L22" s="50">
        <f t="shared" ref="L22:M22" si="4">SUM(L23:L24)</f>
        <v>0</v>
      </c>
      <c r="M22" s="50">
        <f t="shared" si="4"/>
        <v>0</v>
      </c>
    </row>
    <row r="23" spans="1:13" x14ac:dyDescent="0.2">
      <c r="A23" s="182" t="s">
        <v>113</v>
      </c>
      <c r="B23" s="183"/>
      <c r="C23" s="183"/>
      <c r="D23" s="183"/>
      <c r="E23" s="183"/>
      <c r="F23" s="183"/>
      <c r="G23" s="183"/>
      <c r="H23" s="184"/>
      <c r="I23" s="1">
        <v>127</v>
      </c>
      <c r="J23" s="6"/>
      <c r="K23" s="6"/>
      <c r="L23" s="6"/>
      <c r="M23" s="6"/>
    </row>
    <row r="24" spans="1:13" x14ac:dyDescent="0.2">
      <c r="A24" s="182" t="s">
        <v>114</v>
      </c>
      <c r="B24" s="183"/>
      <c r="C24" s="183"/>
      <c r="D24" s="183"/>
      <c r="E24" s="183"/>
      <c r="F24" s="183"/>
      <c r="G24" s="183"/>
      <c r="H24" s="184"/>
      <c r="I24" s="1">
        <v>128</v>
      </c>
      <c r="J24" s="6"/>
      <c r="K24" s="6"/>
      <c r="L24" s="6"/>
      <c r="M24" s="6"/>
    </row>
    <row r="25" spans="1:13" x14ac:dyDescent="0.2">
      <c r="A25" s="198" t="s">
        <v>98</v>
      </c>
      <c r="B25" s="199"/>
      <c r="C25" s="199"/>
      <c r="D25" s="199"/>
      <c r="E25" s="199"/>
      <c r="F25" s="199"/>
      <c r="G25" s="199"/>
      <c r="H25" s="200"/>
      <c r="I25" s="1">
        <v>129</v>
      </c>
      <c r="J25" s="6"/>
      <c r="K25" s="6"/>
      <c r="L25" s="6"/>
      <c r="M25" s="6"/>
    </row>
    <row r="26" spans="1:13" x14ac:dyDescent="0.2">
      <c r="A26" s="198" t="s">
        <v>41</v>
      </c>
      <c r="B26" s="199"/>
      <c r="C26" s="199"/>
      <c r="D26" s="199"/>
      <c r="E26" s="199"/>
      <c r="F26" s="199"/>
      <c r="G26" s="199"/>
      <c r="H26" s="200"/>
      <c r="I26" s="1">
        <v>130</v>
      </c>
      <c r="J26" s="6">
        <v>94069172</v>
      </c>
      <c r="K26" s="6">
        <v>39825690</v>
      </c>
      <c r="L26" s="6">
        <v>97267026</v>
      </c>
      <c r="M26" s="6">
        <v>56655536</v>
      </c>
    </row>
    <row r="27" spans="1:13" x14ac:dyDescent="0.2">
      <c r="A27" s="198" t="s">
        <v>178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0">
        <f>SUM(J28:J32)</f>
        <v>40701373</v>
      </c>
      <c r="K27" s="50">
        <f>SUM(K28:K32)</f>
        <v>24609507</v>
      </c>
      <c r="L27" s="50">
        <f t="shared" ref="L27:M27" si="5">SUM(L28:L32)</f>
        <v>11912118</v>
      </c>
      <c r="M27" s="50">
        <f t="shared" si="5"/>
        <v>8848642</v>
      </c>
    </row>
    <row r="28" spans="1:13" x14ac:dyDescent="0.2">
      <c r="A28" s="198" t="s">
        <v>314</v>
      </c>
      <c r="B28" s="199"/>
      <c r="C28" s="199"/>
      <c r="D28" s="199"/>
      <c r="E28" s="199"/>
      <c r="F28" s="199"/>
      <c r="G28" s="199"/>
      <c r="H28" s="200"/>
      <c r="I28" s="1">
        <v>132</v>
      </c>
      <c r="J28" s="6"/>
      <c r="K28" s="6"/>
      <c r="L28" s="6"/>
      <c r="M28" s="6"/>
    </row>
    <row r="29" spans="1:13" x14ac:dyDescent="0.2">
      <c r="A29" s="198" t="s">
        <v>315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6">
        <v>40701373</v>
      </c>
      <c r="K29" s="6">
        <v>24609507</v>
      </c>
      <c r="L29" s="6">
        <v>11907623</v>
      </c>
      <c r="M29" s="6">
        <v>8844147</v>
      </c>
    </row>
    <row r="30" spans="1:13" x14ac:dyDescent="0.2">
      <c r="A30" s="198" t="s">
        <v>115</v>
      </c>
      <c r="B30" s="199"/>
      <c r="C30" s="199"/>
      <c r="D30" s="199"/>
      <c r="E30" s="199"/>
      <c r="F30" s="199"/>
      <c r="G30" s="199"/>
      <c r="H30" s="200"/>
      <c r="I30" s="1">
        <v>134</v>
      </c>
      <c r="J30" s="6"/>
      <c r="K30" s="6"/>
      <c r="L30" s="6"/>
      <c r="M30" s="6"/>
    </row>
    <row r="31" spans="1:13" x14ac:dyDescent="0.2">
      <c r="A31" s="198" t="s">
        <v>188</v>
      </c>
      <c r="B31" s="199"/>
      <c r="C31" s="199"/>
      <c r="D31" s="199"/>
      <c r="E31" s="199"/>
      <c r="F31" s="199"/>
      <c r="G31" s="199"/>
      <c r="H31" s="200"/>
      <c r="I31" s="1">
        <v>135</v>
      </c>
      <c r="J31" s="6"/>
      <c r="K31" s="6"/>
      <c r="L31" s="6"/>
      <c r="M31" s="6"/>
    </row>
    <row r="32" spans="1:13" x14ac:dyDescent="0.2">
      <c r="A32" s="198" t="s">
        <v>116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6"/>
      <c r="K32" s="6"/>
      <c r="L32" s="6">
        <v>4495</v>
      </c>
      <c r="M32" s="6">
        <v>4495</v>
      </c>
    </row>
    <row r="33" spans="1:13" x14ac:dyDescent="0.2">
      <c r="A33" s="198" t="s">
        <v>179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0">
        <f>SUM(J34:J37)</f>
        <v>114231801</v>
      </c>
      <c r="K33" s="50">
        <f>SUM(K34:K37)</f>
        <v>64611511</v>
      </c>
      <c r="L33" s="50">
        <f t="shared" ref="L33:M33" si="6">SUM(L34:L37)</f>
        <v>78733754</v>
      </c>
      <c r="M33" s="50">
        <f t="shared" si="6"/>
        <v>30295915</v>
      </c>
    </row>
    <row r="34" spans="1:13" x14ac:dyDescent="0.2">
      <c r="A34" s="198" t="s">
        <v>57</v>
      </c>
      <c r="B34" s="199"/>
      <c r="C34" s="199"/>
      <c r="D34" s="199"/>
      <c r="E34" s="199"/>
      <c r="F34" s="199"/>
      <c r="G34" s="199"/>
      <c r="H34" s="200"/>
      <c r="I34" s="1">
        <v>138</v>
      </c>
      <c r="J34" s="6">
        <v>43411927</v>
      </c>
      <c r="K34" s="6">
        <v>21677835</v>
      </c>
      <c r="L34" s="6">
        <v>35599396.957538508</v>
      </c>
      <c r="M34" s="6">
        <v>17259018.957538508</v>
      </c>
    </row>
    <row r="35" spans="1:13" x14ac:dyDescent="0.2">
      <c r="A35" s="198" t="s">
        <v>56</v>
      </c>
      <c r="B35" s="199"/>
      <c r="C35" s="199"/>
      <c r="D35" s="199"/>
      <c r="E35" s="199"/>
      <c r="F35" s="199"/>
      <c r="G35" s="199"/>
      <c r="H35" s="200"/>
      <c r="I35" s="1">
        <v>139</v>
      </c>
      <c r="J35" s="6">
        <v>70819874</v>
      </c>
      <c r="K35" s="6">
        <v>42933676</v>
      </c>
      <c r="L35" s="6">
        <v>43134357.042461492</v>
      </c>
      <c r="M35" s="6">
        <v>13036896.042461492</v>
      </c>
    </row>
    <row r="36" spans="1:13" x14ac:dyDescent="0.2">
      <c r="A36" s="198" t="s">
        <v>189</v>
      </c>
      <c r="B36" s="199"/>
      <c r="C36" s="199"/>
      <c r="D36" s="199"/>
      <c r="E36" s="199"/>
      <c r="F36" s="199"/>
      <c r="G36" s="199"/>
      <c r="H36" s="200"/>
      <c r="I36" s="1">
        <v>140</v>
      </c>
      <c r="J36" s="6"/>
      <c r="K36" s="6"/>
      <c r="L36" s="6"/>
      <c r="M36" s="6"/>
    </row>
    <row r="37" spans="1:13" x14ac:dyDescent="0.2">
      <c r="A37" s="198" t="s">
        <v>58</v>
      </c>
      <c r="B37" s="199"/>
      <c r="C37" s="199"/>
      <c r="D37" s="199"/>
      <c r="E37" s="199"/>
      <c r="F37" s="199"/>
      <c r="G37" s="199"/>
      <c r="H37" s="200"/>
      <c r="I37" s="1">
        <v>141</v>
      </c>
      <c r="J37" s="6"/>
      <c r="K37" s="6"/>
      <c r="L37" s="6"/>
      <c r="M37" s="6"/>
    </row>
    <row r="38" spans="1:13" x14ac:dyDescent="0.2">
      <c r="A38" s="198" t="s">
        <v>163</v>
      </c>
      <c r="B38" s="199"/>
      <c r="C38" s="199"/>
      <c r="D38" s="199"/>
      <c r="E38" s="199"/>
      <c r="F38" s="199"/>
      <c r="G38" s="199"/>
      <c r="H38" s="200"/>
      <c r="I38" s="1">
        <v>142</v>
      </c>
      <c r="J38" s="6"/>
      <c r="K38" s="6"/>
      <c r="L38" s="6"/>
      <c r="M38" s="6"/>
    </row>
    <row r="39" spans="1:13" x14ac:dyDescent="0.2">
      <c r="A39" s="198" t="s">
        <v>164</v>
      </c>
      <c r="B39" s="199"/>
      <c r="C39" s="199"/>
      <c r="D39" s="199"/>
      <c r="E39" s="199"/>
      <c r="F39" s="199"/>
      <c r="G39" s="199"/>
      <c r="H39" s="200"/>
      <c r="I39" s="1">
        <v>143</v>
      </c>
      <c r="J39" s="6"/>
      <c r="K39" s="6"/>
      <c r="L39" s="6"/>
      <c r="M39" s="6"/>
    </row>
    <row r="40" spans="1:13" x14ac:dyDescent="0.2">
      <c r="A40" s="198" t="s">
        <v>190</v>
      </c>
      <c r="B40" s="199"/>
      <c r="C40" s="199"/>
      <c r="D40" s="199"/>
      <c r="E40" s="199"/>
      <c r="F40" s="199"/>
      <c r="G40" s="199"/>
      <c r="H40" s="200"/>
      <c r="I40" s="1">
        <v>144</v>
      </c>
      <c r="J40" s="6"/>
      <c r="K40" s="6"/>
      <c r="L40" s="6"/>
      <c r="M40" s="6"/>
    </row>
    <row r="41" spans="1:13" x14ac:dyDescent="0.2">
      <c r="A41" s="198" t="s">
        <v>191</v>
      </c>
      <c r="B41" s="199"/>
      <c r="C41" s="199"/>
      <c r="D41" s="199"/>
      <c r="E41" s="199"/>
      <c r="F41" s="199"/>
      <c r="G41" s="199"/>
      <c r="H41" s="200"/>
      <c r="I41" s="1">
        <v>145</v>
      </c>
      <c r="J41" s="6"/>
      <c r="K41" s="6"/>
      <c r="L41" s="6"/>
      <c r="M41" s="6"/>
    </row>
    <row r="42" spans="1:13" x14ac:dyDescent="0.2">
      <c r="A42" s="198" t="s">
        <v>180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0">
        <f>J7+J27+J38+J40</f>
        <v>2463900240</v>
      </c>
      <c r="K42" s="50">
        <f>K7+K27+K38+K40</f>
        <v>1355909484</v>
      </c>
      <c r="L42" s="50">
        <f t="shared" ref="L42:M42" si="7">L7+L27+L38+L40</f>
        <v>2485922941</v>
      </c>
      <c r="M42" s="50">
        <f t="shared" si="7"/>
        <v>1350498303</v>
      </c>
    </row>
    <row r="43" spans="1:13" x14ac:dyDescent="0.2">
      <c r="A43" s="198" t="s">
        <v>181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0">
        <f>J10+J33+J39+J41</f>
        <v>2318283775</v>
      </c>
      <c r="K43" s="50">
        <f>K10+K33+K39+K41</f>
        <v>1252354912</v>
      </c>
      <c r="L43" s="50">
        <f t="shared" ref="L43:M43" si="8">L10+L33+L39+L41</f>
        <v>2321838508</v>
      </c>
      <c r="M43" s="50">
        <f t="shared" si="8"/>
        <v>1226757783</v>
      </c>
    </row>
    <row r="44" spans="1:13" x14ac:dyDescent="0.2">
      <c r="A44" s="198" t="s">
        <v>200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0">
        <f>J42-J43</f>
        <v>145616465</v>
      </c>
      <c r="K44" s="50">
        <f>K42-K43</f>
        <v>103554572</v>
      </c>
      <c r="L44" s="50">
        <f t="shared" ref="L44:M44" si="9">L42-L43</f>
        <v>164084433</v>
      </c>
      <c r="M44" s="50">
        <f t="shared" si="9"/>
        <v>123740520</v>
      </c>
    </row>
    <row r="45" spans="1:13" x14ac:dyDescent="0.2">
      <c r="A45" s="206" t="s">
        <v>183</v>
      </c>
      <c r="B45" s="207"/>
      <c r="C45" s="207"/>
      <c r="D45" s="207"/>
      <c r="E45" s="207"/>
      <c r="F45" s="207"/>
      <c r="G45" s="207"/>
      <c r="H45" s="208"/>
      <c r="I45" s="1">
        <v>149</v>
      </c>
      <c r="J45" s="50">
        <f>IF(J42&gt;J43,J42-J43,0)</f>
        <v>145616465</v>
      </c>
      <c r="K45" s="50">
        <f>IF(K42&gt;K43,K42-K43,0)</f>
        <v>103554572</v>
      </c>
      <c r="L45" s="50">
        <f t="shared" ref="L45:M45" si="10">IF(L42&gt;L43,L42-L43,0)</f>
        <v>164084433</v>
      </c>
      <c r="M45" s="50">
        <f t="shared" si="10"/>
        <v>123740520</v>
      </c>
    </row>
    <row r="46" spans="1:13" x14ac:dyDescent="0.2">
      <c r="A46" s="206" t="s">
        <v>184</v>
      </c>
      <c r="B46" s="207"/>
      <c r="C46" s="207"/>
      <c r="D46" s="207"/>
      <c r="E46" s="207"/>
      <c r="F46" s="207"/>
      <c r="G46" s="207"/>
      <c r="H46" s="208"/>
      <c r="I46" s="1">
        <v>150</v>
      </c>
      <c r="J46" s="50">
        <f>IF(J43&gt;J42,J43-J42,0)</f>
        <v>0</v>
      </c>
      <c r="K46" s="50">
        <f>IF(K43&gt;K42,K43-K42,0)</f>
        <v>0</v>
      </c>
      <c r="L46" s="50">
        <f t="shared" ref="L46:M46" si="11">IF(L43&gt;L42,L43-L42,0)</f>
        <v>0</v>
      </c>
      <c r="M46" s="50">
        <f t="shared" si="11"/>
        <v>0</v>
      </c>
    </row>
    <row r="47" spans="1:13" x14ac:dyDescent="0.2">
      <c r="A47" s="198" t="s">
        <v>182</v>
      </c>
      <c r="B47" s="199"/>
      <c r="C47" s="199"/>
      <c r="D47" s="199"/>
      <c r="E47" s="199"/>
      <c r="F47" s="199"/>
      <c r="G47" s="199"/>
      <c r="H47" s="200"/>
      <c r="I47" s="1">
        <v>151</v>
      </c>
      <c r="J47" s="6">
        <v>28928093</v>
      </c>
      <c r="K47" s="6">
        <v>17190661</v>
      </c>
      <c r="L47" s="6">
        <v>20934583</v>
      </c>
      <c r="M47" s="6">
        <v>12908284</v>
      </c>
    </row>
    <row r="48" spans="1:13" x14ac:dyDescent="0.2">
      <c r="A48" s="198" t="s">
        <v>201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0">
        <f>J44-J47</f>
        <v>116688372</v>
      </c>
      <c r="K48" s="50">
        <f>K44-K47</f>
        <v>86363911</v>
      </c>
      <c r="L48" s="50">
        <f t="shared" ref="L48:M48" si="12">L44-L47</f>
        <v>143149850</v>
      </c>
      <c r="M48" s="50">
        <f t="shared" si="12"/>
        <v>110832236</v>
      </c>
    </row>
    <row r="49" spans="1:13" x14ac:dyDescent="0.2">
      <c r="A49" s="206" t="s">
        <v>160</v>
      </c>
      <c r="B49" s="207"/>
      <c r="C49" s="207"/>
      <c r="D49" s="207"/>
      <c r="E49" s="207"/>
      <c r="F49" s="207"/>
      <c r="G49" s="207"/>
      <c r="H49" s="208"/>
      <c r="I49" s="1">
        <v>153</v>
      </c>
      <c r="J49" s="50">
        <f>IF(J48&gt;0,J48,0)</f>
        <v>116688372</v>
      </c>
      <c r="K49" s="50">
        <f>IF(K48&gt;0,K48,0)</f>
        <v>86363911</v>
      </c>
      <c r="L49" s="50">
        <f t="shared" ref="L49:M49" si="13">IF(L48&gt;0,L48,0)</f>
        <v>143149850</v>
      </c>
      <c r="M49" s="50">
        <f t="shared" si="13"/>
        <v>110832236</v>
      </c>
    </row>
    <row r="50" spans="1:13" x14ac:dyDescent="0.2">
      <c r="A50" s="238" t="s">
        <v>185</v>
      </c>
      <c r="B50" s="239"/>
      <c r="C50" s="239"/>
      <c r="D50" s="239"/>
      <c r="E50" s="239"/>
      <c r="F50" s="239"/>
      <c r="G50" s="239"/>
      <c r="H50" s="240"/>
      <c r="I50" s="2">
        <v>154</v>
      </c>
      <c r="J50" s="58">
        <f>IF(J48&lt;0,-J48,0)</f>
        <v>0</v>
      </c>
      <c r="K50" s="58">
        <f>IF(K48&lt;0,-K48,0)</f>
        <v>0</v>
      </c>
      <c r="L50" s="58">
        <f t="shared" ref="L50:M50" si="14">IF(L48&lt;0,-L48,0)</f>
        <v>0</v>
      </c>
      <c r="M50" s="58">
        <f t="shared" si="14"/>
        <v>0</v>
      </c>
    </row>
    <row r="51" spans="1:13" ht="12.75" customHeight="1" x14ac:dyDescent="0.2">
      <c r="A51" s="190" t="s">
        <v>276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 x14ac:dyDescent="0.2">
      <c r="A52" s="194" t="s">
        <v>155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59"/>
    </row>
    <row r="53" spans="1:13" x14ac:dyDescent="0.2">
      <c r="A53" s="235" t="s">
        <v>198</v>
      </c>
      <c r="B53" s="236"/>
      <c r="C53" s="236"/>
      <c r="D53" s="236"/>
      <c r="E53" s="236"/>
      <c r="F53" s="236"/>
      <c r="G53" s="236"/>
      <c r="H53" s="237"/>
      <c r="I53" s="1">
        <v>155</v>
      </c>
      <c r="J53" s="6">
        <v>114482413</v>
      </c>
      <c r="K53" s="6">
        <v>84053376</v>
      </c>
      <c r="L53" s="6">
        <v>131427520</v>
      </c>
      <c r="M53" s="6">
        <v>99420083</v>
      </c>
    </row>
    <row r="54" spans="1:13" x14ac:dyDescent="0.2">
      <c r="A54" s="235" t="s">
        <v>199</v>
      </c>
      <c r="B54" s="236"/>
      <c r="C54" s="236"/>
      <c r="D54" s="236"/>
      <c r="E54" s="236"/>
      <c r="F54" s="236"/>
      <c r="G54" s="236"/>
      <c r="H54" s="237"/>
      <c r="I54" s="1">
        <v>156</v>
      </c>
      <c r="J54" s="7">
        <v>2205959</v>
      </c>
      <c r="K54" s="7">
        <v>2310535</v>
      </c>
      <c r="L54" s="7">
        <v>11722330</v>
      </c>
      <c r="M54" s="7">
        <v>11412153</v>
      </c>
    </row>
    <row r="55" spans="1:13" ht="12.75" customHeight="1" x14ac:dyDescent="0.2">
      <c r="A55" s="190" t="s">
        <v>157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x14ac:dyDescent="0.2">
      <c r="A56" s="194" t="s">
        <v>169</v>
      </c>
      <c r="B56" s="195"/>
      <c r="C56" s="195"/>
      <c r="D56" s="195"/>
      <c r="E56" s="195"/>
      <c r="F56" s="195"/>
      <c r="G56" s="195"/>
      <c r="H56" s="214"/>
      <c r="I56" s="8">
        <v>157</v>
      </c>
      <c r="J56" s="5">
        <f>J48</f>
        <v>116688372</v>
      </c>
      <c r="K56" s="5">
        <f>K48</f>
        <v>86363911</v>
      </c>
      <c r="L56" s="5">
        <f t="shared" ref="L56:M56" si="15">L48</f>
        <v>143149850</v>
      </c>
      <c r="M56" s="5">
        <f t="shared" si="15"/>
        <v>110832236</v>
      </c>
    </row>
    <row r="57" spans="1:13" x14ac:dyDescent="0.2">
      <c r="A57" s="198" t="s">
        <v>186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0">
        <f>SUM(J58:J64)</f>
        <v>1716000</v>
      </c>
      <c r="K57" s="50">
        <f>SUM(K58:K64)</f>
        <v>-37795001</v>
      </c>
      <c r="L57" s="50">
        <f>SUM(L58:L64)</f>
        <v>-14755795</v>
      </c>
      <c r="M57" s="50">
        <f>SUM(M58:M64)</f>
        <v>-18251736</v>
      </c>
    </row>
    <row r="58" spans="1:13" x14ac:dyDescent="0.2">
      <c r="A58" s="198" t="s">
        <v>192</v>
      </c>
      <c r="B58" s="199"/>
      <c r="C58" s="199"/>
      <c r="D58" s="199"/>
      <c r="E58" s="199"/>
      <c r="F58" s="199"/>
      <c r="G58" s="199"/>
      <c r="H58" s="200"/>
      <c r="I58" s="1">
        <v>159</v>
      </c>
      <c r="J58" s="6">
        <v>-27566000</v>
      </c>
      <c r="K58" s="6">
        <v>-46541550</v>
      </c>
      <c r="L58" s="6">
        <v>-24271000</v>
      </c>
      <c r="M58" s="6">
        <v>-23091000</v>
      </c>
    </row>
    <row r="59" spans="1:13" x14ac:dyDescent="0.2">
      <c r="A59" s="198" t="s">
        <v>193</v>
      </c>
      <c r="B59" s="199"/>
      <c r="C59" s="199"/>
      <c r="D59" s="199"/>
      <c r="E59" s="199"/>
      <c r="F59" s="199"/>
      <c r="G59" s="199"/>
      <c r="H59" s="200"/>
      <c r="I59" s="1">
        <v>160</v>
      </c>
      <c r="J59" s="6"/>
      <c r="K59" s="6"/>
      <c r="L59" s="6"/>
      <c r="M59" s="6"/>
    </row>
    <row r="60" spans="1:13" x14ac:dyDescent="0.2">
      <c r="A60" s="198" t="s">
        <v>39</v>
      </c>
      <c r="B60" s="199"/>
      <c r="C60" s="199"/>
      <c r="D60" s="199"/>
      <c r="E60" s="199"/>
      <c r="F60" s="199"/>
      <c r="G60" s="199"/>
      <c r="H60" s="200"/>
      <c r="I60" s="1">
        <v>161</v>
      </c>
      <c r="J60" s="6"/>
      <c r="K60" s="6"/>
      <c r="L60" s="6"/>
      <c r="M60" s="6"/>
    </row>
    <row r="61" spans="1:13" x14ac:dyDescent="0.2">
      <c r="A61" s="198" t="s">
        <v>194</v>
      </c>
      <c r="B61" s="199"/>
      <c r="C61" s="199"/>
      <c r="D61" s="199"/>
      <c r="E61" s="199"/>
      <c r="F61" s="199"/>
      <c r="G61" s="199"/>
      <c r="H61" s="200"/>
      <c r="I61" s="1">
        <v>162</v>
      </c>
      <c r="J61" s="6">
        <v>29282000</v>
      </c>
      <c r="K61" s="6">
        <v>8746549</v>
      </c>
      <c r="L61" s="6">
        <v>9515205</v>
      </c>
      <c r="M61" s="6">
        <v>4839264</v>
      </c>
    </row>
    <row r="62" spans="1:13" x14ac:dyDescent="0.2">
      <c r="A62" s="198" t="s">
        <v>195</v>
      </c>
      <c r="B62" s="199"/>
      <c r="C62" s="199"/>
      <c r="D62" s="199"/>
      <c r="E62" s="199"/>
      <c r="F62" s="199"/>
      <c r="G62" s="199"/>
      <c r="H62" s="200"/>
      <c r="I62" s="1">
        <v>163</v>
      </c>
      <c r="J62" s="6"/>
      <c r="K62" s="6"/>
      <c r="L62" s="6"/>
      <c r="M62" s="6"/>
    </row>
    <row r="63" spans="1:13" x14ac:dyDescent="0.2">
      <c r="A63" s="198" t="s">
        <v>196</v>
      </c>
      <c r="B63" s="199"/>
      <c r="C63" s="199"/>
      <c r="D63" s="199"/>
      <c r="E63" s="199"/>
      <c r="F63" s="199"/>
      <c r="G63" s="199"/>
      <c r="H63" s="200"/>
      <c r="I63" s="1">
        <v>164</v>
      </c>
      <c r="J63" s="6"/>
      <c r="K63" s="6"/>
      <c r="L63" s="6"/>
      <c r="M63" s="6"/>
    </row>
    <row r="64" spans="1:13" x14ac:dyDescent="0.2">
      <c r="A64" s="198" t="s">
        <v>197</v>
      </c>
      <c r="B64" s="199"/>
      <c r="C64" s="199"/>
      <c r="D64" s="199"/>
      <c r="E64" s="199"/>
      <c r="F64" s="199"/>
      <c r="G64" s="199"/>
      <c r="H64" s="200"/>
      <c r="I64" s="1">
        <v>165</v>
      </c>
      <c r="J64" s="6"/>
      <c r="K64" s="6"/>
      <c r="L64" s="6"/>
      <c r="M64" s="6"/>
    </row>
    <row r="65" spans="1:13" x14ac:dyDescent="0.2">
      <c r="A65" s="198" t="s">
        <v>187</v>
      </c>
      <c r="B65" s="199"/>
      <c r="C65" s="199"/>
      <c r="D65" s="199"/>
      <c r="E65" s="199"/>
      <c r="F65" s="199"/>
      <c r="G65" s="199"/>
      <c r="H65" s="200"/>
      <c r="I65" s="1">
        <v>166</v>
      </c>
      <c r="J65" s="6"/>
      <c r="K65" s="6"/>
      <c r="L65" s="6"/>
      <c r="M65" s="6"/>
    </row>
    <row r="66" spans="1:13" x14ac:dyDescent="0.2">
      <c r="A66" s="198" t="s">
        <v>161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0">
        <f>J57-J65</f>
        <v>1716000</v>
      </c>
      <c r="K66" s="50">
        <f>K57-K65</f>
        <v>-37795001</v>
      </c>
      <c r="L66" s="50">
        <f>L57-L65</f>
        <v>-14755795</v>
      </c>
      <c r="M66" s="50">
        <f>M57-M65</f>
        <v>-18251736</v>
      </c>
    </row>
    <row r="67" spans="1:13" x14ac:dyDescent="0.2">
      <c r="A67" s="198" t="s">
        <v>162</v>
      </c>
      <c r="B67" s="199"/>
      <c r="C67" s="199"/>
      <c r="D67" s="199"/>
      <c r="E67" s="199"/>
      <c r="F67" s="199"/>
      <c r="G67" s="199"/>
      <c r="H67" s="200"/>
      <c r="I67" s="1">
        <v>168</v>
      </c>
      <c r="J67" s="58">
        <f>J56+J66</f>
        <v>118404372</v>
      </c>
      <c r="K67" s="58">
        <f>K56+K66</f>
        <v>48568910</v>
      </c>
      <c r="L67" s="58">
        <f t="shared" ref="L67:M67" si="16">L56+L66</f>
        <v>128394055</v>
      </c>
      <c r="M67" s="58">
        <f t="shared" si="16"/>
        <v>92580500</v>
      </c>
    </row>
    <row r="68" spans="1:13" ht="12.75" customHeight="1" x14ac:dyDescent="0.2">
      <c r="A68" s="231" t="s">
        <v>277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1:13" ht="12.75" customHeight="1" x14ac:dyDescent="0.2">
      <c r="A69" s="233" t="s">
        <v>156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</row>
    <row r="70" spans="1:13" x14ac:dyDescent="0.2">
      <c r="A70" s="235" t="s">
        <v>198</v>
      </c>
      <c r="B70" s="236"/>
      <c r="C70" s="236"/>
      <c r="D70" s="236"/>
      <c r="E70" s="236"/>
      <c r="F70" s="236"/>
      <c r="G70" s="236"/>
      <c r="H70" s="237"/>
      <c r="I70" s="1">
        <v>169</v>
      </c>
      <c r="J70" s="6">
        <v>116558427</v>
      </c>
      <c r="K70" s="6">
        <v>46791233</v>
      </c>
      <c r="L70" s="6">
        <v>116488154</v>
      </c>
      <c r="M70" s="6">
        <v>80949776</v>
      </c>
    </row>
    <row r="71" spans="1:13" x14ac:dyDescent="0.2">
      <c r="A71" s="228" t="s">
        <v>199</v>
      </c>
      <c r="B71" s="229"/>
      <c r="C71" s="229"/>
      <c r="D71" s="229"/>
      <c r="E71" s="229"/>
      <c r="F71" s="229"/>
      <c r="G71" s="229"/>
      <c r="H71" s="230"/>
      <c r="I71" s="4">
        <v>170</v>
      </c>
      <c r="J71" s="7">
        <v>1845945</v>
      </c>
      <c r="K71" s="7">
        <v>1777677</v>
      </c>
      <c r="L71" s="7">
        <v>11905901</v>
      </c>
      <c r="M71" s="7">
        <v>11630724</v>
      </c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2">
    <dataValidation allowBlank="1" sqref="A1:I1048576 J71:K71 J68:M69 J72:M1048576 J61:K61 L58:M65 J58:K58 L70:M71 L10:M55 J1:K55 L1:M7 M8:M9 N1:XFD1048576"/>
    <dataValidation type="whole" operator="notEqual" allowBlank="1" showInputMessage="1" showErrorMessage="1" errorTitle="Pogrešan unos" error="Mogu se unijeti samo cjelobrojne vrijednosti." sqref="J62:J65 J59:J60 J70:K70 J56:M57 J66:M67">
      <formula1>999999999999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L57"/>
  <sheetViews>
    <sheetView view="pageBreakPreview" zoomScale="110" zoomScaleNormal="100" workbookViewId="0">
      <selection activeCell="N25" sqref="N25"/>
    </sheetView>
  </sheetViews>
  <sheetFormatPr defaultRowHeight="12.75" x14ac:dyDescent="0.2"/>
  <cols>
    <col min="1" max="9" width="9.140625" style="49"/>
    <col min="10" max="10" width="11.140625" style="49" bestFit="1" customWidth="1"/>
    <col min="11" max="11" width="11.28515625" style="49" bestFit="1" customWidth="1"/>
    <col min="12" max="12" width="10.28515625" style="49" bestFit="1" customWidth="1"/>
    <col min="13" max="16384" width="9.140625" style="49"/>
  </cols>
  <sheetData>
    <row r="1" spans="1:11" ht="12.75" customHeight="1" x14ac:dyDescent="0.2">
      <c r="A1" s="250" t="s">
        <v>135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 x14ac:dyDescent="0.2">
      <c r="A2" s="251" t="s">
        <v>318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x14ac:dyDescent="0.2">
      <c r="A3" s="247" t="s">
        <v>313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3.25" x14ac:dyDescent="0.2">
      <c r="A4" s="252" t="s">
        <v>50</v>
      </c>
      <c r="B4" s="252"/>
      <c r="C4" s="252"/>
      <c r="D4" s="252"/>
      <c r="E4" s="252"/>
      <c r="F4" s="252"/>
      <c r="G4" s="252"/>
      <c r="H4" s="252"/>
      <c r="I4" s="61" t="s">
        <v>243</v>
      </c>
      <c r="J4" s="62" t="s">
        <v>283</v>
      </c>
      <c r="K4" s="62" t="s">
        <v>284</v>
      </c>
    </row>
    <row r="5" spans="1:11" x14ac:dyDescent="0.2">
      <c r="A5" s="246">
        <v>1</v>
      </c>
      <c r="B5" s="246"/>
      <c r="C5" s="246"/>
      <c r="D5" s="246"/>
      <c r="E5" s="246"/>
      <c r="F5" s="246"/>
      <c r="G5" s="246"/>
      <c r="H5" s="246"/>
      <c r="I5" s="63">
        <v>2</v>
      </c>
      <c r="J5" s="64" t="s">
        <v>247</v>
      </c>
      <c r="K5" s="64" t="s">
        <v>248</v>
      </c>
    </row>
    <row r="6" spans="1:11" x14ac:dyDescent="0.2">
      <c r="A6" s="190" t="s">
        <v>129</v>
      </c>
      <c r="B6" s="191"/>
      <c r="C6" s="191"/>
      <c r="D6" s="191"/>
      <c r="E6" s="191"/>
      <c r="F6" s="191"/>
      <c r="G6" s="191"/>
      <c r="H6" s="191"/>
      <c r="I6" s="244"/>
      <c r="J6" s="244"/>
      <c r="K6" s="245"/>
    </row>
    <row r="7" spans="1:11" x14ac:dyDescent="0.2">
      <c r="A7" s="182" t="s">
        <v>34</v>
      </c>
      <c r="B7" s="183"/>
      <c r="C7" s="183"/>
      <c r="D7" s="183"/>
      <c r="E7" s="183"/>
      <c r="F7" s="183"/>
      <c r="G7" s="183"/>
      <c r="H7" s="183"/>
      <c r="I7" s="1">
        <v>1</v>
      </c>
      <c r="J7" s="6">
        <v>145616465</v>
      </c>
      <c r="K7" s="6">
        <v>164084433</v>
      </c>
    </row>
    <row r="8" spans="1:11" x14ac:dyDescent="0.2">
      <c r="A8" s="182" t="s">
        <v>35</v>
      </c>
      <c r="B8" s="183"/>
      <c r="C8" s="183"/>
      <c r="D8" s="183"/>
      <c r="E8" s="183"/>
      <c r="F8" s="183"/>
      <c r="G8" s="183"/>
      <c r="H8" s="183"/>
      <c r="I8" s="1">
        <v>2</v>
      </c>
      <c r="J8" s="6">
        <v>70382171</v>
      </c>
      <c r="K8" s="6">
        <v>68901746</v>
      </c>
    </row>
    <row r="9" spans="1:11" x14ac:dyDescent="0.2">
      <c r="A9" s="182" t="s">
        <v>36</v>
      </c>
      <c r="B9" s="183"/>
      <c r="C9" s="183"/>
      <c r="D9" s="183"/>
      <c r="E9" s="183"/>
      <c r="F9" s="183"/>
      <c r="G9" s="183"/>
      <c r="H9" s="183"/>
      <c r="I9" s="1">
        <v>3</v>
      </c>
      <c r="J9" s="6">
        <v>69500543.999999896</v>
      </c>
      <c r="K9" s="6">
        <v>96141573</v>
      </c>
    </row>
    <row r="10" spans="1:11" x14ac:dyDescent="0.2">
      <c r="A10" s="182" t="s">
        <v>37</v>
      </c>
      <c r="B10" s="183"/>
      <c r="C10" s="183"/>
      <c r="D10" s="183"/>
      <c r="E10" s="183"/>
      <c r="F10" s="183"/>
      <c r="G10" s="183"/>
      <c r="H10" s="183"/>
      <c r="I10" s="1">
        <v>4</v>
      </c>
      <c r="J10" s="6"/>
      <c r="K10" s="6"/>
    </row>
    <row r="11" spans="1:11" x14ac:dyDescent="0.2">
      <c r="A11" s="182" t="s">
        <v>38</v>
      </c>
      <c r="B11" s="183"/>
      <c r="C11" s="183"/>
      <c r="D11" s="183"/>
      <c r="E11" s="183"/>
      <c r="F11" s="183"/>
      <c r="G11" s="183"/>
      <c r="H11" s="183"/>
      <c r="I11" s="1">
        <v>5</v>
      </c>
      <c r="J11" s="6"/>
      <c r="K11" s="6"/>
    </row>
    <row r="12" spans="1:11" x14ac:dyDescent="0.2">
      <c r="A12" s="182" t="s">
        <v>42</v>
      </c>
      <c r="B12" s="183"/>
      <c r="C12" s="183"/>
      <c r="D12" s="183"/>
      <c r="E12" s="183"/>
      <c r="F12" s="183"/>
      <c r="G12" s="183"/>
      <c r="H12" s="183"/>
      <c r="I12" s="1">
        <v>6</v>
      </c>
      <c r="J12" s="6"/>
      <c r="K12" s="6"/>
    </row>
    <row r="13" spans="1:11" x14ac:dyDescent="0.2">
      <c r="A13" s="198" t="s">
        <v>130</v>
      </c>
      <c r="B13" s="199"/>
      <c r="C13" s="199"/>
      <c r="D13" s="199"/>
      <c r="E13" s="199"/>
      <c r="F13" s="199"/>
      <c r="G13" s="199"/>
      <c r="H13" s="199"/>
      <c r="I13" s="1">
        <v>7</v>
      </c>
      <c r="J13" s="50">
        <f>SUM(J7:J12)</f>
        <v>285499179.99999988</v>
      </c>
      <c r="K13" s="50">
        <f>SUM(K7:K12)</f>
        <v>329127752</v>
      </c>
    </row>
    <row r="14" spans="1:11" x14ac:dyDescent="0.2">
      <c r="A14" s="182" t="s">
        <v>43</v>
      </c>
      <c r="B14" s="183"/>
      <c r="C14" s="183"/>
      <c r="D14" s="183"/>
      <c r="E14" s="183"/>
      <c r="F14" s="183"/>
      <c r="G14" s="183"/>
      <c r="H14" s="183"/>
      <c r="I14" s="1">
        <v>8</v>
      </c>
      <c r="J14" s="6"/>
      <c r="K14" s="6"/>
    </row>
    <row r="15" spans="1:11" x14ac:dyDescent="0.2">
      <c r="A15" s="182" t="s">
        <v>44</v>
      </c>
      <c r="B15" s="183"/>
      <c r="C15" s="183"/>
      <c r="D15" s="183"/>
      <c r="E15" s="183"/>
      <c r="F15" s="183"/>
      <c r="G15" s="183"/>
      <c r="H15" s="183"/>
      <c r="I15" s="1">
        <v>9</v>
      </c>
      <c r="J15" s="6">
        <v>34469663</v>
      </c>
      <c r="K15" s="6">
        <v>88714402</v>
      </c>
    </row>
    <row r="16" spans="1:11" x14ac:dyDescent="0.2">
      <c r="A16" s="182" t="s">
        <v>45</v>
      </c>
      <c r="B16" s="183"/>
      <c r="C16" s="183"/>
      <c r="D16" s="183"/>
      <c r="E16" s="183"/>
      <c r="F16" s="183"/>
      <c r="G16" s="183"/>
      <c r="H16" s="183"/>
      <c r="I16" s="1">
        <v>10</v>
      </c>
      <c r="J16" s="6">
        <v>61548057</v>
      </c>
      <c r="K16" s="6">
        <v>100046066</v>
      </c>
    </row>
    <row r="17" spans="1:12" x14ac:dyDescent="0.2">
      <c r="A17" s="182" t="s">
        <v>46</v>
      </c>
      <c r="B17" s="183"/>
      <c r="C17" s="183"/>
      <c r="D17" s="183"/>
      <c r="E17" s="183"/>
      <c r="F17" s="183"/>
      <c r="G17" s="183"/>
      <c r="H17" s="183"/>
      <c r="I17" s="1">
        <v>11</v>
      </c>
      <c r="J17" s="6">
        <v>18219935</v>
      </c>
      <c r="K17" s="6">
        <v>39228596</v>
      </c>
      <c r="L17" s="114"/>
    </row>
    <row r="18" spans="1:12" x14ac:dyDescent="0.2">
      <c r="A18" s="198" t="s">
        <v>131</v>
      </c>
      <c r="B18" s="199"/>
      <c r="C18" s="199"/>
      <c r="D18" s="199"/>
      <c r="E18" s="199"/>
      <c r="F18" s="199"/>
      <c r="G18" s="199"/>
      <c r="H18" s="199"/>
      <c r="I18" s="1">
        <v>12</v>
      </c>
      <c r="J18" s="50">
        <f>SUM(J14:J17)</f>
        <v>114237655</v>
      </c>
      <c r="K18" s="50">
        <f>SUM(K14:K17)</f>
        <v>227989064</v>
      </c>
    </row>
    <row r="19" spans="1:12" x14ac:dyDescent="0.2">
      <c r="A19" s="198" t="s">
        <v>30</v>
      </c>
      <c r="B19" s="199"/>
      <c r="C19" s="199"/>
      <c r="D19" s="199"/>
      <c r="E19" s="199"/>
      <c r="F19" s="199"/>
      <c r="G19" s="199"/>
      <c r="H19" s="199"/>
      <c r="I19" s="1">
        <v>13</v>
      </c>
      <c r="J19" s="50">
        <f>IF(J13&gt;J18,J13-J18,0)</f>
        <v>171261524.99999988</v>
      </c>
      <c r="K19" s="50">
        <f>IF(K13&gt;K18,K13-K18,0)</f>
        <v>101138688</v>
      </c>
    </row>
    <row r="20" spans="1:12" x14ac:dyDescent="0.2">
      <c r="A20" s="198" t="s">
        <v>31</v>
      </c>
      <c r="B20" s="199"/>
      <c r="C20" s="199"/>
      <c r="D20" s="199"/>
      <c r="E20" s="199"/>
      <c r="F20" s="199"/>
      <c r="G20" s="199"/>
      <c r="H20" s="199"/>
      <c r="I20" s="1">
        <v>14</v>
      </c>
      <c r="J20" s="50">
        <f>IF(J18&gt;J13,J18-J13,0)</f>
        <v>0</v>
      </c>
      <c r="K20" s="50">
        <f>IF(K18&gt;K13,K18-K13,0)</f>
        <v>0</v>
      </c>
    </row>
    <row r="21" spans="1:12" x14ac:dyDescent="0.2">
      <c r="A21" s="190" t="s">
        <v>132</v>
      </c>
      <c r="B21" s="191"/>
      <c r="C21" s="191"/>
      <c r="D21" s="191"/>
      <c r="E21" s="191"/>
      <c r="F21" s="191"/>
      <c r="G21" s="191"/>
      <c r="H21" s="191"/>
      <c r="I21" s="244"/>
      <c r="J21" s="244"/>
      <c r="K21" s="245"/>
    </row>
    <row r="22" spans="1:12" x14ac:dyDescent="0.2">
      <c r="A22" s="182" t="s">
        <v>146</v>
      </c>
      <c r="B22" s="183"/>
      <c r="C22" s="183"/>
      <c r="D22" s="183"/>
      <c r="E22" s="183"/>
      <c r="F22" s="183"/>
      <c r="G22" s="183"/>
      <c r="H22" s="183"/>
      <c r="I22" s="1">
        <v>15</v>
      </c>
      <c r="J22" s="6">
        <v>19985977.399999999</v>
      </c>
      <c r="K22" s="6">
        <v>1293947</v>
      </c>
    </row>
    <row r="23" spans="1:12" x14ac:dyDescent="0.2">
      <c r="A23" s="182" t="s">
        <v>147</v>
      </c>
      <c r="B23" s="183"/>
      <c r="C23" s="183"/>
      <c r="D23" s="183"/>
      <c r="E23" s="183"/>
      <c r="F23" s="183"/>
      <c r="G23" s="183"/>
      <c r="H23" s="183"/>
      <c r="I23" s="1">
        <v>16</v>
      </c>
      <c r="J23" s="6"/>
      <c r="K23" s="6"/>
    </row>
    <row r="24" spans="1:12" x14ac:dyDescent="0.2">
      <c r="A24" s="182" t="s">
        <v>148</v>
      </c>
      <c r="B24" s="183"/>
      <c r="C24" s="183"/>
      <c r="D24" s="183"/>
      <c r="E24" s="183"/>
      <c r="F24" s="183"/>
      <c r="G24" s="183"/>
      <c r="H24" s="183"/>
      <c r="I24" s="1">
        <v>17</v>
      </c>
      <c r="J24" s="6">
        <v>3082226</v>
      </c>
      <c r="K24" s="6">
        <v>2468491</v>
      </c>
    </row>
    <row r="25" spans="1:12" x14ac:dyDescent="0.2">
      <c r="A25" s="182" t="s">
        <v>149</v>
      </c>
      <c r="B25" s="183"/>
      <c r="C25" s="183"/>
      <c r="D25" s="183"/>
      <c r="E25" s="183"/>
      <c r="F25" s="183"/>
      <c r="G25" s="183"/>
      <c r="H25" s="183"/>
      <c r="I25" s="1">
        <v>18</v>
      </c>
      <c r="J25" s="6"/>
      <c r="K25" s="6"/>
    </row>
    <row r="26" spans="1:12" x14ac:dyDescent="0.2">
      <c r="A26" s="182" t="s">
        <v>150</v>
      </c>
      <c r="B26" s="183"/>
      <c r="C26" s="183"/>
      <c r="D26" s="183"/>
      <c r="E26" s="183"/>
      <c r="F26" s="183"/>
      <c r="G26" s="183"/>
      <c r="H26" s="183"/>
      <c r="I26" s="1">
        <v>19</v>
      </c>
      <c r="J26" s="6">
        <v>40890000</v>
      </c>
      <c r="K26" s="6">
        <v>42416000</v>
      </c>
    </row>
    <row r="27" spans="1:12" x14ac:dyDescent="0.2">
      <c r="A27" s="198" t="s">
        <v>136</v>
      </c>
      <c r="B27" s="199"/>
      <c r="C27" s="199"/>
      <c r="D27" s="199"/>
      <c r="E27" s="199"/>
      <c r="F27" s="199"/>
      <c r="G27" s="199"/>
      <c r="H27" s="199"/>
      <c r="I27" s="1">
        <v>20</v>
      </c>
      <c r="J27" s="50">
        <f>SUM(J22:J26)</f>
        <v>63958203.399999999</v>
      </c>
      <c r="K27" s="50">
        <f>SUM(K22:K26)</f>
        <v>46178438</v>
      </c>
    </row>
    <row r="28" spans="1:12" x14ac:dyDescent="0.2">
      <c r="A28" s="182" t="s">
        <v>101</v>
      </c>
      <c r="B28" s="183"/>
      <c r="C28" s="183"/>
      <c r="D28" s="183"/>
      <c r="E28" s="183"/>
      <c r="F28" s="183"/>
      <c r="G28" s="183"/>
      <c r="H28" s="183"/>
      <c r="I28" s="1">
        <v>21</v>
      </c>
      <c r="J28" s="6">
        <v>31729017</v>
      </c>
      <c r="K28" s="6">
        <v>60971792</v>
      </c>
    </row>
    <row r="29" spans="1:12" x14ac:dyDescent="0.2">
      <c r="A29" s="182" t="s">
        <v>102</v>
      </c>
      <c r="B29" s="183"/>
      <c r="C29" s="183"/>
      <c r="D29" s="183"/>
      <c r="E29" s="183"/>
      <c r="F29" s="183"/>
      <c r="G29" s="183"/>
      <c r="H29" s="183"/>
      <c r="I29" s="1">
        <v>22</v>
      </c>
      <c r="J29" s="6"/>
      <c r="K29" s="6"/>
    </row>
    <row r="30" spans="1:12" x14ac:dyDescent="0.2">
      <c r="A30" s="182" t="s">
        <v>10</v>
      </c>
      <c r="B30" s="183"/>
      <c r="C30" s="183"/>
      <c r="D30" s="183"/>
      <c r="E30" s="183"/>
      <c r="F30" s="183"/>
      <c r="G30" s="183"/>
      <c r="H30" s="183"/>
      <c r="I30" s="1">
        <v>23</v>
      </c>
      <c r="J30" s="6">
        <v>50005000</v>
      </c>
      <c r="K30" s="6">
        <v>49104000</v>
      </c>
    </row>
    <row r="31" spans="1:12" x14ac:dyDescent="0.2">
      <c r="A31" s="198" t="s">
        <v>2</v>
      </c>
      <c r="B31" s="199"/>
      <c r="C31" s="199"/>
      <c r="D31" s="199"/>
      <c r="E31" s="199"/>
      <c r="F31" s="199"/>
      <c r="G31" s="199"/>
      <c r="H31" s="199"/>
      <c r="I31" s="1">
        <v>24</v>
      </c>
      <c r="J31" s="50">
        <f>SUM(J28:J30)</f>
        <v>81734017</v>
      </c>
      <c r="K31" s="50">
        <f>SUM(K28:K30)</f>
        <v>110075792</v>
      </c>
    </row>
    <row r="32" spans="1:12" x14ac:dyDescent="0.2">
      <c r="A32" s="198" t="s">
        <v>32</v>
      </c>
      <c r="B32" s="199"/>
      <c r="C32" s="199"/>
      <c r="D32" s="199"/>
      <c r="E32" s="199"/>
      <c r="F32" s="199"/>
      <c r="G32" s="199"/>
      <c r="H32" s="199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x14ac:dyDescent="0.2">
      <c r="A33" s="198" t="s">
        <v>33</v>
      </c>
      <c r="B33" s="199"/>
      <c r="C33" s="199"/>
      <c r="D33" s="199"/>
      <c r="E33" s="199"/>
      <c r="F33" s="199"/>
      <c r="G33" s="199"/>
      <c r="H33" s="199"/>
      <c r="I33" s="1">
        <v>26</v>
      </c>
      <c r="J33" s="50">
        <f>IF(J31&gt;J27,J31-J27,0)</f>
        <v>17775813.600000001</v>
      </c>
      <c r="K33" s="50">
        <f>IF(K31&gt;K27,K31-K27,0)</f>
        <v>63897354</v>
      </c>
    </row>
    <row r="34" spans="1:11" x14ac:dyDescent="0.2">
      <c r="A34" s="190" t="s">
        <v>133</v>
      </c>
      <c r="B34" s="191"/>
      <c r="C34" s="191"/>
      <c r="D34" s="191"/>
      <c r="E34" s="191"/>
      <c r="F34" s="191"/>
      <c r="G34" s="191"/>
      <c r="H34" s="191"/>
      <c r="I34" s="244"/>
      <c r="J34" s="244"/>
      <c r="K34" s="245"/>
    </row>
    <row r="35" spans="1:11" x14ac:dyDescent="0.2">
      <c r="A35" s="182" t="s">
        <v>142</v>
      </c>
      <c r="B35" s="183"/>
      <c r="C35" s="183"/>
      <c r="D35" s="183"/>
      <c r="E35" s="183"/>
      <c r="F35" s="183"/>
      <c r="G35" s="183"/>
      <c r="H35" s="183"/>
      <c r="I35" s="1">
        <v>27</v>
      </c>
      <c r="J35" s="6"/>
      <c r="K35" s="6"/>
    </row>
    <row r="36" spans="1:11" x14ac:dyDescent="0.2">
      <c r="A36" s="182" t="s">
        <v>23</v>
      </c>
      <c r="B36" s="183"/>
      <c r="C36" s="183"/>
      <c r="D36" s="183"/>
      <c r="E36" s="183"/>
      <c r="F36" s="183"/>
      <c r="G36" s="183"/>
      <c r="H36" s="183"/>
      <c r="I36" s="1">
        <v>28</v>
      </c>
      <c r="J36" s="6">
        <v>64791000</v>
      </c>
      <c r="K36" s="6">
        <v>59293000</v>
      </c>
    </row>
    <row r="37" spans="1:11" x14ac:dyDescent="0.2">
      <c r="A37" s="182" t="s">
        <v>24</v>
      </c>
      <c r="B37" s="183"/>
      <c r="C37" s="183"/>
      <c r="D37" s="183"/>
      <c r="E37" s="183"/>
      <c r="F37" s="183"/>
      <c r="G37" s="183"/>
      <c r="H37" s="183"/>
      <c r="I37" s="1">
        <v>29</v>
      </c>
      <c r="J37" s="6"/>
      <c r="K37" s="6"/>
    </row>
    <row r="38" spans="1:11" x14ac:dyDescent="0.2">
      <c r="A38" s="198" t="s">
        <v>59</v>
      </c>
      <c r="B38" s="199"/>
      <c r="C38" s="199"/>
      <c r="D38" s="199"/>
      <c r="E38" s="199"/>
      <c r="F38" s="199"/>
      <c r="G38" s="199"/>
      <c r="H38" s="199"/>
      <c r="I38" s="1">
        <v>30</v>
      </c>
      <c r="J38" s="50">
        <f>SUM(J35:J37)</f>
        <v>64791000</v>
      </c>
      <c r="K38" s="50">
        <f>SUM(K35:K37)</f>
        <v>59293000</v>
      </c>
    </row>
    <row r="39" spans="1:11" x14ac:dyDescent="0.2">
      <c r="A39" s="182" t="s">
        <v>25</v>
      </c>
      <c r="B39" s="183"/>
      <c r="C39" s="183"/>
      <c r="D39" s="183"/>
      <c r="E39" s="183"/>
      <c r="F39" s="183"/>
      <c r="G39" s="183"/>
      <c r="H39" s="183"/>
      <c r="I39" s="1">
        <v>31</v>
      </c>
      <c r="J39" s="6">
        <v>158666000</v>
      </c>
      <c r="K39" s="6">
        <v>167850000</v>
      </c>
    </row>
    <row r="40" spans="1:11" x14ac:dyDescent="0.2">
      <c r="A40" s="182" t="s">
        <v>26</v>
      </c>
      <c r="B40" s="183"/>
      <c r="C40" s="183"/>
      <c r="D40" s="183"/>
      <c r="E40" s="183"/>
      <c r="F40" s="183"/>
      <c r="G40" s="183"/>
      <c r="H40" s="183"/>
      <c r="I40" s="1">
        <v>32</v>
      </c>
      <c r="J40" s="6">
        <v>0</v>
      </c>
      <c r="K40" s="6"/>
    </row>
    <row r="41" spans="1:11" x14ac:dyDescent="0.2">
      <c r="A41" s="182" t="s">
        <v>27</v>
      </c>
      <c r="B41" s="183"/>
      <c r="C41" s="183"/>
      <c r="D41" s="183"/>
      <c r="E41" s="183"/>
      <c r="F41" s="183"/>
      <c r="G41" s="183"/>
      <c r="H41" s="183"/>
      <c r="I41" s="1">
        <v>33</v>
      </c>
      <c r="J41" s="6"/>
      <c r="K41" s="6"/>
    </row>
    <row r="42" spans="1:11" x14ac:dyDescent="0.2">
      <c r="A42" s="182" t="s">
        <v>28</v>
      </c>
      <c r="B42" s="183"/>
      <c r="C42" s="183"/>
      <c r="D42" s="183"/>
      <c r="E42" s="183"/>
      <c r="F42" s="183"/>
      <c r="G42" s="183"/>
      <c r="H42" s="183"/>
      <c r="I42" s="1">
        <v>34</v>
      </c>
      <c r="J42" s="6">
        <v>4520675</v>
      </c>
      <c r="K42" s="6"/>
    </row>
    <row r="43" spans="1:11" x14ac:dyDescent="0.2">
      <c r="A43" s="182" t="s">
        <v>29</v>
      </c>
      <c r="B43" s="183"/>
      <c r="C43" s="183"/>
      <c r="D43" s="183"/>
      <c r="E43" s="183"/>
      <c r="F43" s="183"/>
      <c r="G43" s="183"/>
      <c r="H43" s="183"/>
      <c r="I43" s="1">
        <v>35</v>
      </c>
      <c r="J43" s="6"/>
      <c r="K43" s="6"/>
    </row>
    <row r="44" spans="1:11" x14ac:dyDescent="0.2">
      <c r="A44" s="198" t="s">
        <v>60</v>
      </c>
      <c r="B44" s="199"/>
      <c r="C44" s="199"/>
      <c r="D44" s="199"/>
      <c r="E44" s="199"/>
      <c r="F44" s="199"/>
      <c r="G44" s="199"/>
      <c r="H44" s="199"/>
      <c r="I44" s="1">
        <v>36</v>
      </c>
      <c r="J44" s="50">
        <f>SUM(J39:J43)</f>
        <v>163186675</v>
      </c>
      <c r="K44" s="50">
        <f>SUM(K39:K43)</f>
        <v>167850000</v>
      </c>
    </row>
    <row r="45" spans="1:11" x14ac:dyDescent="0.2">
      <c r="A45" s="198" t="s">
        <v>11</v>
      </c>
      <c r="B45" s="199"/>
      <c r="C45" s="199"/>
      <c r="D45" s="199"/>
      <c r="E45" s="199"/>
      <c r="F45" s="199"/>
      <c r="G45" s="199"/>
      <c r="H45" s="199"/>
      <c r="I45" s="1">
        <v>37</v>
      </c>
      <c r="J45" s="50">
        <f>IF(J38&gt;J44,J38-J44,0)</f>
        <v>0</v>
      </c>
      <c r="K45" s="50">
        <f>IF(K38&gt;K44,K38-K44,0)</f>
        <v>0</v>
      </c>
    </row>
    <row r="46" spans="1:11" x14ac:dyDescent="0.2">
      <c r="A46" s="198" t="s">
        <v>12</v>
      </c>
      <c r="B46" s="199"/>
      <c r="C46" s="199"/>
      <c r="D46" s="199"/>
      <c r="E46" s="199"/>
      <c r="F46" s="199"/>
      <c r="G46" s="199"/>
      <c r="H46" s="199"/>
      <c r="I46" s="1">
        <v>38</v>
      </c>
      <c r="J46" s="50">
        <f>IF(J44&gt;J38,J44-J38,0)</f>
        <v>98395675</v>
      </c>
      <c r="K46" s="50">
        <f>IF(K44&gt;K38,K44-K38,0)</f>
        <v>108557000</v>
      </c>
    </row>
    <row r="47" spans="1:11" x14ac:dyDescent="0.2">
      <c r="A47" s="182" t="s">
        <v>61</v>
      </c>
      <c r="B47" s="183"/>
      <c r="C47" s="183"/>
      <c r="D47" s="183"/>
      <c r="E47" s="183"/>
      <c r="F47" s="183"/>
      <c r="G47" s="183"/>
      <c r="H47" s="183"/>
      <c r="I47" s="1">
        <v>39</v>
      </c>
      <c r="J47" s="50">
        <f>IF(J19-J20+J32-J33+J45-J46&gt;0,J19-J20+J32-J33+J45-J46,0)</f>
        <v>55090036.399999887</v>
      </c>
      <c r="K47" s="50">
        <f>IF(K19-K20+K32-K33+K45-K46&gt;0,K19-K20+K32-K33+K45-K46,0)</f>
        <v>0</v>
      </c>
    </row>
    <row r="48" spans="1:11" x14ac:dyDescent="0.2">
      <c r="A48" s="182" t="s">
        <v>62</v>
      </c>
      <c r="B48" s="183"/>
      <c r="C48" s="183"/>
      <c r="D48" s="183"/>
      <c r="E48" s="183"/>
      <c r="F48" s="183"/>
      <c r="G48" s="183"/>
      <c r="H48" s="183"/>
      <c r="I48" s="1">
        <v>40</v>
      </c>
      <c r="J48" s="50">
        <f>IF(J20-J19+J33-J32+J46-J45&gt;0,J20-J19+J33-J32+J46-J45,0)</f>
        <v>0</v>
      </c>
      <c r="K48" s="50">
        <f>IF(K20-K19+K33-K32+K46-K45&gt;0,K20-K19+K33-K32+K46-K45,0)</f>
        <v>71315666</v>
      </c>
    </row>
    <row r="49" spans="1:12" x14ac:dyDescent="0.2">
      <c r="A49" s="182" t="s">
        <v>134</v>
      </c>
      <c r="B49" s="183"/>
      <c r="C49" s="183"/>
      <c r="D49" s="183"/>
      <c r="E49" s="183"/>
      <c r="F49" s="183"/>
      <c r="G49" s="183"/>
      <c r="H49" s="183"/>
      <c r="I49" s="1">
        <v>41</v>
      </c>
      <c r="J49" s="6">
        <v>250864902</v>
      </c>
      <c r="K49" s="6">
        <v>325334249</v>
      </c>
    </row>
    <row r="50" spans="1:12" x14ac:dyDescent="0.2">
      <c r="A50" s="182" t="s">
        <v>143</v>
      </c>
      <c r="B50" s="183"/>
      <c r="C50" s="183"/>
      <c r="D50" s="183"/>
      <c r="E50" s="183"/>
      <c r="F50" s="183"/>
      <c r="G50" s="183"/>
      <c r="H50" s="183"/>
      <c r="I50" s="1">
        <v>42</v>
      </c>
      <c r="J50" s="6">
        <f>J47</f>
        <v>55090036.399999887</v>
      </c>
      <c r="K50" s="6">
        <f>K47</f>
        <v>0</v>
      </c>
    </row>
    <row r="51" spans="1:12" x14ac:dyDescent="0.2">
      <c r="A51" s="182" t="s">
        <v>144</v>
      </c>
      <c r="B51" s="183"/>
      <c r="C51" s="183"/>
      <c r="D51" s="183"/>
      <c r="E51" s="183"/>
      <c r="F51" s="183"/>
      <c r="G51" s="183"/>
      <c r="H51" s="183"/>
      <c r="I51" s="1">
        <v>43</v>
      </c>
      <c r="J51" s="6">
        <f>J48</f>
        <v>0</v>
      </c>
      <c r="K51" s="6">
        <f>K48</f>
        <v>71315666</v>
      </c>
    </row>
    <row r="52" spans="1:12" x14ac:dyDescent="0.2">
      <c r="A52" s="201" t="s">
        <v>145</v>
      </c>
      <c r="B52" s="202"/>
      <c r="C52" s="202"/>
      <c r="D52" s="202"/>
      <c r="E52" s="202"/>
      <c r="F52" s="202"/>
      <c r="G52" s="202"/>
      <c r="H52" s="202"/>
      <c r="I52" s="4">
        <v>44</v>
      </c>
      <c r="J52" s="58">
        <f>J49+J50-J51</f>
        <v>305954938.39999986</v>
      </c>
      <c r="K52" s="58">
        <f>K49+K50-K51</f>
        <v>254018583</v>
      </c>
    </row>
    <row r="53" spans="1:12" x14ac:dyDescent="0.2">
      <c r="L53" s="114"/>
    </row>
    <row r="54" spans="1:12" x14ac:dyDescent="0.2">
      <c r="K54" s="114"/>
    </row>
    <row r="57" spans="1:12" x14ac:dyDescent="0.2">
      <c r="K57" s="114"/>
    </row>
  </sheetData>
  <protectedRanges>
    <protectedRange sqref="K14" name="Range1_11_1_1_2_1"/>
    <protectedRange sqref="J7" name="Range1_10_2_2"/>
    <protectedRange sqref="J8" name="Range1_10_3_2"/>
    <protectedRange sqref="J10" name="Range1_2"/>
    <protectedRange sqref="J14" name="Range1_11_1_2"/>
    <protectedRange sqref="J16:J17" name="Range1_11_2_2"/>
    <protectedRange sqref="J22:J24" name="Range1_12_3"/>
    <protectedRange sqref="J26" name="Range1_12_1_2"/>
    <protectedRange sqref="J28" name="Range1_13_3"/>
    <protectedRange sqref="J30" name="Range1_13_1_2"/>
    <protectedRange sqref="J49" name="Range1_15_2"/>
    <protectedRange sqref="K7" name="Range1_10_2_1_2_1_1"/>
    <protectedRange sqref="K8" name="Range1_10_3_1_2_1_1"/>
    <protectedRange sqref="K16" name="Range1_11_2_1_2_1_1"/>
    <protectedRange sqref="K22:K24" name="Range1_12_2_3_1"/>
    <protectedRange sqref="K26" name="Range1_12_1_1_3_1"/>
    <protectedRange sqref="K28" name="Range1_13_2_3_1"/>
    <protectedRange sqref="K49" name="Range1_15_1_3_1"/>
    <protectedRange sqref="K17" name="Range1_11_2_1_2_1_1_1"/>
    <protectedRange sqref="K30" name="Range1_13_1_1_3_1_1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allowBlank="1" sqref="K51:K1048576 L1:XFD1048576 A1:J1048576 K1:K49"/>
    <dataValidation type="whole" operator="notEqual" allowBlank="1" showInputMessage="1" showErrorMessage="1" errorTitle="Pogrešan unos" error="Mogu se unijeti samo cjelobrojne vrijednosti." sqref="K50">
      <formula1>9999999998</formula1>
    </dataValidation>
  </dataValidations>
  <pageMargins left="0.75" right="0.75" top="1" bottom="1" header="0.5" footer="0.5"/>
  <pageSetup paperSize="9" scale="8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P25"/>
  <sheetViews>
    <sheetView view="pageBreakPreview" zoomScale="125" zoomScaleNormal="100" workbookViewId="0">
      <selection activeCell="J28" sqref="J28"/>
    </sheetView>
  </sheetViews>
  <sheetFormatPr defaultRowHeight="12.75" x14ac:dyDescent="0.2"/>
  <cols>
    <col min="1" max="4" width="9.140625" style="66"/>
    <col min="5" max="5" width="10.140625" style="66" bestFit="1" customWidth="1"/>
    <col min="6" max="9" width="9.140625" style="66"/>
    <col min="10" max="10" width="12.28515625" style="66" customWidth="1"/>
    <col min="11" max="11" width="15.85546875" style="66" customWidth="1"/>
    <col min="12" max="12" width="11.42578125" style="66" bestFit="1" customWidth="1"/>
    <col min="13" max="13" width="11.140625" style="66" bestFit="1" customWidth="1"/>
    <col min="14" max="14" width="9.140625" style="66"/>
    <col min="15" max="15" width="11.28515625" style="66" bestFit="1" customWidth="1"/>
    <col min="16" max="16384" width="9.140625" style="66"/>
  </cols>
  <sheetData>
    <row r="1" spans="1:16" x14ac:dyDescent="0.2">
      <c r="A1" s="268" t="s">
        <v>245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6" ht="15.75" x14ac:dyDescent="0.2">
      <c r="A2" s="41"/>
      <c r="B2" s="65"/>
      <c r="C2" s="257" t="s">
        <v>246</v>
      </c>
      <c r="D2" s="257"/>
      <c r="E2" s="67">
        <v>41640</v>
      </c>
      <c r="F2" s="42" t="s">
        <v>214</v>
      </c>
      <c r="G2" s="258">
        <v>41820</v>
      </c>
      <c r="H2" s="259"/>
      <c r="I2" s="65"/>
      <c r="J2" s="65"/>
      <c r="K2" s="65"/>
    </row>
    <row r="3" spans="1:16" ht="23.25" x14ac:dyDescent="0.2">
      <c r="A3" s="260" t="s">
        <v>50</v>
      </c>
      <c r="B3" s="260"/>
      <c r="C3" s="260"/>
      <c r="D3" s="260"/>
      <c r="E3" s="260"/>
      <c r="F3" s="260"/>
      <c r="G3" s="260"/>
      <c r="H3" s="260"/>
      <c r="I3" s="68" t="s">
        <v>269</v>
      </c>
      <c r="J3" s="69" t="s">
        <v>124</v>
      </c>
      <c r="K3" s="69" t="s">
        <v>125</v>
      </c>
    </row>
    <row r="4" spans="1:16" x14ac:dyDescent="0.2">
      <c r="A4" s="261">
        <v>1</v>
      </c>
      <c r="B4" s="261"/>
      <c r="C4" s="261"/>
      <c r="D4" s="261"/>
      <c r="E4" s="261"/>
      <c r="F4" s="261"/>
      <c r="G4" s="261"/>
      <c r="H4" s="261"/>
      <c r="I4" s="71">
        <v>2</v>
      </c>
      <c r="J4" s="70" t="s">
        <v>247</v>
      </c>
      <c r="K4" s="70" t="s">
        <v>248</v>
      </c>
    </row>
    <row r="5" spans="1:16" x14ac:dyDescent="0.2">
      <c r="A5" s="253" t="s">
        <v>249</v>
      </c>
      <c r="B5" s="254"/>
      <c r="C5" s="254"/>
      <c r="D5" s="254"/>
      <c r="E5" s="254"/>
      <c r="F5" s="254"/>
      <c r="G5" s="254"/>
      <c r="H5" s="254"/>
      <c r="I5" s="43">
        <v>1</v>
      </c>
      <c r="J5" s="5">
        <v>133372000</v>
      </c>
      <c r="K5" s="5">
        <v>133372000</v>
      </c>
      <c r="L5" s="116"/>
      <c r="P5" s="116"/>
    </row>
    <row r="6" spans="1:16" x14ac:dyDescent="0.2">
      <c r="A6" s="253" t="s">
        <v>250</v>
      </c>
      <c r="B6" s="254"/>
      <c r="C6" s="254"/>
      <c r="D6" s="254"/>
      <c r="E6" s="254"/>
      <c r="F6" s="254"/>
      <c r="G6" s="254"/>
      <c r="H6" s="254"/>
      <c r="I6" s="43">
        <v>2</v>
      </c>
      <c r="J6" s="6">
        <v>882597123</v>
      </c>
      <c r="K6" s="6">
        <v>882597123</v>
      </c>
      <c r="L6" s="116"/>
      <c r="P6" s="116"/>
    </row>
    <row r="7" spans="1:16" x14ac:dyDescent="0.2">
      <c r="A7" s="253" t="s">
        <v>251</v>
      </c>
      <c r="B7" s="254"/>
      <c r="C7" s="254"/>
      <c r="D7" s="254"/>
      <c r="E7" s="254"/>
      <c r="F7" s="254"/>
      <c r="G7" s="254"/>
      <c r="H7" s="254"/>
      <c r="I7" s="43">
        <v>3</v>
      </c>
      <c r="J7" s="6">
        <v>6897292</v>
      </c>
      <c r="K7" s="6">
        <v>-17179530</v>
      </c>
      <c r="L7" s="116"/>
      <c r="P7" s="116"/>
    </row>
    <row r="8" spans="1:16" x14ac:dyDescent="0.2">
      <c r="A8" s="253" t="s">
        <v>252</v>
      </c>
      <c r="B8" s="254"/>
      <c r="C8" s="254"/>
      <c r="D8" s="254"/>
      <c r="E8" s="254"/>
      <c r="F8" s="254"/>
      <c r="G8" s="254"/>
      <c r="H8" s="254"/>
      <c r="I8" s="43">
        <v>4</v>
      </c>
      <c r="J8" s="6">
        <v>427740166</v>
      </c>
      <c r="K8" s="6">
        <v>587338068</v>
      </c>
      <c r="L8" s="116"/>
      <c r="P8" s="116"/>
    </row>
    <row r="9" spans="1:16" x14ac:dyDescent="0.2">
      <c r="A9" s="253" t="s">
        <v>253</v>
      </c>
      <c r="B9" s="254"/>
      <c r="C9" s="254"/>
      <c r="D9" s="254"/>
      <c r="E9" s="254"/>
      <c r="F9" s="254"/>
      <c r="G9" s="254"/>
      <c r="H9" s="254"/>
      <c r="I9" s="43">
        <v>5</v>
      </c>
      <c r="J9" s="6">
        <v>194872086</v>
      </c>
      <c r="K9" s="6">
        <v>131427520</v>
      </c>
      <c r="L9" s="116"/>
      <c r="P9" s="116"/>
    </row>
    <row r="10" spans="1:16" x14ac:dyDescent="0.2">
      <c r="A10" s="253" t="s">
        <v>254</v>
      </c>
      <c r="B10" s="254"/>
      <c r="C10" s="254"/>
      <c r="D10" s="254"/>
      <c r="E10" s="254"/>
      <c r="F10" s="254"/>
      <c r="G10" s="254"/>
      <c r="H10" s="254"/>
      <c r="I10" s="43">
        <v>6</v>
      </c>
      <c r="J10" s="6"/>
      <c r="K10" s="6"/>
      <c r="L10" s="116"/>
      <c r="P10" s="116"/>
    </row>
    <row r="11" spans="1:16" x14ac:dyDescent="0.2">
      <c r="A11" s="253" t="s">
        <v>255</v>
      </c>
      <c r="B11" s="254"/>
      <c r="C11" s="254"/>
      <c r="D11" s="254"/>
      <c r="E11" s="254"/>
      <c r="F11" s="254"/>
      <c r="G11" s="254"/>
      <c r="H11" s="254"/>
      <c r="I11" s="43">
        <v>7</v>
      </c>
      <c r="J11" s="6"/>
      <c r="K11" s="6"/>
      <c r="L11" s="116"/>
      <c r="P11" s="116"/>
    </row>
    <row r="12" spans="1:16" x14ac:dyDescent="0.2">
      <c r="A12" s="253" t="s">
        <v>256</v>
      </c>
      <c r="B12" s="254"/>
      <c r="C12" s="254"/>
      <c r="D12" s="254"/>
      <c r="E12" s="254"/>
      <c r="F12" s="254"/>
      <c r="G12" s="254"/>
      <c r="H12" s="254"/>
      <c r="I12" s="43">
        <v>8</v>
      </c>
      <c r="J12" s="6"/>
      <c r="K12" s="6"/>
      <c r="L12" s="116"/>
      <c r="P12" s="116"/>
    </row>
    <row r="13" spans="1:16" x14ac:dyDescent="0.2">
      <c r="A13" s="253" t="s">
        <v>257</v>
      </c>
      <c r="B13" s="254"/>
      <c r="C13" s="254"/>
      <c r="D13" s="254"/>
      <c r="E13" s="254"/>
      <c r="F13" s="254"/>
      <c r="G13" s="254"/>
      <c r="H13" s="254"/>
      <c r="I13" s="43">
        <v>9</v>
      </c>
      <c r="J13" s="6">
        <v>-22275803</v>
      </c>
      <c r="K13" s="6">
        <v>-12874319</v>
      </c>
      <c r="L13" s="116"/>
      <c r="P13" s="116"/>
    </row>
    <row r="14" spans="1:16" x14ac:dyDescent="0.2">
      <c r="A14" s="255" t="s">
        <v>258</v>
      </c>
      <c r="B14" s="256"/>
      <c r="C14" s="256"/>
      <c r="D14" s="256"/>
      <c r="E14" s="256"/>
      <c r="F14" s="256"/>
      <c r="G14" s="256"/>
      <c r="H14" s="256"/>
      <c r="I14" s="43">
        <v>10</v>
      </c>
      <c r="J14" s="50">
        <f>SUM(J5:J13)</f>
        <v>1623202864</v>
      </c>
      <c r="K14" s="50">
        <f>SUM(K5:K13)</f>
        <v>1704680862</v>
      </c>
      <c r="L14" s="116"/>
      <c r="M14" s="116"/>
      <c r="P14" s="116"/>
    </row>
    <row r="15" spans="1:16" x14ac:dyDescent="0.2">
      <c r="A15" s="253" t="s">
        <v>259</v>
      </c>
      <c r="B15" s="254"/>
      <c r="C15" s="254"/>
      <c r="D15" s="254"/>
      <c r="E15" s="254"/>
      <c r="F15" s="254"/>
      <c r="G15" s="254"/>
      <c r="H15" s="254"/>
      <c r="I15" s="43">
        <v>11</v>
      </c>
      <c r="J15" s="6">
        <v>9707000</v>
      </c>
      <c r="K15" s="6">
        <v>-24271000</v>
      </c>
      <c r="L15" s="116"/>
      <c r="P15" s="116"/>
    </row>
    <row r="16" spans="1:16" x14ac:dyDescent="0.2">
      <c r="A16" s="253" t="s">
        <v>260</v>
      </c>
      <c r="B16" s="254"/>
      <c r="C16" s="254"/>
      <c r="D16" s="254"/>
      <c r="E16" s="254"/>
      <c r="F16" s="254"/>
      <c r="G16" s="254"/>
      <c r="H16" s="254"/>
      <c r="I16" s="43">
        <v>12</v>
      </c>
      <c r="J16" s="6"/>
      <c r="K16" s="6"/>
      <c r="L16" s="116"/>
      <c r="P16" s="116"/>
    </row>
    <row r="17" spans="1:16" x14ac:dyDescent="0.2">
      <c r="A17" s="253" t="s">
        <v>261</v>
      </c>
      <c r="B17" s="254"/>
      <c r="C17" s="254"/>
      <c r="D17" s="254"/>
      <c r="E17" s="254"/>
      <c r="F17" s="254"/>
      <c r="G17" s="254"/>
      <c r="H17" s="254"/>
      <c r="I17" s="43">
        <v>13</v>
      </c>
      <c r="J17" s="6">
        <v>32332000</v>
      </c>
      <c r="K17" s="6">
        <v>9515205</v>
      </c>
      <c r="L17" s="116"/>
      <c r="P17" s="116"/>
    </row>
    <row r="18" spans="1:16" x14ac:dyDescent="0.2">
      <c r="A18" s="253" t="s">
        <v>262</v>
      </c>
      <c r="B18" s="254"/>
      <c r="C18" s="254"/>
      <c r="D18" s="254"/>
      <c r="E18" s="254"/>
      <c r="F18" s="254"/>
      <c r="G18" s="254"/>
      <c r="H18" s="254"/>
      <c r="I18" s="43">
        <v>14</v>
      </c>
      <c r="J18" s="6"/>
      <c r="K18" s="6"/>
      <c r="L18" s="116"/>
      <c r="P18" s="116"/>
    </row>
    <row r="19" spans="1:16" x14ac:dyDescent="0.2">
      <c r="A19" s="253" t="s">
        <v>263</v>
      </c>
      <c r="B19" s="254"/>
      <c r="C19" s="254"/>
      <c r="D19" s="254"/>
      <c r="E19" s="254"/>
      <c r="F19" s="254"/>
      <c r="G19" s="254"/>
      <c r="H19" s="254"/>
      <c r="I19" s="43">
        <v>15</v>
      </c>
      <c r="J19" s="6"/>
      <c r="K19" s="6"/>
      <c r="L19" s="116"/>
      <c r="P19" s="116"/>
    </row>
    <row r="20" spans="1:16" x14ac:dyDescent="0.2">
      <c r="A20" s="253" t="s">
        <v>264</v>
      </c>
      <c r="B20" s="254"/>
      <c r="C20" s="254"/>
      <c r="D20" s="254"/>
      <c r="E20" s="254"/>
      <c r="F20" s="254"/>
      <c r="G20" s="254"/>
      <c r="H20" s="254"/>
      <c r="I20" s="43">
        <v>16</v>
      </c>
      <c r="J20" s="6">
        <v>171089645</v>
      </c>
      <c r="K20" s="6">
        <v>108139563</v>
      </c>
      <c r="L20" s="116"/>
      <c r="P20" s="116"/>
    </row>
    <row r="21" spans="1:16" x14ac:dyDescent="0.2">
      <c r="A21" s="255" t="s">
        <v>265</v>
      </c>
      <c r="B21" s="256"/>
      <c r="C21" s="256"/>
      <c r="D21" s="256"/>
      <c r="E21" s="256"/>
      <c r="F21" s="256"/>
      <c r="G21" s="256"/>
      <c r="H21" s="256"/>
      <c r="I21" s="43">
        <v>17</v>
      </c>
      <c r="J21" s="58">
        <f>SUM(J15:J20)</f>
        <v>213128645</v>
      </c>
      <c r="K21" s="58">
        <f>SUM(K15:K20)</f>
        <v>93383768</v>
      </c>
      <c r="L21" s="116"/>
      <c r="M21" s="116"/>
      <c r="P21" s="116"/>
    </row>
    <row r="22" spans="1:16" x14ac:dyDescent="0.2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  <c r="L22" s="116"/>
      <c r="P22" s="116"/>
    </row>
    <row r="23" spans="1:16" x14ac:dyDescent="0.2">
      <c r="A23" s="262" t="s">
        <v>266</v>
      </c>
      <c r="B23" s="263"/>
      <c r="C23" s="263"/>
      <c r="D23" s="263"/>
      <c r="E23" s="263"/>
      <c r="F23" s="263"/>
      <c r="G23" s="263"/>
      <c r="H23" s="263"/>
      <c r="I23" s="44">
        <v>18</v>
      </c>
      <c r="J23" s="5">
        <v>208972668</v>
      </c>
      <c r="K23" s="5">
        <v>81477998</v>
      </c>
      <c r="L23" s="116"/>
      <c r="P23" s="116"/>
    </row>
    <row r="24" spans="1:16" ht="17.25" customHeight="1" x14ac:dyDescent="0.2">
      <c r="A24" s="264" t="s">
        <v>267</v>
      </c>
      <c r="B24" s="265"/>
      <c r="C24" s="265"/>
      <c r="D24" s="265"/>
      <c r="E24" s="265"/>
      <c r="F24" s="265"/>
      <c r="G24" s="265"/>
      <c r="H24" s="265"/>
      <c r="I24" s="45">
        <v>19</v>
      </c>
      <c r="J24" s="58">
        <v>4155977</v>
      </c>
      <c r="K24" s="58">
        <v>11905770</v>
      </c>
      <c r="L24" s="116"/>
      <c r="P24" s="116"/>
    </row>
    <row r="25" spans="1:16" ht="30" customHeight="1" x14ac:dyDescent="0.2">
      <c r="A25" s="266" t="s">
        <v>268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3">
    <dataValidation allowBlank="1" sqref="A1:I1048576 J21:J22 J1:K4 J10:J14 K9:K1048576 J24:J1048576 L1:XFD1048576"/>
    <dataValidation type="whole" operator="notEqual" allowBlank="1" showInputMessage="1" showErrorMessage="1" errorTitle="Pogrešan unos" error="Mogu se unijeti samo cjelobrojne vrijednosti." sqref="K5:K8 J5:J9 J15:J20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topLeftCell="A10" zoomScale="110" zoomScaleNormal="100" workbookViewId="0"/>
  </sheetViews>
  <sheetFormatPr defaultRowHeight="12.75" x14ac:dyDescent="0.2"/>
  <sheetData>
    <row r="1" spans="1:10" x14ac:dyDescent="0.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274" t="s">
        <v>244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x14ac:dyDescent="0.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 x14ac:dyDescent="0.2">
      <c r="A4" s="275" t="s">
        <v>280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0" ht="12.75" customHeight="1" x14ac:dyDescent="0.2">
      <c r="A5" s="275"/>
      <c r="B5" s="275"/>
      <c r="C5" s="275"/>
      <c r="D5" s="275"/>
      <c r="E5" s="275"/>
      <c r="F5" s="275"/>
      <c r="G5" s="275"/>
      <c r="H5" s="275"/>
      <c r="I5" s="275"/>
      <c r="J5" s="275"/>
    </row>
    <row r="6" spans="1:10" ht="12.75" customHeight="1" x14ac:dyDescent="0.2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 ht="12.75" customHeight="1" x14ac:dyDescent="0.2">
      <c r="A7" s="275"/>
      <c r="B7" s="275"/>
      <c r="C7" s="275"/>
      <c r="D7" s="275"/>
      <c r="E7" s="275"/>
      <c r="F7" s="275"/>
      <c r="G7" s="275"/>
      <c r="H7" s="275"/>
      <c r="I7" s="275"/>
      <c r="J7" s="275"/>
    </row>
    <row r="8" spans="1:10" ht="12.75" customHeight="1" x14ac:dyDescent="0.2">
      <c r="A8" s="275"/>
      <c r="B8" s="275"/>
      <c r="C8" s="275"/>
      <c r="D8" s="275"/>
      <c r="E8" s="275"/>
      <c r="F8" s="275"/>
      <c r="G8" s="275"/>
      <c r="H8" s="275"/>
      <c r="I8" s="275"/>
      <c r="J8" s="275"/>
    </row>
    <row r="9" spans="1:10" ht="12.75" customHeight="1" x14ac:dyDescent="0.2">
      <c r="A9" s="275"/>
      <c r="B9" s="275"/>
      <c r="C9" s="275"/>
      <c r="D9" s="275"/>
      <c r="E9" s="275"/>
      <c r="F9" s="275"/>
      <c r="G9" s="275"/>
      <c r="H9" s="275"/>
      <c r="I9" s="275"/>
      <c r="J9" s="275"/>
    </row>
    <row r="10" spans="1:10" ht="12.75" customHeight="1" x14ac:dyDescent="0.2">
      <c r="A10" s="275"/>
      <c r="B10" s="275"/>
      <c r="C10" s="275"/>
      <c r="D10" s="275"/>
      <c r="E10" s="275"/>
      <c r="F10" s="275"/>
      <c r="G10" s="275"/>
      <c r="H10" s="275"/>
      <c r="I10" s="275"/>
      <c r="J10" s="275"/>
    </row>
    <row r="11" spans="1:10" x14ac:dyDescent="0.2">
      <c r="A11" s="276"/>
      <c r="B11" s="276"/>
      <c r="C11" s="276"/>
      <c r="D11" s="276"/>
      <c r="E11" s="276"/>
      <c r="F11" s="276"/>
      <c r="G11" s="276"/>
      <c r="H11" s="276"/>
      <c r="I11" s="276"/>
      <c r="J11" s="276"/>
    </row>
    <row r="12" spans="1:10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x14ac:dyDescent="0.2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Josipović</cp:lastModifiedBy>
  <cp:lastPrinted>2014-07-21T12:09:36Z</cp:lastPrinted>
  <dcterms:created xsi:type="dcterms:W3CDTF">2008-10-17T11:51:54Z</dcterms:created>
  <dcterms:modified xsi:type="dcterms:W3CDTF">2014-07-21T14:12:51Z</dcterms:modified>
</cp:coreProperties>
</file>