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4\Objave rezultata\Q4 2014\TFI POD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flow'!$A$1:$D$55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D13" i="20" l="1"/>
  <c r="C54" i="20"/>
  <c r="K21" i="17" l="1"/>
  <c r="J21" i="17"/>
  <c r="K14" i="17"/>
  <c r="J14" i="17"/>
  <c r="D7" i="20"/>
  <c r="C13" i="20"/>
  <c r="D30" i="20" l="1"/>
  <c r="F57" i="18" l="1"/>
  <c r="D72" i="19"/>
  <c r="D119" i="19" l="1"/>
  <c r="D38" i="20" l="1"/>
  <c r="F33" i="18" l="1"/>
  <c r="F27" i="18"/>
  <c r="F16" i="18"/>
  <c r="F7" i="18"/>
  <c r="F42" i="18" l="1"/>
  <c r="D44" i="20"/>
  <c r="D31" i="20"/>
  <c r="D27" i="20"/>
  <c r="D18" i="20"/>
  <c r="E33" i="18"/>
  <c r="D33" i="18"/>
  <c r="C33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2" i="18"/>
  <c r="C12" i="18"/>
  <c r="E7" i="18"/>
  <c r="D7" i="18"/>
  <c r="C7" i="18"/>
  <c r="C42" i="18" l="1"/>
  <c r="D19" i="20"/>
  <c r="D42" i="18"/>
  <c r="D10" i="18"/>
  <c r="E42" i="18"/>
  <c r="E10" i="18"/>
  <c r="C10" i="18"/>
  <c r="F10" i="18"/>
  <c r="D33" i="20"/>
  <c r="D46" i="20"/>
  <c r="D45" i="20"/>
  <c r="D32" i="20"/>
  <c r="D20" i="20"/>
  <c r="E43" i="18" l="1"/>
  <c r="D43" i="18"/>
  <c r="F43" i="18"/>
  <c r="C43" i="18"/>
  <c r="C46" i="18" s="1"/>
  <c r="D44" i="18"/>
  <c r="D45" i="18"/>
  <c r="D46" i="18"/>
  <c r="E46" i="18"/>
  <c r="E44" i="18"/>
  <c r="D48" i="20"/>
  <c r="D47" i="20"/>
  <c r="D51" i="20" l="1"/>
  <c r="D50" i="20"/>
  <c r="E45" i="18"/>
  <c r="C45" i="18"/>
  <c r="E48" i="18"/>
  <c r="F44" i="18"/>
  <c r="F45" i="18"/>
  <c r="F46" i="18"/>
  <c r="D48" i="18"/>
  <c r="D49" i="18" s="1"/>
  <c r="F48" i="18"/>
  <c r="C44" i="18"/>
  <c r="D52" i="20" l="1"/>
  <c r="D54" i="20" s="1"/>
  <c r="E50" i="18"/>
  <c r="E49" i="18"/>
  <c r="F49" i="18"/>
  <c r="D50" i="18"/>
  <c r="C48" i="18"/>
  <c r="F56" i="18"/>
  <c r="F50" i="18"/>
  <c r="C49" i="18"/>
  <c r="C50" i="18" l="1"/>
  <c r="F67" i="18"/>
  <c r="E57" i="18"/>
  <c r="E56" i="18" l="1"/>
  <c r="E67" i="18" s="1"/>
  <c r="D100" i="19" l="1"/>
  <c r="D90" i="19"/>
  <c r="D86" i="19"/>
  <c r="D82" i="19"/>
  <c r="D79" i="19"/>
  <c r="D56" i="19"/>
  <c r="D49" i="19"/>
  <c r="D41" i="19"/>
  <c r="D35" i="19"/>
  <c r="D26" i="19"/>
  <c r="D16" i="19"/>
  <c r="D9" i="19"/>
  <c r="D69" i="19" l="1"/>
  <c r="D8" i="19"/>
  <c r="D40" i="19"/>
  <c r="D118" i="19" l="1"/>
  <c r="D114" i="19"/>
  <c r="D66" i="19"/>
  <c r="C44" i="20"/>
  <c r="C38" i="20"/>
  <c r="C31" i="20"/>
  <c r="C27" i="20"/>
  <c r="C18" i="20"/>
  <c r="D66" i="18"/>
  <c r="C66" i="18"/>
  <c r="C100" i="19"/>
  <c r="C90" i="19"/>
  <c r="C86" i="19"/>
  <c r="C82" i="19"/>
  <c r="C79" i="19"/>
  <c r="C72" i="19"/>
  <c r="C56" i="19"/>
  <c r="C49" i="19"/>
  <c r="C41" i="19"/>
  <c r="C35" i="19"/>
  <c r="C26" i="19"/>
  <c r="C16" i="19"/>
  <c r="C9" i="19"/>
  <c r="C8" i="19" s="1"/>
  <c r="C69" i="19" l="1"/>
  <c r="C114" i="19" s="1"/>
  <c r="C19" i="20"/>
  <c r="C40" i="19"/>
  <c r="C66" i="19" s="1"/>
  <c r="C32" i="20"/>
  <c r="C45" i="20"/>
  <c r="C46" i="20"/>
  <c r="C33" i="20"/>
  <c r="C20" i="20"/>
  <c r="D56" i="18"/>
  <c r="D67" i="18" s="1"/>
  <c r="C119" i="19"/>
  <c r="C118" i="19" s="1"/>
  <c r="C47" i="20" l="1"/>
  <c r="C48" i="20"/>
  <c r="C56" i="18"/>
  <c r="C67" i="18" s="1"/>
  <c r="C51" i="20" l="1"/>
  <c r="C50" i="20"/>
  <c r="C52" i="20" l="1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<sst xmlns="http://schemas.openxmlformats.org/spreadsheetml/2006/main" count="350" uniqueCount="311">
  <si>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</si>
  <si>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</si>
  <si>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</si>
  <si>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</si>
  <si>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</si>
  <si>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</si>
  <si>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</si>
  <si>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</si>
  <si>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</si>
  <si>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</si>
  <si>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</si>
  <si>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</si>
  <si>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</si>
  <si>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</si>
  <si>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</si>
  <si>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</si>
  <si>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</si>
  <si>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</si>
  <si>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</si>
  <si>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</si>
  <si>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</si>
  <si>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</si>
  <si>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</si>
  <si>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</si>
  <si>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</si>
  <si>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</si>
  <si>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</si>
  <si>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</si>
  <si>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</si>
  <si>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</si>
  <si>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</si>
  <si>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</si>
  <si>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</si>
  <si>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</si>
  <si>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</si>
  <si>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</si>
  <si>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</si>
  <si>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</si>
  <si>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</si>
  <si>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</si>
  <si>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</si>
  <si>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</si>
  <si>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</si>
  <si>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</si>
  <si>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</si>
  <si>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</si>
  <si>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</si>
  <si>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</si>
  <si>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</si>
  <si>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</si>
  <si>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</si>
  <si>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</si>
  <si>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</si>
  <si>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</si>
  <si>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</si>
  <si>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</si>
  <si>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</si>
  <si>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</si>
  <si>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</si>
  <si>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</si>
  <si>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</si>
  <si>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</si>
  <si>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</si>
  <si>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</si>
  <si>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</si>
  <si>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</si>
  <si>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</si>
  <si>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</si>
  <si>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</si>
  <si>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</si>
  <si>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</si>
  <si>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</si>
  <si>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</si>
  <si>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</si>
  <si>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</si>
  <si>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</si>
  <si>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</si>
  <si>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</si>
  <si>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</si>
  <si>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</si>
  <si>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</si>
  <si>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</si>
  <si>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</si>
  <si>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</si>
  <si>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</si>
  <si>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</si>
  <si>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</si>
  <si>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</si>
  <si>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</si>
  <si>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</si>
  <si>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</si>
  <si>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</si>
  <si>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</si>
  <si>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</si>
  <si>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</si>
  <si>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</si>
  <si>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</si>
  <si>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</si>
  <si>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</si>
  <si>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</si>
  <si>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</si>
  <si>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</si>
  <si>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</si>
  <si>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</si>
  <si>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</si>
  <si>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</si>
  <si>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</si>
  <si>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</si>
  <si>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</si>
  <si>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</si>
  <si>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</si>
  <si>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</si>
  <si>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</si>
  <si>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</si>
  <si>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</si>
  <si>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</si>
  <si>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</si>
  <si>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</si>
  <si>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</si>
  <si>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</si>
  <si>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</si>
  <si>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</si>
  <si>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</si>
  <si>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</si>
  <si>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</si>
  <si>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</si>
  <si>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</si>
  <si>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</si>
  <si>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</si>
  <si>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</si>
  <si>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</si>
  <si>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</si>
  <si>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</si>
  <si>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</si>
  <si>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</si>
  <si>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</si>
  <si>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</si>
  <si>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</si>
  <si>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</si>
  <si>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</si>
  <si>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</si>
  <si>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</si>
  <si>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</si>
  <si>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</si>
  <si>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</si>
  <si>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</si>
  <si>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</si>
  <si>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</si>
  <si>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</si>
  <si>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</si>
  <si>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</si>
  <si>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</si>
  <si>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</si>
  <si>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</si>
  <si>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</si>
  <si>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</si>
  <si>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</si>
  <si>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</si>
  <si>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</si>
  <si>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</si>
  <si>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</si>
  <si>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</si>
  <si>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</si>
  <si>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</si>
  <si>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</si>
  <si>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</si>
  <si>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</si>
  <si>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</si>
  <si>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</si>
  <si>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</si>
  <si>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</si>
  <si>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</si>
  <si>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</si>
  <si>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</si>
  <si>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</si>
  <si>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</si>
  <si>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</si>
  <si>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</si>
  <si>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</si>
  <si>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</si>
  <si>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</si>
  <si>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</si>
  <si>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</si>
  <si>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</si>
  <si>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</si>
  <si>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</si>
  <si>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</si>
  <si>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</si>
  <si>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</si>
  <si>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</si>
  <si>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</si>
  <si>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</si>
  <si>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</si>
  <si>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</si>
  <si>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</si>
  <si>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</si>
  <si>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</si>
  <si>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</si>
  <si>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</si>
  <si>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</si>
  <si>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</si>
  <si>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</si>
  <si>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</si>
  <si>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</si>
  <si>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</si>
  <si>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</si>
  <si>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</si>
  <si>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</si>
  <si>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</si>
  <si>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</si>
  <si>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</si>
  <si>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</si>
  <si>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</si>
  <si>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</si>
  <si>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</si>
  <si>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</si>
  <si>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</si>
  <si>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</si>
  <si>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</si>
  <si>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</si>
  <si>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</si>
  <si>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</si>
  <si>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</si>
  <si>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</si>
  <si>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</si>
  <si>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</si>
  <si>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</si>
  <si>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</si>
  <si>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</si>
  <si>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</si>
  <si>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</si>
  <si>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</si>
  <si>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</si>
  <si>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</si>
  <si>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</si>
  <si>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</si>
  <si>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</si>
  <si>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</si>
  <si>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</si>
  <si>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</si>
  <si>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</si>
  <si>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</si>
  <si>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</si>
  <si>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</si>
  <si>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</si>
  <si>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</si>
  <si>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</si>
  <si>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</si>
  <si>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</si>
  <si>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</si>
  <si>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</si>
  <si>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</si>
  <si>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</si>
  <si>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</si>
  <si>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</si>
  <si>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</si>
  <si>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</si>
  <si>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</si>
  <si>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</si>
  <si>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</si>
  <si>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</si>
  <si>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</si>
  <si>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</si>
  <si>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</si>
  <si>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</si>
  <si>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</si>
  <si>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</si>
  <si>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</si>
  <si>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</si>
  <si>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</si>
  <si>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</si>
  <si>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</si>
  <si>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</si>
  <si>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</si>
  <si>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</si>
  <si>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</si>
  <si>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</si>
  <si>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</si>
  <si>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</si>
  <si>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</si>
  <si>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</si>
  <si>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</si>
  <si>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</si>
  <si>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</si>
  <si>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</si>
  <si>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</si>
  <si>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</si>
  <si>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</si>
  <si>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</si>
  <si>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</si>
  <si>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</si>
  <si>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</si>
  <si>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</si>
  <si>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</si>
  <si>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</si>
  <si>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</si>
  <si>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</si>
  <si>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</si>
  <si>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</si>
  <si>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</si>
  <si>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</si>
  <si>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</si>
  <si>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</si>
  <si>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</si>
  <si>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</si>
  <si>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</si>
  <si>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</si>
  <si>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</si>
  <si>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</si>
  <si>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period 01.01.2014. to 31.12.2014.</t>
  </si>
  <si>
    <t>as of 31.12.2014.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</si>
</sst>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000"/>
    <numFmt numFmtId="165" formatCode="_-* #,##0\ _k_n_-;\-* #,##0\ _k_n_-;_-* &quot;-&quot;??\ _k_n_-;_-@_-"/>
    <numFmt numFmtId="166" formatCode="_-* #,##0\ _B_F_-;\-* #,##0\ _B_F_-;_-* &quot;-&quot;\ _B_F_-;_-@_-"/>
    <numFmt numFmtId="167" formatCode="_-[$€-2]\ * #,##0.00000_-;\-[$€-2]\ * #,##0.00000_-;_-[$€-2]\ * &quot;-&quot;??_-"/>
    <numFmt numFmtId="168" formatCode="_-* #,##0.00_-;\-* #,##0.00_-;_-* &quot;-&quot;??_-;_-@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7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2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4" fontId="24" fillId="0" borderId="1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7" xfId="3" applyFont="1" applyBorder="1" applyAlignment="1" applyProtection="1">
      <alignment horizontal="center"/>
      <protection hidden="1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 applyProtection="1">
      <alignment horizontal="center" vertical="center"/>
      <protection locked="0" hidden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E41" sqref="E41"/>
    </sheetView>
  </sheetViews>
  <sheetFormatPr defaultRowHeight="12.75"/>
  <cols>
    <col min="1" max="1" width="9.140625" style="145"/>
    <col min="2" max="2" width="13" style="145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68" t="s">
        <v>23</v>
      </c>
      <c r="B1" s="169"/>
      <c r="C1" s="169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231" t="s">
        <v>24</v>
      </c>
      <c r="B2" s="232"/>
      <c r="C2" s="232"/>
      <c r="D2" s="233"/>
      <c r="E2" s="84">
        <v>41640</v>
      </c>
      <c r="F2" s="11"/>
      <c r="G2" s="12" t="s">
        <v>34</v>
      </c>
      <c r="H2" s="84">
        <v>42004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234" t="s">
        <v>301</v>
      </c>
      <c r="B4" s="235"/>
      <c r="C4" s="235"/>
      <c r="D4" s="235"/>
      <c r="E4" s="235"/>
      <c r="F4" s="235"/>
      <c r="G4" s="235"/>
      <c r="H4" s="235"/>
      <c r="I4" s="236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194" t="s">
        <v>8</v>
      </c>
      <c r="B6" s="195"/>
      <c r="C6" s="219" t="s">
        <v>273</v>
      </c>
      <c r="D6" s="220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237" t="s">
        <v>9</v>
      </c>
      <c r="B8" s="238"/>
      <c r="C8" s="219" t="s">
        <v>274</v>
      </c>
      <c r="D8" s="220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216" t="s">
        <v>10</v>
      </c>
      <c r="B10" s="217"/>
      <c r="C10" s="219" t="s">
        <v>275</v>
      </c>
      <c r="D10" s="220"/>
      <c r="E10" s="15"/>
      <c r="F10" s="15"/>
      <c r="G10" s="15"/>
      <c r="H10" s="15"/>
      <c r="I10" s="70"/>
      <c r="J10" s="9"/>
      <c r="K10" s="9"/>
      <c r="L10" s="9"/>
    </row>
    <row r="11" spans="1:12">
      <c r="A11" s="218"/>
      <c r="B11" s="218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194" t="s">
        <v>11</v>
      </c>
      <c r="B12" s="195"/>
      <c r="C12" s="208" t="s">
        <v>276</v>
      </c>
      <c r="D12" s="223"/>
      <c r="E12" s="223"/>
      <c r="F12" s="223"/>
      <c r="G12" s="223"/>
      <c r="H12" s="223"/>
      <c r="I12" s="224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194" t="s">
        <v>12</v>
      </c>
      <c r="B14" s="225"/>
      <c r="C14" s="226">
        <v>10000</v>
      </c>
      <c r="D14" s="227"/>
      <c r="E14" s="87"/>
      <c r="F14" s="208" t="s">
        <v>6</v>
      </c>
      <c r="G14" s="223"/>
      <c r="H14" s="223"/>
      <c r="I14" s="224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194" t="s">
        <v>13</v>
      </c>
      <c r="B16" s="195"/>
      <c r="C16" s="208" t="s">
        <v>277</v>
      </c>
      <c r="D16" s="223"/>
      <c r="E16" s="223"/>
      <c r="F16" s="223"/>
      <c r="G16" s="223"/>
      <c r="H16" s="223"/>
      <c r="I16" s="224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194" t="s">
        <v>14</v>
      </c>
      <c r="B18" s="195"/>
      <c r="C18" s="228" t="s">
        <v>278</v>
      </c>
      <c r="D18" s="229"/>
      <c r="E18" s="229"/>
      <c r="F18" s="229"/>
      <c r="G18" s="229"/>
      <c r="H18" s="229"/>
      <c r="I18" s="230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194" t="s">
        <v>15</v>
      </c>
      <c r="B20" s="195"/>
      <c r="C20" s="228" t="s">
        <v>279</v>
      </c>
      <c r="D20" s="229"/>
      <c r="E20" s="229"/>
      <c r="F20" s="229"/>
      <c r="G20" s="229"/>
      <c r="H20" s="229"/>
      <c r="I20" s="230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194" t="s">
        <v>16</v>
      </c>
      <c r="B22" s="195"/>
      <c r="C22" s="90">
        <v>133</v>
      </c>
      <c r="D22" s="208" t="s">
        <v>6</v>
      </c>
      <c r="E22" s="209"/>
      <c r="F22" s="210"/>
      <c r="G22" s="221"/>
      <c r="H22" s="222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194" t="s">
        <v>17</v>
      </c>
      <c r="B24" s="195"/>
      <c r="C24" s="90">
        <v>21</v>
      </c>
      <c r="D24" s="208" t="s">
        <v>7</v>
      </c>
      <c r="E24" s="209"/>
      <c r="F24" s="209"/>
      <c r="G24" s="210"/>
      <c r="H24" s="137" t="s">
        <v>27</v>
      </c>
      <c r="I24" s="261">
        <v>4457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194" t="s">
        <v>18</v>
      </c>
      <c r="B26" s="195"/>
      <c r="C26" s="94" t="s">
        <v>280</v>
      </c>
      <c r="D26" s="95"/>
      <c r="E26" s="96"/>
      <c r="F26" s="92"/>
      <c r="G26" s="194" t="s">
        <v>29</v>
      </c>
      <c r="H26" s="195"/>
      <c r="I26" s="152" t="s">
        <v>281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11" t="s">
        <v>25</v>
      </c>
      <c r="B28" s="212"/>
      <c r="C28" s="213"/>
      <c r="D28" s="213"/>
      <c r="E28" s="212" t="s">
        <v>26</v>
      </c>
      <c r="F28" s="214"/>
      <c r="G28" s="214"/>
      <c r="H28" s="215" t="s">
        <v>1</v>
      </c>
      <c r="I28" s="215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173" t="s">
        <v>282</v>
      </c>
      <c r="B30" s="179"/>
      <c r="C30" s="179"/>
      <c r="D30" s="180"/>
      <c r="E30" s="173" t="s">
        <v>283</v>
      </c>
      <c r="F30" s="179"/>
      <c r="G30" s="180"/>
      <c r="H30" s="186" t="s">
        <v>284</v>
      </c>
      <c r="I30" s="187"/>
      <c r="J30" s="9"/>
      <c r="K30" s="9"/>
      <c r="L30" s="9"/>
    </row>
    <row r="31" spans="1:12">
      <c r="A31" s="136"/>
      <c r="B31" s="136"/>
      <c r="C31" s="20"/>
      <c r="D31" s="206"/>
      <c r="E31" s="206"/>
      <c r="F31" s="206"/>
      <c r="G31" s="207"/>
      <c r="H31" s="15"/>
      <c r="I31" s="73"/>
      <c r="J31" s="9"/>
      <c r="K31" s="9"/>
      <c r="L31" s="9"/>
    </row>
    <row r="32" spans="1:12">
      <c r="A32" s="173" t="s">
        <v>285</v>
      </c>
      <c r="B32" s="179"/>
      <c r="C32" s="179"/>
      <c r="D32" s="180"/>
      <c r="E32" s="173" t="s">
        <v>286</v>
      </c>
      <c r="F32" s="179"/>
      <c r="G32" s="180"/>
      <c r="H32" s="186" t="s">
        <v>287</v>
      </c>
      <c r="I32" s="187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173" t="s">
        <v>307</v>
      </c>
      <c r="B34" s="179"/>
      <c r="C34" s="179"/>
      <c r="D34" s="180"/>
      <c r="E34" s="173" t="s">
        <v>288</v>
      </c>
      <c r="F34" s="179"/>
      <c r="G34" s="180"/>
      <c r="H34" s="186" t="s">
        <v>289</v>
      </c>
      <c r="I34" s="187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173" t="s">
        <v>306</v>
      </c>
      <c r="B36" s="179"/>
      <c r="C36" s="179"/>
      <c r="D36" s="180"/>
      <c r="E36" s="173" t="s">
        <v>288</v>
      </c>
      <c r="F36" s="179"/>
      <c r="G36" s="180"/>
      <c r="H36" s="186" t="s">
        <v>290</v>
      </c>
      <c r="I36" s="187"/>
      <c r="J36" s="9"/>
      <c r="K36" s="9"/>
      <c r="L36" s="9"/>
    </row>
    <row r="37" spans="1:12">
      <c r="A37" s="27"/>
      <c r="B37" s="27"/>
      <c r="C37" s="183"/>
      <c r="D37" s="184"/>
      <c r="E37" s="15"/>
      <c r="F37" s="183"/>
      <c r="G37" s="184"/>
      <c r="H37" s="15"/>
      <c r="I37" s="70"/>
      <c r="J37" s="9"/>
      <c r="K37" s="9"/>
      <c r="L37" s="9"/>
    </row>
    <row r="38" spans="1:12">
      <c r="A38" s="173" t="s">
        <v>291</v>
      </c>
      <c r="B38" s="179"/>
      <c r="C38" s="179"/>
      <c r="D38" s="180"/>
      <c r="E38" s="173" t="s">
        <v>286</v>
      </c>
      <c r="F38" s="179"/>
      <c r="G38" s="180"/>
      <c r="H38" s="186" t="s">
        <v>292</v>
      </c>
      <c r="I38" s="187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70"/>
      <c r="J39" s="9"/>
      <c r="K39" s="9"/>
      <c r="L39" s="9"/>
    </row>
    <row r="40" spans="1:12">
      <c r="A40" s="173" t="s">
        <v>293</v>
      </c>
      <c r="B40" s="179"/>
      <c r="C40" s="179"/>
      <c r="D40" s="180"/>
      <c r="E40" s="173" t="s">
        <v>294</v>
      </c>
      <c r="F40" s="179"/>
      <c r="G40" s="180"/>
      <c r="H40" s="186" t="s">
        <v>295</v>
      </c>
      <c r="I40" s="187"/>
      <c r="J40" s="9"/>
      <c r="K40" s="9"/>
      <c r="L40" s="9"/>
    </row>
    <row r="41" spans="1:12">
      <c r="A41" s="140"/>
      <c r="B41" s="30"/>
      <c r="C41" s="30"/>
      <c r="D41" s="30"/>
      <c r="E41" s="22"/>
      <c r="F41" s="85"/>
      <c r="G41" s="85"/>
      <c r="H41" s="86"/>
      <c r="I41" s="75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70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6"/>
      <c r="J43" s="9"/>
      <c r="K43" s="9"/>
      <c r="L43" s="9"/>
    </row>
    <row r="44" spans="1:12" ht="12.75" customHeight="1">
      <c r="A44" s="171" t="s">
        <v>19</v>
      </c>
      <c r="B44" s="172"/>
      <c r="C44" s="186"/>
      <c r="D44" s="187"/>
      <c r="E44" s="23"/>
      <c r="F44" s="173"/>
      <c r="G44" s="181"/>
      <c r="H44" s="181"/>
      <c r="I44" s="182"/>
      <c r="J44" s="9"/>
      <c r="K44" s="9"/>
      <c r="L44" s="9"/>
    </row>
    <row r="45" spans="1:12">
      <c r="A45" s="27"/>
      <c r="B45" s="27"/>
      <c r="C45" s="183"/>
      <c r="D45" s="184"/>
      <c r="E45" s="15"/>
      <c r="F45" s="183"/>
      <c r="G45" s="185"/>
      <c r="H45" s="32"/>
      <c r="I45" s="77"/>
      <c r="J45" s="9"/>
      <c r="K45" s="9"/>
      <c r="L45" s="9"/>
    </row>
    <row r="46" spans="1:12" ht="12.75" customHeight="1">
      <c r="A46" s="171" t="s">
        <v>20</v>
      </c>
      <c r="B46" s="172"/>
      <c r="C46" s="173" t="s">
        <v>296</v>
      </c>
      <c r="D46" s="174"/>
      <c r="E46" s="174"/>
      <c r="F46" s="174"/>
      <c r="G46" s="174"/>
      <c r="H46" s="174"/>
      <c r="I46" s="175"/>
      <c r="J46" s="9"/>
      <c r="K46" s="9"/>
      <c r="L46" s="9"/>
    </row>
    <row r="47" spans="1:12">
      <c r="A47" s="138"/>
      <c r="B47" s="138"/>
      <c r="C47" s="146" t="s">
        <v>30</v>
      </c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171" t="s">
        <v>21</v>
      </c>
      <c r="B48" s="172"/>
      <c r="C48" s="176" t="s">
        <v>297</v>
      </c>
      <c r="D48" s="177"/>
      <c r="E48" s="178"/>
      <c r="F48" s="15"/>
      <c r="G48" s="41" t="s">
        <v>2</v>
      </c>
      <c r="H48" s="176" t="s">
        <v>298</v>
      </c>
      <c r="I48" s="178"/>
      <c r="J48" s="9"/>
      <c r="K48" s="9"/>
      <c r="L48" s="9"/>
    </row>
    <row r="49" spans="1:12">
      <c r="A49" s="138"/>
      <c r="B49" s="138"/>
      <c r="C49" s="20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171" t="s">
        <v>14</v>
      </c>
      <c r="B50" s="172"/>
      <c r="C50" s="193" t="s">
        <v>299</v>
      </c>
      <c r="D50" s="177"/>
      <c r="E50" s="177"/>
      <c r="F50" s="177"/>
      <c r="G50" s="177"/>
      <c r="H50" s="177"/>
      <c r="I50" s="178"/>
      <c r="J50" s="9"/>
      <c r="K50" s="9"/>
      <c r="L50" s="9"/>
    </row>
    <row r="51" spans="1:12">
      <c r="A51" s="138"/>
      <c r="B51" s="138"/>
      <c r="C51" s="15"/>
      <c r="D51" s="15"/>
      <c r="E51" s="15"/>
      <c r="F51" s="15"/>
      <c r="G51" s="15"/>
      <c r="H51" s="15"/>
      <c r="I51" s="70"/>
      <c r="J51" s="9"/>
      <c r="K51" s="9"/>
      <c r="L51" s="9"/>
    </row>
    <row r="52" spans="1:12">
      <c r="A52" s="194" t="s">
        <v>22</v>
      </c>
      <c r="B52" s="195"/>
      <c r="C52" s="176" t="s">
        <v>300</v>
      </c>
      <c r="D52" s="177"/>
      <c r="E52" s="177"/>
      <c r="F52" s="177"/>
      <c r="G52" s="177"/>
      <c r="H52" s="177"/>
      <c r="I52" s="196"/>
      <c r="J52" s="9"/>
      <c r="K52" s="9"/>
      <c r="L52" s="9"/>
    </row>
    <row r="53" spans="1:12">
      <c r="A53" s="141"/>
      <c r="B53" s="141"/>
      <c r="C53" s="170" t="s">
        <v>31</v>
      </c>
      <c r="D53" s="170"/>
      <c r="E53" s="170"/>
      <c r="F53" s="170"/>
      <c r="G53" s="170"/>
      <c r="H53" s="170"/>
      <c r="I53" s="78"/>
      <c r="J53" s="9"/>
      <c r="K53" s="9"/>
      <c r="L53" s="9"/>
    </row>
    <row r="54" spans="1:12">
      <c r="A54" s="141"/>
      <c r="B54" s="141"/>
      <c r="C54" s="33"/>
      <c r="D54" s="33"/>
      <c r="E54" s="33"/>
      <c r="F54" s="33"/>
      <c r="G54" s="33"/>
      <c r="H54" s="33"/>
      <c r="I54" s="78"/>
      <c r="J54" s="9"/>
      <c r="K54" s="9"/>
      <c r="L54" s="9"/>
    </row>
    <row r="55" spans="1:12">
      <c r="A55" s="141"/>
      <c r="B55" s="197"/>
      <c r="C55" s="198"/>
      <c r="D55" s="198"/>
      <c r="E55" s="198"/>
      <c r="F55" s="147"/>
      <c r="G55" s="147"/>
      <c r="H55" s="147"/>
      <c r="I55" s="148"/>
      <c r="J55" s="9"/>
      <c r="K55" s="9"/>
      <c r="L55" s="9"/>
    </row>
    <row r="56" spans="1:12">
      <c r="A56" s="141"/>
      <c r="B56" s="199"/>
      <c r="C56" s="200"/>
      <c r="D56" s="200"/>
      <c r="E56" s="200"/>
      <c r="F56" s="200"/>
      <c r="G56" s="200"/>
      <c r="H56" s="200"/>
      <c r="I56" s="200"/>
      <c r="J56" s="9"/>
      <c r="K56" s="9"/>
      <c r="L56" s="9"/>
    </row>
    <row r="57" spans="1:12">
      <c r="A57" s="141"/>
      <c r="B57" s="201"/>
      <c r="C57" s="202"/>
      <c r="D57" s="202"/>
      <c r="E57" s="202"/>
      <c r="F57" s="202"/>
      <c r="G57" s="202"/>
      <c r="H57" s="202"/>
      <c r="I57" s="202"/>
      <c r="J57" s="9"/>
      <c r="K57" s="9"/>
      <c r="L57" s="9"/>
    </row>
    <row r="58" spans="1:12">
      <c r="A58" s="141"/>
      <c r="B58" s="201"/>
      <c r="C58" s="202"/>
      <c r="D58" s="202"/>
      <c r="E58" s="202"/>
      <c r="F58" s="202"/>
      <c r="G58" s="202"/>
      <c r="H58" s="202"/>
      <c r="I58" s="202"/>
      <c r="J58" s="9"/>
      <c r="K58" s="9"/>
      <c r="L58" s="9"/>
    </row>
    <row r="59" spans="1:12">
      <c r="A59" s="141"/>
      <c r="B59" s="203"/>
      <c r="C59" s="204"/>
      <c r="D59" s="204"/>
      <c r="E59" s="204"/>
      <c r="F59" s="204"/>
      <c r="G59" s="204"/>
      <c r="H59" s="204"/>
      <c r="I59" s="205"/>
      <c r="J59" s="9"/>
      <c r="K59" s="9"/>
      <c r="L59" s="9"/>
    </row>
    <row r="60" spans="1:12">
      <c r="A60" s="142" t="s">
        <v>3</v>
      </c>
      <c r="B60" s="143"/>
      <c r="C60" s="79"/>
      <c r="D60" s="79"/>
      <c r="E60" s="79"/>
      <c r="F60" s="79"/>
      <c r="G60" s="79"/>
      <c r="H60" s="79"/>
      <c r="I60" s="80"/>
      <c r="J60" s="9"/>
      <c r="K60" s="9"/>
      <c r="L60" s="9"/>
    </row>
    <row r="61" spans="1:12" ht="13.5" thickBot="1">
      <c r="A61" s="143"/>
      <c r="B61" s="143"/>
      <c r="C61" s="15"/>
      <c r="D61" s="15"/>
      <c r="E61" s="15"/>
      <c r="F61" s="15"/>
      <c r="G61" s="34"/>
      <c r="H61" s="35"/>
      <c r="I61" s="81"/>
      <c r="J61" s="9"/>
      <c r="K61" s="9"/>
      <c r="L61" s="9"/>
    </row>
    <row r="62" spans="1:12">
      <c r="A62" s="144"/>
      <c r="B62" s="144"/>
      <c r="C62" s="15"/>
      <c r="D62" s="15"/>
      <c r="E62" s="149" t="s">
        <v>32</v>
      </c>
      <c r="F62" s="9"/>
      <c r="G62" s="188" t="s">
        <v>33</v>
      </c>
      <c r="H62" s="189"/>
      <c r="I62" s="190"/>
      <c r="J62" s="9"/>
      <c r="K62" s="9"/>
      <c r="L62" s="9"/>
    </row>
    <row r="63" spans="1:12">
      <c r="C63" s="82"/>
      <c r="D63" s="82"/>
      <c r="E63" s="82"/>
      <c r="F63" s="82"/>
      <c r="G63" s="191"/>
      <c r="H63" s="192"/>
      <c r="I63" s="83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3"/>
  <sheetViews>
    <sheetView view="pageBreakPreview" zoomScale="110" zoomScaleNormal="100" workbookViewId="0">
      <selection activeCell="G1" sqref="G1:H1048576"/>
    </sheetView>
  </sheetViews>
  <sheetFormatPr defaultRowHeight="12.75"/>
  <cols>
    <col min="1" max="1" width="72.85546875" style="150" bestFit="1" customWidth="1"/>
    <col min="2" max="2" width="9.140625" style="42"/>
    <col min="3" max="4" width="12.7109375" style="42" customWidth="1"/>
    <col min="5" max="16384" width="9.140625" style="42"/>
  </cols>
  <sheetData>
    <row r="1" spans="1:4" ht="12.75" customHeight="1">
      <c r="A1" s="114" t="s">
        <v>271</v>
      </c>
      <c r="B1" s="114"/>
      <c r="C1" s="114"/>
      <c r="D1" s="114"/>
    </row>
    <row r="2" spans="1:4" ht="12.75" customHeight="1">
      <c r="A2" s="115" t="s">
        <v>310</v>
      </c>
      <c r="B2" s="115"/>
      <c r="C2" s="115"/>
      <c r="D2" s="115"/>
    </row>
    <row r="3" spans="1:4" ht="12.75" customHeight="1">
      <c r="A3" s="116" t="s">
        <v>302</v>
      </c>
      <c r="B3" s="117"/>
      <c r="C3" s="118"/>
      <c r="D3" s="118"/>
    </row>
    <row r="4" spans="1:4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4" ht="12.75" customHeight="1">
      <c r="A5" s="45">
        <v>1</v>
      </c>
      <c r="B5" s="46">
        <v>2</v>
      </c>
      <c r="C5" s="45">
        <v>3</v>
      </c>
      <c r="D5" s="45">
        <v>4</v>
      </c>
    </row>
    <row r="6" spans="1:4" ht="12.75" customHeight="1">
      <c r="A6" s="120" t="s">
        <v>39</v>
      </c>
      <c r="B6" s="121"/>
      <c r="C6" s="122"/>
      <c r="D6" s="122"/>
    </row>
    <row r="7" spans="1:4" ht="12.75" customHeight="1">
      <c r="A7" s="110" t="s">
        <v>40</v>
      </c>
      <c r="B7" s="3">
        <v>1</v>
      </c>
      <c r="C7" s="5"/>
      <c r="D7" s="5"/>
    </row>
    <row r="8" spans="1:4" ht="12.75" customHeight="1">
      <c r="A8" s="100" t="s">
        <v>41</v>
      </c>
      <c r="B8" s="1">
        <v>2</v>
      </c>
      <c r="C8" s="43">
        <f>C9+C16+C26+C35+C39</f>
        <v>2971579917</v>
      </c>
      <c r="D8" s="43">
        <f>D9+D16+D26+D35+D39</f>
        <v>2969994121</v>
      </c>
    </row>
    <row r="9" spans="1:4" ht="12.75" customHeight="1">
      <c r="A9" s="111" t="s">
        <v>42</v>
      </c>
      <c r="B9" s="1">
        <v>3</v>
      </c>
      <c r="C9" s="43">
        <f>SUM(C10:C15)</f>
        <v>1851022956</v>
      </c>
      <c r="D9" s="43">
        <f>SUM(D10:D15)</f>
        <v>1804517977</v>
      </c>
    </row>
    <row r="10" spans="1:4">
      <c r="A10" s="111" t="s">
        <v>43</v>
      </c>
      <c r="B10" s="1">
        <v>4</v>
      </c>
      <c r="C10" s="6"/>
      <c r="D10" s="6"/>
    </row>
    <row r="11" spans="1:4">
      <c r="A11" s="111" t="s">
        <v>44</v>
      </c>
      <c r="B11" s="1">
        <v>5</v>
      </c>
      <c r="C11" s="6">
        <v>975188748</v>
      </c>
      <c r="D11" s="6">
        <v>958036796</v>
      </c>
    </row>
    <row r="12" spans="1:4">
      <c r="A12" s="111" t="s">
        <v>0</v>
      </c>
      <c r="B12" s="1">
        <v>6</v>
      </c>
      <c r="C12" s="6">
        <v>868162510</v>
      </c>
      <c r="D12" s="6">
        <v>839412493</v>
      </c>
    </row>
    <row r="13" spans="1:4">
      <c r="A13" s="111" t="s">
        <v>45</v>
      </c>
      <c r="B13" s="1">
        <v>7</v>
      </c>
      <c r="C13" s="6"/>
      <c r="D13" s="6">
        <v>0</v>
      </c>
    </row>
    <row r="14" spans="1:4">
      <c r="A14" s="111" t="s">
        <v>46</v>
      </c>
      <c r="B14" s="1">
        <v>8</v>
      </c>
      <c r="C14" s="6">
        <v>7044963</v>
      </c>
      <c r="D14" s="6">
        <v>6529112</v>
      </c>
    </row>
    <row r="15" spans="1:4">
      <c r="A15" s="111" t="s">
        <v>47</v>
      </c>
      <c r="B15" s="1">
        <v>9</v>
      </c>
      <c r="C15" s="6">
        <v>626735</v>
      </c>
      <c r="D15" s="6">
        <v>539576</v>
      </c>
    </row>
    <row r="16" spans="1:4">
      <c r="A16" s="111" t="s">
        <v>48</v>
      </c>
      <c r="B16" s="1">
        <v>10</v>
      </c>
      <c r="C16" s="43">
        <f>SUM(C17:C25)</f>
        <v>1062519653</v>
      </c>
      <c r="D16" s="43">
        <f>SUM(D17:D25)</f>
        <v>1100652373</v>
      </c>
    </row>
    <row r="17" spans="1:4">
      <c r="A17" s="111" t="s">
        <v>49</v>
      </c>
      <c r="B17" s="1">
        <v>11</v>
      </c>
      <c r="C17" s="6">
        <v>92681600</v>
      </c>
      <c r="D17" s="6">
        <v>93448125</v>
      </c>
    </row>
    <row r="18" spans="1:4">
      <c r="A18" s="111" t="s">
        <v>50</v>
      </c>
      <c r="B18" s="1">
        <v>12</v>
      </c>
      <c r="C18" s="6">
        <v>426813013</v>
      </c>
      <c r="D18" s="6">
        <v>410125970</v>
      </c>
    </row>
    <row r="19" spans="1:4">
      <c r="A19" s="111" t="s">
        <v>51</v>
      </c>
      <c r="B19" s="1">
        <v>13</v>
      </c>
      <c r="C19" s="6">
        <v>512838777</v>
      </c>
      <c r="D19" s="6">
        <v>481109535</v>
      </c>
    </row>
    <row r="20" spans="1:4">
      <c r="A20" s="111" t="s">
        <v>52</v>
      </c>
      <c r="B20" s="1">
        <v>14</v>
      </c>
      <c r="C20" s="6"/>
      <c r="D20" s="6"/>
    </row>
    <row r="21" spans="1:4">
      <c r="A21" s="111" t="s">
        <v>53</v>
      </c>
      <c r="B21" s="1">
        <v>15</v>
      </c>
      <c r="C21" s="6"/>
      <c r="D21" s="6"/>
    </row>
    <row r="22" spans="1:4">
      <c r="A22" s="111" t="s">
        <v>54</v>
      </c>
      <c r="B22" s="1">
        <v>16</v>
      </c>
      <c r="C22" s="6">
        <v>10598653</v>
      </c>
      <c r="D22" s="6">
        <v>9104550</v>
      </c>
    </row>
    <row r="23" spans="1:4">
      <c r="A23" s="111" t="s">
        <v>55</v>
      </c>
      <c r="B23" s="1">
        <v>17</v>
      </c>
      <c r="C23" s="6">
        <v>17915234</v>
      </c>
      <c r="D23" s="6">
        <v>105501111</v>
      </c>
    </row>
    <row r="24" spans="1:4">
      <c r="A24" s="111" t="s">
        <v>56</v>
      </c>
      <c r="B24" s="1">
        <v>18</v>
      </c>
      <c r="C24" s="6"/>
      <c r="D24" s="6"/>
    </row>
    <row r="25" spans="1:4">
      <c r="A25" s="111" t="s">
        <v>57</v>
      </c>
      <c r="B25" s="1">
        <v>19</v>
      </c>
      <c r="C25" s="6">
        <v>1672376</v>
      </c>
      <c r="D25" s="6">
        <v>1363082</v>
      </c>
    </row>
    <row r="26" spans="1:4">
      <c r="A26" s="111" t="s">
        <v>58</v>
      </c>
      <c r="B26" s="1">
        <v>20</v>
      </c>
      <c r="C26" s="43">
        <f>SUM(C27:C34)</f>
        <v>9848439</v>
      </c>
      <c r="D26" s="43">
        <f>SUM(D27:D34)</f>
        <v>23320495</v>
      </c>
    </row>
    <row r="27" spans="1:4">
      <c r="A27" s="111" t="s">
        <v>59</v>
      </c>
      <c r="B27" s="1">
        <v>21</v>
      </c>
      <c r="C27" s="6"/>
      <c r="D27" s="6"/>
    </row>
    <row r="28" spans="1:4">
      <c r="A28" s="111" t="s">
        <v>60</v>
      </c>
      <c r="B28" s="1">
        <v>22</v>
      </c>
      <c r="C28" s="6"/>
      <c r="D28" s="6"/>
    </row>
    <row r="29" spans="1:4">
      <c r="A29" s="111" t="s">
        <v>61</v>
      </c>
      <c r="B29" s="1">
        <v>23</v>
      </c>
      <c r="C29" s="6"/>
      <c r="D29" s="6"/>
    </row>
    <row r="30" spans="1:4">
      <c r="A30" s="111" t="s">
        <v>62</v>
      </c>
      <c r="B30" s="1">
        <v>24</v>
      </c>
      <c r="C30" s="6"/>
      <c r="D30" s="6"/>
    </row>
    <row r="31" spans="1:4">
      <c r="A31" s="111" t="s">
        <v>63</v>
      </c>
      <c r="B31" s="1">
        <v>25</v>
      </c>
      <c r="C31" s="6"/>
      <c r="D31" s="6"/>
    </row>
    <row r="32" spans="1:4">
      <c r="A32" s="111" t="s">
        <v>64</v>
      </c>
      <c r="B32" s="1">
        <v>26</v>
      </c>
      <c r="C32" s="6">
        <v>8776616</v>
      </c>
      <c r="D32" s="6">
        <v>22378227</v>
      </c>
    </row>
    <row r="33" spans="1:4">
      <c r="A33" s="111" t="s">
        <v>65</v>
      </c>
      <c r="B33" s="1">
        <v>27</v>
      </c>
      <c r="C33" s="6">
        <v>1071823</v>
      </c>
      <c r="D33" s="6">
        <v>942268</v>
      </c>
    </row>
    <row r="34" spans="1:4">
      <c r="A34" s="111" t="s">
        <v>66</v>
      </c>
      <c r="B34" s="1">
        <v>28</v>
      </c>
      <c r="C34" s="6"/>
      <c r="D34" s="6"/>
    </row>
    <row r="35" spans="1:4">
      <c r="A35" s="111" t="s">
        <v>67</v>
      </c>
      <c r="B35" s="1">
        <v>29</v>
      </c>
      <c r="C35" s="43">
        <f>SUM(C36:C38)</f>
        <v>276903</v>
      </c>
      <c r="D35" s="43">
        <f>SUM(D36:D38)</f>
        <v>279115</v>
      </c>
    </row>
    <row r="36" spans="1:4">
      <c r="A36" s="111" t="s">
        <v>68</v>
      </c>
      <c r="B36" s="1">
        <v>30</v>
      </c>
      <c r="C36" s="6"/>
      <c r="D36" s="6"/>
    </row>
    <row r="37" spans="1:4">
      <c r="A37" s="111" t="s">
        <v>69</v>
      </c>
      <c r="B37" s="1">
        <v>31</v>
      </c>
      <c r="C37" s="6"/>
      <c r="D37" s="6"/>
    </row>
    <row r="38" spans="1:4">
      <c r="A38" s="111" t="s">
        <v>70</v>
      </c>
      <c r="B38" s="1">
        <v>32</v>
      </c>
      <c r="C38" s="6">
        <v>276903</v>
      </c>
      <c r="D38" s="6">
        <v>279115</v>
      </c>
    </row>
    <row r="39" spans="1:4">
      <c r="A39" s="111" t="s">
        <v>71</v>
      </c>
      <c r="B39" s="1">
        <v>33</v>
      </c>
      <c r="C39" s="6">
        <v>47911966</v>
      </c>
      <c r="D39" s="6">
        <v>41224161</v>
      </c>
    </row>
    <row r="40" spans="1:4">
      <c r="A40" s="100" t="s">
        <v>72</v>
      </c>
      <c r="B40" s="1">
        <v>34</v>
      </c>
      <c r="C40" s="161">
        <f>C41+C49+C56+C64</f>
        <v>2097379809.6418848</v>
      </c>
      <c r="D40" s="161">
        <f>D41+D49+D56+D64</f>
        <v>2278075705.3801394</v>
      </c>
    </row>
    <row r="41" spans="1:4">
      <c r="A41" s="111" t="s">
        <v>73</v>
      </c>
      <c r="B41" s="1">
        <v>35</v>
      </c>
      <c r="C41" s="43">
        <f>SUM(C42:C48)</f>
        <v>636365235</v>
      </c>
      <c r="D41" s="43">
        <f>SUM(D42:D48)</f>
        <v>682120846</v>
      </c>
    </row>
    <row r="42" spans="1:4">
      <c r="A42" s="111" t="s">
        <v>74</v>
      </c>
      <c r="B42" s="1">
        <v>36</v>
      </c>
      <c r="C42" s="6">
        <v>174246858</v>
      </c>
      <c r="D42" s="6">
        <v>168956264</v>
      </c>
    </row>
    <row r="43" spans="1:4">
      <c r="A43" s="111" t="s">
        <v>75</v>
      </c>
      <c r="B43" s="1">
        <v>37</v>
      </c>
      <c r="C43" s="6">
        <v>13783466</v>
      </c>
      <c r="D43" s="6">
        <v>16733582</v>
      </c>
    </row>
    <row r="44" spans="1:4">
      <c r="A44" s="111" t="s">
        <v>76</v>
      </c>
      <c r="B44" s="1">
        <v>38</v>
      </c>
      <c r="C44" s="6">
        <v>181184144</v>
      </c>
      <c r="D44" s="6">
        <v>223912729</v>
      </c>
    </row>
    <row r="45" spans="1:4">
      <c r="A45" s="111" t="s">
        <v>77</v>
      </c>
      <c r="B45" s="1">
        <v>39</v>
      </c>
      <c r="C45" s="6">
        <v>166837249</v>
      </c>
      <c r="D45" s="6">
        <v>172325883</v>
      </c>
    </row>
    <row r="46" spans="1:4">
      <c r="A46" s="111" t="s">
        <v>78</v>
      </c>
      <c r="B46" s="1">
        <v>40</v>
      </c>
      <c r="C46" s="6">
        <v>1180601</v>
      </c>
      <c r="D46" s="6">
        <v>318288</v>
      </c>
    </row>
    <row r="47" spans="1:4">
      <c r="A47" s="111" t="s">
        <v>79</v>
      </c>
      <c r="B47" s="1">
        <v>41</v>
      </c>
      <c r="C47" s="6">
        <v>99132917</v>
      </c>
      <c r="D47" s="6">
        <v>99874100</v>
      </c>
    </row>
    <row r="48" spans="1:4">
      <c r="A48" s="111" t="s">
        <v>80</v>
      </c>
      <c r="B48" s="1">
        <v>42</v>
      </c>
      <c r="C48" s="6"/>
      <c r="D48" s="6"/>
    </row>
    <row r="49" spans="1:4">
      <c r="A49" s="111" t="s">
        <v>81</v>
      </c>
      <c r="B49" s="1">
        <v>43</v>
      </c>
      <c r="C49" s="43">
        <f>SUM(C50:C55)</f>
        <v>1126561732.6418848</v>
      </c>
      <c r="D49" s="43">
        <f>SUM(D50:D55)</f>
        <v>1118693561.3801394</v>
      </c>
    </row>
    <row r="50" spans="1:4">
      <c r="A50" s="111" t="s">
        <v>82</v>
      </c>
      <c r="B50" s="1">
        <v>44</v>
      </c>
      <c r="C50" s="6">
        <v>87530300.641884759</v>
      </c>
      <c r="D50" s="6">
        <v>93512391</v>
      </c>
    </row>
    <row r="51" spans="1:4">
      <c r="A51" s="111" t="s">
        <v>83</v>
      </c>
      <c r="B51" s="1">
        <v>45</v>
      </c>
      <c r="C51" s="6">
        <v>963526083</v>
      </c>
      <c r="D51" s="6">
        <v>954189221.27013946</v>
      </c>
    </row>
    <row r="52" spans="1:4">
      <c r="A52" s="111" t="s">
        <v>84</v>
      </c>
      <c r="B52" s="1">
        <v>46</v>
      </c>
      <c r="C52" s="6"/>
      <c r="D52" s="6"/>
    </row>
    <row r="53" spans="1:4">
      <c r="A53" s="111" t="s">
        <v>85</v>
      </c>
      <c r="B53" s="1">
        <v>47</v>
      </c>
      <c r="C53" s="6"/>
      <c r="D53" s="6"/>
    </row>
    <row r="54" spans="1:4">
      <c r="A54" s="111" t="s">
        <v>86</v>
      </c>
      <c r="B54" s="1">
        <v>48</v>
      </c>
      <c r="C54" s="6">
        <v>45700396</v>
      </c>
      <c r="D54" s="6">
        <v>45566017</v>
      </c>
    </row>
    <row r="55" spans="1:4">
      <c r="A55" s="111" t="s">
        <v>87</v>
      </c>
      <c r="B55" s="1">
        <v>49</v>
      </c>
      <c r="C55" s="6">
        <v>29804953</v>
      </c>
      <c r="D55" s="6">
        <v>25425932.109999999</v>
      </c>
    </row>
    <row r="56" spans="1:4">
      <c r="A56" s="111" t="s">
        <v>88</v>
      </c>
      <c r="B56" s="1">
        <v>50</v>
      </c>
      <c r="C56" s="43">
        <f>SUM(C57:C63)</f>
        <v>9118593</v>
      </c>
      <c r="D56" s="43">
        <f>SUM(D57:D63)</f>
        <v>59673245</v>
      </c>
    </row>
    <row r="57" spans="1:4">
      <c r="A57" s="111" t="s">
        <v>59</v>
      </c>
      <c r="B57" s="1">
        <v>51</v>
      </c>
      <c r="C57" s="6"/>
      <c r="D57" s="6"/>
    </row>
    <row r="58" spans="1:4">
      <c r="A58" s="111" t="s">
        <v>60</v>
      </c>
      <c r="B58" s="1">
        <v>52</v>
      </c>
      <c r="C58" s="6">
        <v>5763950</v>
      </c>
      <c r="D58" s="6">
        <v>7651250</v>
      </c>
    </row>
    <row r="59" spans="1:4">
      <c r="A59" s="111" t="s">
        <v>61</v>
      </c>
      <c r="B59" s="1">
        <v>53</v>
      </c>
      <c r="C59" s="6"/>
      <c r="D59" s="6"/>
    </row>
    <row r="60" spans="1:4">
      <c r="A60" s="111" t="s">
        <v>62</v>
      </c>
      <c r="B60" s="1">
        <v>54</v>
      </c>
      <c r="C60" s="6"/>
      <c r="D60" s="6"/>
    </row>
    <row r="61" spans="1:4">
      <c r="A61" s="111" t="s">
        <v>63</v>
      </c>
      <c r="B61" s="1">
        <v>55</v>
      </c>
      <c r="C61" s="6"/>
      <c r="D61" s="6"/>
    </row>
    <row r="62" spans="1:4">
      <c r="A62" s="111" t="s">
        <v>64</v>
      </c>
      <c r="B62" s="1">
        <v>56</v>
      </c>
      <c r="C62" s="6">
        <v>3354643</v>
      </c>
      <c r="D62" s="6">
        <v>52021995</v>
      </c>
    </row>
    <row r="63" spans="1:4">
      <c r="A63" s="111" t="s">
        <v>89</v>
      </c>
      <c r="B63" s="1">
        <v>57</v>
      </c>
      <c r="C63" s="6"/>
      <c r="D63" s="6"/>
    </row>
    <row r="64" spans="1:4">
      <c r="A64" s="162" t="s">
        <v>90</v>
      </c>
      <c r="B64" s="1">
        <v>58</v>
      </c>
      <c r="C64" s="6">
        <v>325334249</v>
      </c>
      <c r="D64" s="6">
        <v>417588053</v>
      </c>
    </row>
    <row r="65" spans="1:4">
      <c r="A65" s="100" t="s">
        <v>91</v>
      </c>
      <c r="B65" s="1">
        <v>59</v>
      </c>
      <c r="C65" s="6">
        <v>13799949</v>
      </c>
      <c r="D65" s="6">
        <v>26187102</v>
      </c>
    </row>
    <row r="66" spans="1:4">
      <c r="A66" s="100" t="s">
        <v>92</v>
      </c>
      <c r="B66" s="1">
        <v>60</v>
      </c>
      <c r="C66" s="43">
        <f>C7+C8+C40+C65</f>
        <v>5082759675.6418848</v>
      </c>
      <c r="D66" s="43">
        <f>D7+D8+D40+D65</f>
        <v>5274256928.3801394</v>
      </c>
    </row>
    <row r="67" spans="1:4">
      <c r="A67" s="112" t="s">
        <v>93</v>
      </c>
      <c r="B67" s="4">
        <v>61</v>
      </c>
      <c r="C67" s="7"/>
      <c r="D67" s="7"/>
    </row>
    <row r="68" spans="1:4">
      <c r="A68" s="107" t="s">
        <v>134</v>
      </c>
      <c r="B68" s="113"/>
      <c r="C68" s="153"/>
      <c r="D68" s="153"/>
    </row>
    <row r="69" spans="1:4">
      <c r="A69" s="110" t="s">
        <v>94</v>
      </c>
      <c r="B69" s="3">
        <v>62</v>
      </c>
      <c r="C69" s="158">
        <f>C70+C71+C72+C78+C79+C82+C85</f>
        <v>1674495257</v>
      </c>
      <c r="D69" s="158">
        <f>D70+D71+D72+D78+D79+D82+D85</f>
        <v>1755063787</v>
      </c>
    </row>
    <row r="70" spans="1:4">
      <c r="A70" s="111" t="s">
        <v>95</v>
      </c>
      <c r="B70" s="1">
        <v>63</v>
      </c>
      <c r="C70" s="6">
        <v>133372000</v>
      </c>
      <c r="D70" s="6">
        <v>133379092</v>
      </c>
    </row>
    <row r="71" spans="1:4">
      <c r="A71" s="111" t="s">
        <v>96</v>
      </c>
      <c r="B71" s="1">
        <v>64</v>
      </c>
      <c r="C71" s="6">
        <v>882597123</v>
      </c>
      <c r="D71" s="6">
        <v>882575398</v>
      </c>
    </row>
    <row r="72" spans="1:4">
      <c r="A72" s="111" t="s">
        <v>97</v>
      </c>
      <c r="B72" s="1">
        <v>65</v>
      </c>
      <c r="C72" s="43">
        <f>C73+C74-C75+C76+C77</f>
        <v>6897292</v>
      </c>
      <c r="D72" s="43">
        <f>D73+D74-D75+D76+D77</f>
        <v>-26822262</v>
      </c>
    </row>
    <row r="73" spans="1:4">
      <c r="A73" s="111" t="s">
        <v>98</v>
      </c>
      <c r="B73" s="1">
        <v>66</v>
      </c>
      <c r="C73" s="6"/>
      <c r="D73" s="6"/>
    </row>
    <row r="74" spans="1:4">
      <c r="A74" s="111" t="s">
        <v>99</v>
      </c>
      <c r="B74" s="1">
        <v>67</v>
      </c>
      <c r="C74" s="6"/>
      <c r="D74" s="6"/>
    </row>
    <row r="75" spans="1:4">
      <c r="A75" s="111" t="s">
        <v>100</v>
      </c>
      <c r="B75" s="1">
        <v>68</v>
      </c>
      <c r="C75" s="6">
        <v>15511</v>
      </c>
      <c r="D75" s="6">
        <v>76266</v>
      </c>
    </row>
    <row r="76" spans="1:4">
      <c r="A76" s="111" t="s">
        <v>101</v>
      </c>
      <c r="B76" s="1">
        <v>69</v>
      </c>
      <c r="C76" s="6"/>
      <c r="D76" s="6"/>
    </row>
    <row r="77" spans="1:4">
      <c r="A77" s="111" t="s">
        <v>102</v>
      </c>
      <c r="B77" s="1">
        <v>70</v>
      </c>
      <c r="C77" s="6">
        <v>6912803</v>
      </c>
      <c r="D77" s="6">
        <v>-26745996</v>
      </c>
    </row>
    <row r="78" spans="1:4">
      <c r="A78" s="111" t="s">
        <v>103</v>
      </c>
      <c r="B78" s="1">
        <v>71</v>
      </c>
      <c r="C78" s="6">
        <v>-22275803</v>
      </c>
      <c r="D78" s="6">
        <v>7110996</v>
      </c>
    </row>
    <row r="79" spans="1:4">
      <c r="A79" s="164" t="s">
        <v>104</v>
      </c>
      <c r="B79" s="1">
        <v>72</v>
      </c>
      <c r="C79" s="43">
        <f>C80-C81</f>
        <v>427740166</v>
      </c>
      <c r="D79" s="43">
        <f>D80-D81</f>
        <v>556476764</v>
      </c>
    </row>
    <row r="80" spans="1:4">
      <c r="A80" s="111" t="s">
        <v>105</v>
      </c>
      <c r="B80" s="1">
        <v>73</v>
      </c>
      <c r="C80" s="6">
        <v>427740166</v>
      </c>
      <c r="D80" s="6">
        <v>556476764</v>
      </c>
    </row>
    <row r="81" spans="1:4">
      <c r="A81" s="111" t="s">
        <v>106</v>
      </c>
      <c r="B81" s="1">
        <v>74</v>
      </c>
      <c r="C81" s="6"/>
      <c r="D81" s="6"/>
    </row>
    <row r="82" spans="1:4">
      <c r="A82" s="111" t="s">
        <v>107</v>
      </c>
      <c r="B82" s="1">
        <v>75</v>
      </c>
      <c r="C82" s="43">
        <f>C83-C84</f>
        <v>194872086</v>
      </c>
      <c r="D82" s="43">
        <f>D83-D84</f>
        <v>200012202</v>
      </c>
    </row>
    <row r="83" spans="1:4">
      <c r="A83" s="111" t="s">
        <v>108</v>
      </c>
      <c r="B83" s="1">
        <v>76</v>
      </c>
      <c r="C83" s="6">
        <v>194872086</v>
      </c>
      <c r="D83" s="6">
        <v>200012202</v>
      </c>
    </row>
    <row r="84" spans="1:4">
      <c r="A84" s="111" t="s">
        <v>109</v>
      </c>
      <c r="B84" s="1">
        <v>77</v>
      </c>
      <c r="C84" s="6"/>
      <c r="D84" s="6"/>
    </row>
    <row r="85" spans="1:4">
      <c r="A85" s="111" t="s">
        <v>110</v>
      </c>
      <c r="B85" s="1">
        <v>78</v>
      </c>
      <c r="C85" s="6">
        <v>51292393</v>
      </c>
      <c r="D85" s="6">
        <v>2331597</v>
      </c>
    </row>
    <row r="86" spans="1:4">
      <c r="A86" s="100" t="s">
        <v>111</v>
      </c>
      <c r="B86" s="1">
        <v>79</v>
      </c>
      <c r="C86" s="43">
        <f>SUM(C87:C89)</f>
        <v>89437917</v>
      </c>
      <c r="D86" s="43">
        <f>SUM(D87:D89)</f>
        <v>80588282</v>
      </c>
    </row>
    <row r="87" spans="1:4">
      <c r="A87" s="111" t="s">
        <v>112</v>
      </c>
      <c r="B87" s="1">
        <v>80</v>
      </c>
      <c r="C87" s="6">
        <v>31491001</v>
      </c>
      <c r="D87" s="6">
        <v>34447870</v>
      </c>
    </row>
    <row r="88" spans="1:4">
      <c r="A88" s="111" t="s">
        <v>113</v>
      </c>
      <c r="B88" s="1">
        <v>81</v>
      </c>
      <c r="C88" s="6"/>
      <c r="D88" s="6"/>
    </row>
    <row r="89" spans="1:4">
      <c r="A89" s="111" t="s">
        <v>114</v>
      </c>
      <c r="B89" s="1">
        <v>82</v>
      </c>
      <c r="C89" s="6">
        <v>57946916</v>
      </c>
      <c r="D89" s="6">
        <v>46140412</v>
      </c>
    </row>
    <row r="90" spans="1:4">
      <c r="A90" s="100" t="s">
        <v>115</v>
      </c>
      <c r="B90" s="1">
        <v>83</v>
      </c>
      <c r="C90" s="43">
        <f>SUM(C91:C99)</f>
        <v>2160204153</v>
      </c>
      <c r="D90" s="43">
        <f>SUM(D91:D99)</f>
        <v>1985491404</v>
      </c>
    </row>
    <row r="91" spans="1:4">
      <c r="A91" s="111" t="s">
        <v>116</v>
      </c>
      <c r="B91" s="1">
        <v>84</v>
      </c>
      <c r="C91" s="6">
        <v>1479719992</v>
      </c>
      <c r="D91" s="6">
        <v>1356457247.0315928</v>
      </c>
    </row>
    <row r="92" spans="1:4">
      <c r="A92" s="111" t="s">
        <v>117</v>
      </c>
      <c r="B92" s="1">
        <v>85</v>
      </c>
      <c r="C92" s="6"/>
      <c r="D92" s="6"/>
    </row>
    <row r="93" spans="1:4">
      <c r="A93" s="111" t="s">
        <v>118</v>
      </c>
      <c r="B93" s="1">
        <v>86</v>
      </c>
      <c r="C93" s="6">
        <v>375245806</v>
      </c>
      <c r="D93" s="6">
        <v>324562495.96840715</v>
      </c>
    </row>
    <row r="94" spans="1:4">
      <c r="A94" s="111" t="s">
        <v>119</v>
      </c>
      <c r="B94" s="1">
        <v>87</v>
      </c>
      <c r="C94" s="6"/>
      <c r="D94" s="6"/>
    </row>
    <row r="95" spans="1:4">
      <c r="A95" s="111" t="s">
        <v>120</v>
      </c>
      <c r="B95" s="1">
        <v>88</v>
      </c>
      <c r="C95" s="6"/>
      <c r="D95" s="6"/>
    </row>
    <row r="96" spans="1:4">
      <c r="A96" s="111" t="s">
        <v>121</v>
      </c>
      <c r="B96" s="1">
        <v>89</v>
      </c>
      <c r="C96" s="6">
        <v>113984350</v>
      </c>
      <c r="D96" s="6">
        <v>114593770</v>
      </c>
    </row>
    <row r="97" spans="1:4">
      <c r="A97" s="111" t="s">
        <v>122</v>
      </c>
      <c r="B97" s="1">
        <v>90</v>
      </c>
      <c r="C97" s="6"/>
      <c r="D97" s="6"/>
    </row>
    <row r="98" spans="1:4">
      <c r="A98" s="111" t="s">
        <v>123</v>
      </c>
      <c r="B98" s="1">
        <v>91</v>
      </c>
      <c r="C98" s="6">
        <v>9876366</v>
      </c>
      <c r="D98" s="6">
        <v>8723212</v>
      </c>
    </row>
    <row r="99" spans="1:4">
      <c r="A99" s="111" t="s">
        <v>124</v>
      </c>
      <c r="B99" s="1">
        <v>92</v>
      </c>
      <c r="C99" s="6">
        <v>181377639</v>
      </c>
      <c r="D99" s="6">
        <v>181154679</v>
      </c>
    </row>
    <row r="100" spans="1:4">
      <c r="A100" s="100" t="s">
        <v>125</v>
      </c>
      <c r="B100" s="1">
        <v>93</v>
      </c>
      <c r="C100" s="43">
        <f>SUM(C101:C112)</f>
        <v>1101378605</v>
      </c>
      <c r="D100" s="43">
        <f>SUM(D101:D112)</f>
        <v>1368486451.5310178</v>
      </c>
    </row>
    <row r="101" spans="1:4">
      <c r="A101" s="111" t="s">
        <v>116</v>
      </c>
      <c r="B101" s="1">
        <v>94</v>
      </c>
      <c r="C101" s="6">
        <v>200024544</v>
      </c>
      <c r="D101" s="6">
        <v>261364382</v>
      </c>
    </row>
    <row r="102" spans="1:4">
      <c r="A102" s="111" t="s">
        <v>117</v>
      </c>
      <c r="B102" s="1">
        <v>95</v>
      </c>
      <c r="C102" s="6"/>
      <c r="D102" s="6"/>
    </row>
    <row r="103" spans="1:4">
      <c r="A103" s="111" t="s">
        <v>118</v>
      </c>
      <c r="B103" s="1">
        <v>96</v>
      </c>
      <c r="C103" s="6">
        <v>187349819</v>
      </c>
      <c r="D103" s="6">
        <v>297384478.68835771</v>
      </c>
    </row>
    <row r="104" spans="1:4">
      <c r="A104" s="111" t="s">
        <v>119</v>
      </c>
      <c r="B104" s="1">
        <v>97</v>
      </c>
      <c r="C104" s="6"/>
      <c r="D104" s="6"/>
    </row>
    <row r="105" spans="1:4">
      <c r="A105" s="111" t="s">
        <v>120</v>
      </c>
      <c r="B105" s="1">
        <v>98</v>
      </c>
      <c r="C105" s="6">
        <v>595303784</v>
      </c>
      <c r="D105" s="6">
        <v>719901213.84265995</v>
      </c>
    </row>
    <row r="106" spans="1:4">
      <c r="A106" s="111" t="s">
        <v>121</v>
      </c>
      <c r="B106" s="1">
        <v>99</v>
      </c>
      <c r="C106" s="6">
        <v>1361015</v>
      </c>
      <c r="D106" s="6">
        <v>1332750</v>
      </c>
    </row>
    <row r="107" spans="1:4">
      <c r="A107" s="111" t="s">
        <v>122</v>
      </c>
      <c r="B107" s="1">
        <v>100</v>
      </c>
      <c r="C107" s="6"/>
      <c r="D107" s="6"/>
    </row>
    <row r="108" spans="1:4">
      <c r="A108" s="111" t="s">
        <v>126</v>
      </c>
      <c r="B108" s="1">
        <v>101</v>
      </c>
      <c r="C108" s="6">
        <v>18379101</v>
      </c>
      <c r="D108" s="6">
        <v>26453542</v>
      </c>
    </row>
    <row r="109" spans="1:4">
      <c r="A109" s="111" t="s">
        <v>127</v>
      </c>
      <c r="B109" s="1">
        <v>102</v>
      </c>
      <c r="C109" s="6">
        <v>42608146</v>
      </c>
      <c r="D109" s="6">
        <v>40782228</v>
      </c>
    </row>
    <row r="110" spans="1:4">
      <c r="A110" s="111" t="s">
        <v>128</v>
      </c>
      <c r="B110" s="1">
        <v>103</v>
      </c>
      <c r="C110" s="6">
        <v>111382</v>
      </c>
      <c r="D110" s="6">
        <v>111799</v>
      </c>
    </row>
    <row r="111" spans="1:4">
      <c r="A111" s="111" t="s">
        <v>129</v>
      </c>
      <c r="B111" s="1">
        <v>104</v>
      </c>
      <c r="C111" s="6"/>
      <c r="D111" s="6"/>
    </row>
    <row r="112" spans="1:4">
      <c r="A112" s="111" t="s">
        <v>130</v>
      </c>
      <c r="B112" s="1">
        <v>105</v>
      </c>
      <c r="C112" s="6">
        <v>56240814</v>
      </c>
      <c r="D112" s="6">
        <v>21156058</v>
      </c>
    </row>
    <row r="113" spans="1:4">
      <c r="A113" s="100" t="s">
        <v>131</v>
      </c>
      <c r="B113" s="1">
        <v>106</v>
      </c>
      <c r="C113" s="6">
        <v>57243744</v>
      </c>
      <c r="D113" s="6">
        <v>84626777</v>
      </c>
    </row>
    <row r="114" spans="1:4">
      <c r="A114" s="100" t="s">
        <v>132</v>
      </c>
      <c r="B114" s="1">
        <v>107</v>
      </c>
      <c r="C114" s="43">
        <f>C69+C86+C90+C100+C113</f>
        <v>5082759676</v>
      </c>
      <c r="D114" s="43">
        <f>D69+D86+D90+D100+D113</f>
        <v>5274256701.5310173</v>
      </c>
    </row>
    <row r="115" spans="1:4">
      <c r="A115" s="106" t="s">
        <v>133</v>
      </c>
      <c r="B115" s="2">
        <v>108</v>
      </c>
      <c r="C115" s="156"/>
      <c r="D115" s="156"/>
    </row>
    <row r="116" spans="1:4">
      <c r="A116" s="107" t="s">
        <v>135</v>
      </c>
      <c r="B116" s="109"/>
      <c r="C116" s="154"/>
      <c r="D116" s="154"/>
    </row>
    <row r="117" spans="1:4">
      <c r="A117" s="110" t="s">
        <v>136</v>
      </c>
      <c r="B117" s="44"/>
      <c r="C117" s="155"/>
      <c r="D117" s="155"/>
    </row>
    <row r="118" spans="1:4">
      <c r="A118" s="111" t="s">
        <v>137</v>
      </c>
      <c r="B118" s="1">
        <v>109</v>
      </c>
      <c r="C118" s="6">
        <f>C69-C119</f>
        <v>1623202864</v>
      </c>
      <c r="D118" s="6">
        <f>D69-D119</f>
        <v>1752732190</v>
      </c>
    </row>
    <row r="119" spans="1:4">
      <c r="A119" s="101" t="s">
        <v>138</v>
      </c>
      <c r="B119" s="4">
        <v>110</v>
      </c>
      <c r="C119" s="7">
        <f>C85</f>
        <v>51292393</v>
      </c>
      <c r="D119" s="7">
        <f>D85</f>
        <v>2331597</v>
      </c>
    </row>
    <row r="120" spans="1:4">
      <c r="A120" s="102"/>
      <c r="B120" s="103"/>
      <c r="C120" s="159"/>
      <c r="D120" s="159"/>
    </row>
    <row r="121" spans="1:4">
      <c r="A121" s="104"/>
      <c r="B121" s="105"/>
      <c r="C121" s="105"/>
      <c r="D121" s="157"/>
    </row>
    <row r="122" spans="1:4">
      <c r="D122" s="98"/>
    </row>
    <row r="123" spans="1:4">
      <c r="C123" s="98"/>
      <c r="D123" s="98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83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42:C48 C50:C55 C57:C65 C10 C7:D7 C27:C34 C36:C39 D110 C115:D115 C70 C73:C76 C81 C84 C87:C89 C91:C99 D75 C101:C113">
      <formula1>0</formula1>
    </dataValidation>
    <dataValidation allowBlank="1" sqref="C35:D35 C49:D49 C56:D56 C66:D67 C8:C9 C16:D16 C26:D26 D52:D53 C85:C86 C71:C72 C82:D82 C79:C80 C90:D90 C100:D100 C114:D114 D101:D109 D84 C69:D69 D8:D15 D17:D25 D111:D113 D34 C40:D41 D72:D74 D81 D86 D27:D31 D36:D37 D57 D63 D79"/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5"/>
  <sheetViews>
    <sheetView view="pageBreakPreview" zoomScale="90" zoomScaleNormal="100" zoomScaleSheetLayoutView="90" workbookViewId="0">
      <selection activeCell="A20" sqref="A20"/>
    </sheetView>
  </sheetViews>
  <sheetFormatPr defaultRowHeight="12.75"/>
  <cols>
    <col min="1" max="1" width="96.85546875" style="150" bestFit="1" customWidth="1"/>
    <col min="2" max="2" width="9.140625" style="42"/>
    <col min="3" max="4" width="11.7109375" style="42" bestFit="1" customWidth="1"/>
    <col min="5" max="6" width="12.140625" style="42" bestFit="1" customWidth="1"/>
    <col min="7" max="16384" width="9.140625" style="42"/>
  </cols>
  <sheetData>
    <row r="1" spans="1:6" ht="15.75">
      <c r="A1" s="114" t="s">
        <v>202</v>
      </c>
      <c r="B1" s="114"/>
      <c r="C1" s="114"/>
      <c r="D1" s="114"/>
      <c r="E1" s="114"/>
      <c r="F1" s="114"/>
    </row>
    <row r="2" spans="1:6">
      <c r="A2" s="123" t="s">
        <v>309</v>
      </c>
      <c r="B2" s="123"/>
      <c r="C2" s="123"/>
      <c r="D2" s="123"/>
      <c r="E2" s="123"/>
      <c r="F2" s="123"/>
    </row>
    <row r="3" spans="1:6">
      <c r="A3" s="128" t="s">
        <v>302</v>
      </c>
      <c r="B3" s="128"/>
      <c r="C3" s="128"/>
      <c r="D3" s="128"/>
      <c r="E3" s="128"/>
      <c r="F3" s="128"/>
    </row>
    <row r="4" spans="1:6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6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6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6">
      <c r="A7" s="110" t="s">
        <v>139</v>
      </c>
      <c r="B7" s="3">
        <v>111</v>
      </c>
      <c r="C7" s="158">
        <f>SUM(C8:C9)</f>
        <v>5039871483</v>
      </c>
      <c r="D7" s="158">
        <f>SUM(D8:D9)</f>
        <v>1285718691</v>
      </c>
      <c r="E7" s="158">
        <f t="shared" ref="E7" si="0">SUM(E8:E9)</f>
        <v>5168639388</v>
      </c>
      <c r="F7" s="158">
        <f>SUM(F8:F9)</f>
        <v>1346760367</v>
      </c>
    </row>
    <row r="8" spans="1:6">
      <c r="A8" s="100" t="s">
        <v>304</v>
      </c>
      <c r="B8" s="1">
        <v>112</v>
      </c>
      <c r="C8" s="6">
        <v>4998936601</v>
      </c>
      <c r="D8" s="6">
        <v>1273467215</v>
      </c>
      <c r="E8" s="6">
        <v>5118373081</v>
      </c>
      <c r="F8" s="6">
        <v>1321957205</v>
      </c>
    </row>
    <row r="9" spans="1:6">
      <c r="A9" s="100" t="s">
        <v>305</v>
      </c>
      <c r="B9" s="1">
        <v>113</v>
      </c>
      <c r="C9" s="6">
        <v>40934882</v>
      </c>
      <c r="D9" s="6">
        <v>12251476</v>
      </c>
      <c r="E9" s="6">
        <v>50266307</v>
      </c>
      <c r="F9" s="6">
        <v>24803162</v>
      </c>
    </row>
    <row r="10" spans="1:6">
      <c r="A10" s="100" t="s">
        <v>140</v>
      </c>
      <c r="B10" s="1">
        <v>114</v>
      </c>
      <c r="C10" s="43">
        <f>C11+C12+C16+C20+C21+C22+C25+C26</f>
        <v>4615252668</v>
      </c>
      <c r="D10" s="43">
        <f>D11+D12+D16+D20+D21+D22+D25+D26</f>
        <v>1236996466</v>
      </c>
      <c r="E10" s="43">
        <f>E11+E12+E16+E20+E21+E22+E25+E26</f>
        <v>4727936739</v>
      </c>
      <c r="F10" s="43">
        <f>F11+F12+F16+F20+F21+F22+F25+F26</f>
        <v>1284602039</v>
      </c>
    </row>
    <row r="11" spans="1:6">
      <c r="A11" s="100" t="s">
        <v>141</v>
      </c>
      <c r="B11" s="1">
        <v>115</v>
      </c>
      <c r="C11" s="6">
        <v>-4636399</v>
      </c>
      <c r="D11" s="6">
        <v>22054210</v>
      </c>
      <c r="E11" s="6">
        <v>-29964115</v>
      </c>
      <c r="F11" s="6">
        <v>4111265</v>
      </c>
    </row>
    <row r="12" spans="1:6">
      <c r="A12" s="100" t="s">
        <v>142</v>
      </c>
      <c r="B12" s="1">
        <v>116</v>
      </c>
      <c r="C12" s="43">
        <f>SUM(C13:C15)</f>
        <v>2928387517</v>
      </c>
      <c r="D12" s="43">
        <f>SUM(D13:D15)</f>
        <v>743743804</v>
      </c>
      <c r="E12" s="43">
        <f t="shared" ref="E12:F12" si="1">SUM(E13:E15)</f>
        <v>3026168401</v>
      </c>
      <c r="F12" s="43">
        <f t="shared" si="1"/>
        <v>797425166</v>
      </c>
    </row>
    <row r="13" spans="1:6">
      <c r="A13" s="111" t="s">
        <v>143</v>
      </c>
      <c r="B13" s="1">
        <v>117</v>
      </c>
      <c r="C13" s="6">
        <v>1715825235</v>
      </c>
      <c r="D13" s="6">
        <v>412383939</v>
      </c>
      <c r="E13" s="6">
        <v>1620958173</v>
      </c>
      <c r="F13" s="6">
        <v>413570220</v>
      </c>
    </row>
    <row r="14" spans="1:6">
      <c r="A14" s="111" t="s">
        <v>144</v>
      </c>
      <c r="B14" s="1">
        <v>118</v>
      </c>
      <c r="C14" s="6">
        <v>1212562282</v>
      </c>
      <c r="D14" s="6">
        <v>331359865</v>
      </c>
      <c r="E14" s="6">
        <v>1405210228</v>
      </c>
      <c r="F14" s="6">
        <v>383854946</v>
      </c>
    </row>
    <row r="15" spans="1:6">
      <c r="A15" s="111" t="s">
        <v>145</v>
      </c>
      <c r="B15" s="1">
        <v>119</v>
      </c>
      <c r="C15" s="6"/>
      <c r="D15" s="6"/>
      <c r="E15" s="6"/>
      <c r="F15" s="6"/>
    </row>
    <row r="16" spans="1:6">
      <c r="A16" s="100" t="s">
        <v>146</v>
      </c>
      <c r="B16" s="1">
        <v>120</v>
      </c>
      <c r="C16" s="43">
        <f>SUM(C17:C19)</f>
        <v>596115333</v>
      </c>
      <c r="D16" s="43">
        <f>SUM(D17:D19)</f>
        <v>149332305</v>
      </c>
      <c r="E16" s="43">
        <f>SUM(E17:E19)</f>
        <v>634801352</v>
      </c>
      <c r="F16" s="43">
        <f>SUM(F17:F19)</f>
        <v>160890380</v>
      </c>
    </row>
    <row r="17" spans="1:6">
      <c r="A17" s="111" t="s">
        <v>147</v>
      </c>
      <c r="B17" s="1">
        <v>121</v>
      </c>
      <c r="C17" s="6">
        <v>373108588</v>
      </c>
      <c r="D17" s="6">
        <v>93467089.930351377</v>
      </c>
      <c r="E17" s="6">
        <v>393576838.24000001</v>
      </c>
      <c r="F17" s="6">
        <v>96955960.24000001</v>
      </c>
    </row>
    <row r="18" spans="1:6">
      <c r="A18" s="111" t="s">
        <v>148</v>
      </c>
      <c r="B18" s="1">
        <v>122</v>
      </c>
      <c r="C18" s="6">
        <v>156122604</v>
      </c>
      <c r="D18" s="6">
        <v>39110130.278390408</v>
      </c>
      <c r="E18" s="6">
        <v>165048351.52000001</v>
      </c>
      <c r="F18" s="6">
        <v>40931069.520000011</v>
      </c>
    </row>
    <row r="19" spans="1:6">
      <c r="A19" s="111" t="s">
        <v>149</v>
      </c>
      <c r="B19" s="1">
        <v>123</v>
      </c>
      <c r="C19" s="6">
        <v>66884141</v>
      </c>
      <c r="D19" s="6">
        <v>16755084.791258201</v>
      </c>
      <c r="E19" s="6">
        <v>76176162.239999995</v>
      </c>
      <c r="F19" s="6">
        <v>23003350.239999995</v>
      </c>
    </row>
    <row r="20" spans="1:6">
      <c r="A20" s="100" t="s">
        <v>150</v>
      </c>
      <c r="B20" s="1">
        <v>124</v>
      </c>
      <c r="C20" s="6">
        <v>166157585</v>
      </c>
      <c r="D20" s="6">
        <v>62317220</v>
      </c>
      <c r="E20" s="6">
        <v>156329546</v>
      </c>
      <c r="F20" s="6">
        <v>53097938</v>
      </c>
    </row>
    <row r="21" spans="1:6">
      <c r="A21" s="100" t="s">
        <v>151</v>
      </c>
      <c r="B21" s="1">
        <v>125</v>
      </c>
      <c r="C21" s="6">
        <v>752694944</v>
      </c>
      <c r="D21" s="6">
        <v>220203622</v>
      </c>
      <c r="E21" s="6">
        <v>760451313</v>
      </c>
      <c r="F21" s="6">
        <v>228558381</v>
      </c>
    </row>
    <row r="22" spans="1:6">
      <c r="A22" s="100" t="s">
        <v>152</v>
      </c>
      <c r="B22" s="1">
        <v>126</v>
      </c>
      <c r="C22" s="43">
        <f>SUM(C23:C24)</f>
        <v>0</v>
      </c>
      <c r="D22" s="43">
        <f>SUM(D23:D24)</f>
        <v>0</v>
      </c>
      <c r="E22" s="43">
        <f t="shared" ref="E22:F22" si="2">SUM(E23:E24)</f>
        <v>0</v>
      </c>
      <c r="F22" s="43">
        <f t="shared" si="2"/>
        <v>0</v>
      </c>
    </row>
    <row r="23" spans="1:6">
      <c r="A23" s="111" t="s">
        <v>153</v>
      </c>
      <c r="B23" s="1">
        <v>127</v>
      </c>
      <c r="C23" s="6"/>
      <c r="D23" s="6"/>
      <c r="E23" s="6"/>
      <c r="F23" s="6"/>
    </row>
    <row r="24" spans="1:6">
      <c r="A24" s="111" t="s">
        <v>154</v>
      </c>
      <c r="B24" s="1">
        <v>128</v>
      </c>
      <c r="C24" s="6"/>
      <c r="D24" s="6"/>
      <c r="E24" s="6"/>
      <c r="F24" s="6"/>
    </row>
    <row r="25" spans="1:6">
      <c r="A25" s="100" t="s">
        <v>155</v>
      </c>
      <c r="B25" s="1">
        <v>129</v>
      </c>
      <c r="C25" s="6"/>
      <c r="D25" s="6"/>
      <c r="E25" s="6"/>
      <c r="F25" s="6"/>
    </row>
    <row r="26" spans="1:6">
      <c r="A26" s="100" t="s">
        <v>156</v>
      </c>
      <c r="B26" s="1">
        <v>130</v>
      </c>
      <c r="C26" s="6">
        <v>176533688</v>
      </c>
      <c r="D26" s="6">
        <v>39345305</v>
      </c>
      <c r="E26" s="6">
        <v>180150242</v>
      </c>
      <c r="F26" s="6">
        <v>40518909.00000003</v>
      </c>
    </row>
    <row r="27" spans="1:6">
      <c r="A27" s="100" t="s">
        <v>157</v>
      </c>
      <c r="B27" s="1">
        <v>131</v>
      </c>
      <c r="C27" s="43">
        <f>SUM(C28:C32)</f>
        <v>46136281</v>
      </c>
      <c r="D27" s="43">
        <f>SUM(D28:D32)</f>
        <v>1237534</v>
      </c>
      <c r="E27" s="43">
        <f t="shared" ref="E27" si="3">SUM(E28:E32)</f>
        <v>16016664</v>
      </c>
      <c r="F27" s="43">
        <f>SUM(F28:F32)</f>
        <v>1533328</v>
      </c>
    </row>
    <row r="28" spans="1:6">
      <c r="A28" s="100" t="s">
        <v>158</v>
      </c>
      <c r="B28" s="1">
        <v>132</v>
      </c>
      <c r="C28" s="6"/>
      <c r="D28" s="6"/>
      <c r="E28" s="6"/>
      <c r="F28" s="6"/>
    </row>
    <row r="29" spans="1:6">
      <c r="A29" s="100" t="s">
        <v>159</v>
      </c>
      <c r="B29" s="1">
        <v>133</v>
      </c>
      <c r="C29" s="6">
        <v>46136281</v>
      </c>
      <c r="D29" s="6">
        <v>1237534</v>
      </c>
      <c r="E29" s="6">
        <v>16012181</v>
      </c>
      <c r="F29" s="6">
        <v>1533328</v>
      </c>
    </row>
    <row r="30" spans="1:6">
      <c r="A30" s="100" t="s">
        <v>160</v>
      </c>
      <c r="B30" s="1">
        <v>134</v>
      </c>
      <c r="C30" s="6"/>
      <c r="D30" s="6"/>
      <c r="E30" s="6"/>
      <c r="F30" s="6"/>
    </row>
    <row r="31" spans="1:6">
      <c r="A31" s="100" t="s">
        <v>161</v>
      </c>
      <c r="B31" s="1">
        <v>135</v>
      </c>
      <c r="C31" s="6"/>
      <c r="D31" s="6"/>
      <c r="E31" s="6"/>
      <c r="F31" s="6"/>
    </row>
    <row r="32" spans="1:6">
      <c r="A32" s="100" t="s">
        <v>162</v>
      </c>
      <c r="B32" s="1">
        <v>136</v>
      </c>
      <c r="C32" s="6"/>
      <c r="D32" s="6"/>
      <c r="E32" s="6">
        <v>4483</v>
      </c>
      <c r="F32" s="6"/>
    </row>
    <row r="33" spans="1:6">
      <c r="A33" s="100" t="s">
        <v>163</v>
      </c>
      <c r="B33" s="1">
        <v>137</v>
      </c>
      <c r="C33" s="43">
        <f>SUM(C34:C37)</f>
        <v>217601688</v>
      </c>
      <c r="D33" s="43">
        <f>SUM(D34:D37)</f>
        <v>41233191</v>
      </c>
      <c r="E33" s="43">
        <f t="shared" ref="E33" si="4">SUM(E34:E37)</f>
        <v>204029079</v>
      </c>
      <c r="F33" s="43">
        <f>SUM(F34:F37)</f>
        <v>70414840.999999985</v>
      </c>
    </row>
    <row r="34" spans="1:6">
      <c r="A34" s="100" t="s">
        <v>164</v>
      </c>
      <c r="B34" s="1">
        <v>138</v>
      </c>
      <c r="C34" s="6">
        <v>82627999.025353163</v>
      </c>
      <c r="D34" s="6">
        <v>20241397.025353163</v>
      </c>
      <c r="E34" s="6">
        <v>62166779.203311771</v>
      </c>
      <c r="F34" s="6">
        <v>9708721.2033117712</v>
      </c>
    </row>
    <row r="35" spans="1:6">
      <c r="A35" s="100" t="s">
        <v>165</v>
      </c>
      <c r="B35" s="1">
        <v>139</v>
      </c>
      <c r="C35" s="6">
        <v>134973688.97464684</v>
      </c>
      <c r="D35" s="6">
        <v>20991793.974646837</v>
      </c>
      <c r="E35" s="6">
        <v>141862299.79668823</v>
      </c>
      <c r="F35" s="6">
        <v>60706119.796688214</v>
      </c>
    </row>
    <row r="36" spans="1:6">
      <c r="A36" s="100" t="s">
        <v>166</v>
      </c>
      <c r="B36" s="1">
        <v>140</v>
      </c>
      <c r="C36" s="6"/>
      <c r="D36" s="6"/>
      <c r="E36" s="6"/>
      <c r="F36" s="6"/>
    </row>
    <row r="37" spans="1:6">
      <c r="A37" s="100" t="s">
        <v>167</v>
      </c>
      <c r="B37" s="1">
        <v>141</v>
      </c>
      <c r="C37" s="6"/>
      <c r="D37" s="6"/>
      <c r="E37" s="6"/>
      <c r="F37" s="6"/>
    </row>
    <row r="38" spans="1:6">
      <c r="A38" s="100" t="s">
        <v>168</v>
      </c>
      <c r="B38" s="1">
        <v>142</v>
      </c>
      <c r="C38" s="6"/>
      <c r="D38" s="6"/>
      <c r="E38" s="6"/>
      <c r="F38" s="6"/>
    </row>
    <row r="39" spans="1:6">
      <c r="A39" s="100" t="s">
        <v>169</v>
      </c>
      <c r="B39" s="1">
        <v>143</v>
      </c>
      <c r="C39" s="6"/>
      <c r="D39" s="6"/>
      <c r="E39" s="6"/>
      <c r="F39" s="6"/>
    </row>
    <row r="40" spans="1:6">
      <c r="A40" s="100" t="s">
        <v>170</v>
      </c>
      <c r="B40" s="1">
        <v>144</v>
      </c>
      <c r="C40" s="6"/>
      <c r="D40" s="6"/>
      <c r="E40" s="6"/>
      <c r="F40" s="6"/>
    </row>
    <row r="41" spans="1:6">
      <c r="A41" s="100" t="s">
        <v>171</v>
      </c>
      <c r="B41" s="1">
        <v>145</v>
      </c>
      <c r="C41" s="6"/>
      <c r="D41" s="6"/>
      <c r="E41" s="6"/>
      <c r="F41" s="6"/>
    </row>
    <row r="42" spans="1:6">
      <c r="A42" s="100" t="s">
        <v>172</v>
      </c>
      <c r="B42" s="1">
        <v>146</v>
      </c>
      <c r="C42" s="43">
        <f>C7+C27+C38+C40</f>
        <v>5086007764</v>
      </c>
      <c r="D42" s="43">
        <f>D7+D27+D38+D40</f>
        <v>1286956225</v>
      </c>
      <c r="E42" s="43">
        <f t="shared" ref="E42" si="5">E7+E27+E38+E40</f>
        <v>5184656052</v>
      </c>
      <c r="F42" s="43">
        <f>F7+F27+F38+F40</f>
        <v>1348293695</v>
      </c>
    </row>
    <row r="43" spans="1:6">
      <c r="A43" s="100" t="s">
        <v>173</v>
      </c>
      <c r="B43" s="1">
        <v>147</v>
      </c>
      <c r="C43" s="43">
        <f>C10+C33+C39+C41</f>
        <v>4832854356</v>
      </c>
      <c r="D43" s="43">
        <f>D10+D33+D39+D41</f>
        <v>1278229657</v>
      </c>
      <c r="E43" s="43">
        <f t="shared" ref="E43" si="6">E10+E33+E39+E41</f>
        <v>4931965818</v>
      </c>
      <c r="F43" s="43">
        <f>F10+F33+F39+F41</f>
        <v>1355016880</v>
      </c>
    </row>
    <row r="44" spans="1:6">
      <c r="A44" s="100" t="s">
        <v>174</v>
      </c>
      <c r="B44" s="1">
        <v>148</v>
      </c>
      <c r="C44" s="43">
        <f>C42-C43</f>
        <v>253153408</v>
      </c>
      <c r="D44" s="43">
        <f>D42-D43</f>
        <v>8726568</v>
      </c>
      <c r="E44" s="43">
        <f t="shared" ref="E44" si="7">E42-E43</f>
        <v>252690234</v>
      </c>
      <c r="F44" s="43">
        <f>F42-F43</f>
        <v>-6723185</v>
      </c>
    </row>
    <row r="45" spans="1:6">
      <c r="A45" s="111" t="s">
        <v>175</v>
      </c>
      <c r="B45" s="1">
        <v>149</v>
      </c>
      <c r="C45" s="43">
        <f>IF(C42&gt;C43,C42-C43,0)</f>
        <v>253153408</v>
      </c>
      <c r="D45" s="43">
        <f>IF(D42&gt;D43,D42-D43,0)</f>
        <v>8726568</v>
      </c>
      <c r="E45" s="43">
        <f t="shared" ref="E45" si="8">IF(E42&gt;E43,E42-E43,0)</f>
        <v>252690234</v>
      </c>
      <c r="F45" s="43">
        <f>IF(F42&gt;F43,F42-F43,0)</f>
        <v>0</v>
      </c>
    </row>
    <row r="46" spans="1:6">
      <c r="A46" s="111" t="s">
        <v>176</v>
      </c>
      <c r="B46" s="1">
        <v>150</v>
      </c>
      <c r="C46" s="43">
        <f>IF(C43&gt;C42,C43-C42,0)</f>
        <v>0</v>
      </c>
      <c r="D46" s="43">
        <f>IF(D43&gt;D42,D43-D42,0)</f>
        <v>0</v>
      </c>
      <c r="E46" s="43">
        <f t="shared" ref="E46" si="9">IF(E43&gt;E42,E43-E42,0)</f>
        <v>0</v>
      </c>
      <c r="F46" s="43">
        <f>IF(F43&gt;F42,F43-F42,0)</f>
        <v>6723185</v>
      </c>
    </row>
    <row r="47" spans="1:6">
      <c r="A47" s="100" t="s">
        <v>177</v>
      </c>
      <c r="B47" s="1">
        <v>151</v>
      </c>
      <c r="C47" s="6">
        <v>54159020</v>
      </c>
      <c r="D47" s="6">
        <v>7847307</v>
      </c>
      <c r="E47" s="6">
        <v>39288871</v>
      </c>
      <c r="F47" s="6">
        <v>2509498</v>
      </c>
    </row>
    <row r="48" spans="1:6">
      <c r="A48" s="100" t="s">
        <v>178</v>
      </c>
      <c r="B48" s="1">
        <v>152</v>
      </c>
      <c r="C48" s="43">
        <f>C44-C47</f>
        <v>198994388</v>
      </c>
      <c r="D48" s="43">
        <f>D44-D47</f>
        <v>879261</v>
      </c>
      <c r="E48" s="43">
        <f t="shared" ref="E48" si="10">E44-E47</f>
        <v>213401363</v>
      </c>
      <c r="F48" s="43">
        <f>F44-F47</f>
        <v>-9232683</v>
      </c>
    </row>
    <row r="49" spans="1:6">
      <c r="A49" s="111" t="s">
        <v>179</v>
      </c>
      <c r="B49" s="1">
        <v>153</v>
      </c>
      <c r="C49" s="43">
        <f>IF(C48&gt;0,C48,0)</f>
        <v>198994388</v>
      </c>
      <c r="D49" s="43">
        <f>IF(D48&gt;0,D48,0)</f>
        <v>879261</v>
      </c>
      <c r="E49" s="43">
        <f t="shared" ref="E49" si="11">IF(E48&gt;0,E48,0)</f>
        <v>213401363</v>
      </c>
      <c r="F49" s="43">
        <f>IF(F48&gt;0,F48,0)</f>
        <v>0</v>
      </c>
    </row>
    <row r="50" spans="1:6">
      <c r="A50" s="151" t="s">
        <v>180</v>
      </c>
      <c r="B50" s="2">
        <v>154</v>
      </c>
      <c r="C50" s="49">
        <f>IF(C48&lt;0,-C48,0)</f>
        <v>0</v>
      </c>
      <c r="D50" s="49">
        <f>IF(D48&lt;0,-D48,0)</f>
        <v>0</v>
      </c>
      <c r="E50" s="49">
        <f t="shared" ref="E50:F50" si="12">IF(E48&lt;0,-E48,0)</f>
        <v>0</v>
      </c>
      <c r="F50" s="49">
        <f t="shared" si="12"/>
        <v>9232683</v>
      </c>
    </row>
    <row r="51" spans="1:6">
      <c r="A51" s="107" t="s">
        <v>181</v>
      </c>
      <c r="B51" s="108"/>
      <c r="C51" s="108"/>
      <c r="D51" s="108"/>
      <c r="E51" s="160"/>
      <c r="F51" s="108"/>
    </row>
    <row r="52" spans="1:6">
      <c r="A52" s="110" t="s">
        <v>182</v>
      </c>
      <c r="B52" s="44"/>
      <c r="C52" s="44"/>
      <c r="D52" s="44"/>
      <c r="E52" s="44"/>
      <c r="F52" s="50"/>
    </row>
    <row r="53" spans="1:6">
      <c r="A53" s="100" t="s">
        <v>183</v>
      </c>
      <c r="B53" s="1">
        <v>155</v>
      </c>
      <c r="C53" s="6">
        <v>194872086</v>
      </c>
      <c r="D53" s="6">
        <v>1543071</v>
      </c>
      <c r="E53" s="6">
        <v>200012202</v>
      </c>
      <c r="F53" s="6">
        <v>-9213079</v>
      </c>
    </row>
    <row r="54" spans="1:6">
      <c r="A54" s="100" t="s">
        <v>184</v>
      </c>
      <c r="B54" s="1">
        <v>156</v>
      </c>
      <c r="C54" s="7">
        <v>4122301.9999999995</v>
      </c>
      <c r="D54" s="7">
        <v>-663810.00000000047</v>
      </c>
      <c r="E54" s="7">
        <v>13389161</v>
      </c>
      <c r="F54" s="6">
        <v>-19121</v>
      </c>
    </row>
    <row r="55" spans="1:6">
      <c r="A55" s="107" t="s">
        <v>185</v>
      </c>
      <c r="B55" s="108"/>
      <c r="C55" s="108"/>
      <c r="D55" s="108"/>
      <c r="E55" s="108"/>
      <c r="F55" s="108"/>
    </row>
    <row r="56" spans="1:6">
      <c r="A56" s="110" t="s">
        <v>186</v>
      </c>
      <c r="B56" s="8">
        <v>157</v>
      </c>
      <c r="C56" s="5">
        <f>C48</f>
        <v>198994388</v>
      </c>
      <c r="D56" s="5">
        <f>D48</f>
        <v>879261</v>
      </c>
      <c r="E56" s="5">
        <f>E48</f>
        <v>213401363</v>
      </c>
      <c r="F56" s="5">
        <f>F48</f>
        <v>-9232683</v>
      </c>
    </row>
    <row r="57" spans="1:6">
      <c r="A57" s="100" t="s">
        <v>187</v>
      </c>
      <c r="B57" s="1">
        <v>158</v>
      </c>
      <c r="C57" s="43">
        <v>44533678</v>
      </c>
      <c r="D57" s="43">
        <v>12206678</v>
      </c>
      <c r="E57" s="43">
        <f>SUM(E58:E64)</f>
        <v>-4389595</v>
      </c>
      <c r="F57" s="43">
        <f>SUM(F58:F64)</f>
        <v>5940503</v>
      </c>
    </row>
    <row r="58" spans="1:6">
      <c r="A58" s="100" t="s">
        <v>188</v>
      </c>
      <c r="B58" s="1">
        <v>159</v>
      </c>
      <c r="C58" s="6">
        <v>9707000</v>
      </c>
      <c r="D58" s="6">
        <v>4958000</v>
      </c>
      <c r="E58" s="6">
        <v>-34064400</v>
      </c>
      <c r="F58" s="6">
        <v>-1208768</v>
      </c>
    </row>
    <row r="59" spans="1:6">
      <c r="A59" s="100" t="s">
        <v>189</v>
      </c>
      <c r="B59" s="1">
        <v>160</v>
      </c>
      <c r="C59" s="6"/>
      <c r="D59" s="6"/>
      <c r="E59" s="6"/>
      <c r="F59" s="6"/>
    </row>
    <row r="60" spans="1:6">
      <c r="A60" s="100" t="s">
        <v>190</v>
      </c>
      <c r="B60" s="1">
        <v>161</v>
      </c>
      <c r="C60" s="6"/>
      <c r="D60" s="6"/>
      <c r="E60" s="6"/>
      <c r="F60" s="6"/>
    </row>
    <row r="61" spans="1:6">
      <c r="A61" s="100" t="s">
        <v>191</v>
      </c>
      <c r="B61" s="1">
        <v>162</v>
      </c>
      <c r="C61" s="6">
        <v>32332000</v>
      </c>
      <c r="D61" s="6">
        <v>4754000</v>
      </c>
      <c r="E61" s="6">
        <v>29544342</v>
      </c>
      <c r="F61" s="6">
        <v>7018808</v>
      </c>
    </row>
    <row r="62" spans="1:6">
      <c r="A62" s="100" t="s">
        <v>192</v>
      </c>
      <c r="B62" s="1">
        <v>163</v>
      </c>
      <c r="C62" s="6"/>
      <c r="D62" s="6"/>
      <c r="E62" s="6"/>
      <c r="F62" s="6"/>
    </row>
    <row r="63" spans="1:6">
      <c r="A63" s="100" t="s">
        <v>193</v>
      </c>
      <c r="B63" s="1">
        <v>164</v>
      </c>
      <c r="C63" s="6"/>
      <c r="D63" s="6"/>
      <c r="E63" s="6"/>
      <c r="F63" s="6"/>
    </row>
    <row r="64" spans="1:6">
      <c r="A64" s="100" t="s">
        <v>194</v>
      </c>
      <c r="B64" s="1">
        <v>165</v>
      </c>
      <c r="C64" s="6">
        <v>2494678</v>
      </c>
      <c r="D64" s="6">
        <v>2494678</v>
      </c>
      <c r="E64" s="6">
        <v>130463</v>
      </c>
      <c r="F64" s="6">
        <v>130463</v>
      </c>
    </row>
    <row r="65" spans="1:6">
      <c r="A65" s="100" t="s">
        <v>195</v>
      </c>
      <c r="B65" s="1">
        <v>166</v>
      </c>
      <c r="C65" s="6"/>
      <c r="D65" s="6"/>
      <c r="E65" s="6"/>
      <c r="F65" s="6"/>
    </row>
    <row r="66" spans="1:6">
      <c r="A66" s="100" t="s">
        <v>196</v>
      </c>
      <c r="B66" s="1">
        <v>167</v>
      </c>
      <c r="C66" s="43">
        <f>C57-C65</f>
        <v>44533678</v>
      </c>
      <c r="D66" s="43">
        <f>D57-D65</f>
        <v>12206678</v>
      </c>
      <c r="E66" s="43">
        <v>-4389595</v>
      </c>
      <c r="F66" s="43">
        <v>5940503</v>
      </c>
    </row>
    <row r="67" spans="1:6">
      <c r="A67" s="100" t="s">
        <v>197</v>
      </c>
      <c r="B67" s="1">
        <v>168</v>
      </c>
      <c r="C67" s="49">
        <f>C56+C66</f>
        <v>243528066</v>
      </c>
      <c r="D67" s="49">
        <f>D56+D66</f>
        <v>13085939</v>
      </c>
      <c r="E67" s="49">
        <f>E56+E66</f>
        <v>209011768</v>
      </c>
      <c r="F67" s="49">
        <f>F56+F66</f>
        <v>-3292180</v>
      </c>
    </row>
    <row r="68" spans="1:6">
      <c r="A68" s="124" t="s">
        <v>198</v>
      </c>
      <c r="B68" s="125"/>
      <c r="C68" s="125"/>
      <c r="D68" s="125"/>
      <c r="E68" s="125"/>
      <c r="F68" s="125"/>
    </row>
    <row r="69" spans="1:6">
      <c r="A69" s="126" t="s">
        <v>199</v>
      </c>
      <c r="B69" s="127"/>
      <c r="C69" s="127"/>
      <c r="D69" s="127"/>
      <c r="E69" s="127"/>
      <c r="F69" s="127"/>
    </row>
    <row r="70" spans="1:6">
      <c r="A70" s="100" t="s">
        <v>183</v>
      </c>
      <c r="B70" s="1">
        <v>169</v>
      </c>
      <c r="C70" s="6">
        <v>239371966</v>
      </c>
      <c r="D70" s="6">
        <v>13690939</v>
      </c>
      <c r="E70" s="6">
        <v>195606211</v>
      </c>
      <c r="F70" s="6">
        <v>-3288972</v>
      </c>
    </row>
    <row r="71" spans="1:6">
      <c r="A71" s="112" t="s">
        <v>184</v>
      </c>
      <c r="B71" s="4">
        <v>170</v>
      </c>
      <c r="C71" s="7">
        <v>4156100</v>
      </c>
      <c r="D71" s="7">
        <v>-605000</v>
      </c>
      <c r="E71" s="7">
        <v>13405557</v>
      </c>
      <c r="F71" s="6">
        <v>-2725</v>
      </c>
    </row>
    <row r="72" spans="1:6">
      <c r="E72" s="98"/>
      <c r="F72" s="98"/>
    </row>
    <row r="75" spans="1:6">
      <c r="E75" s="98"/>
      <c r="F75" s="98"/>
    </row>
  </sheetData>
  <phoneticPr fontId="7" type="noConversion"/>
  <dataValidations count="2">
    <dataValidation allowBlank="1" sqref="F8:F9 E10:F50 C61:F61 C58:D58 C71:D71 E62:F65 C7:D50 E7:F7 C53:F54 E58:F60 E70:F71"/>
    <dataValidation type="whole" operator="notEqual" allowBlank="1" showInputMessage="1" showErrorMessage="1" errorTitle="Pogrešan unos" error="Mogu se unijeti samo cjelobrojne vrijednosti." sqref="C59:C60 C62:C65 C70:D70 C56:F57 C66:F67">
      <formula1>999999999999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62"/>
  <sheetViews>
    <sheetView view="pageBreakPreview" zoomScale="110" zoomScaleNormal="100" workbookViewId="0">
      <selection activeCell="D7" sqref="D7:D13"/>
    </sheetView>
  </sheetViews>
  <sheetFormatPr defaultRowHeight="12.75"/>
  <cols>
    <col min="1" max="1" width="57.85546875" style="150" bestFit="1" customWidth="1"/>
    <col min="2" max="2" width="9.140625" style="42"/>
    <col min="3" max="3" width="20" style="42" bestFit="1" customWidth="1"/>
    <col min="4" max="4" width="12.85546875" style="42" bestFit="1" customWidth="1"/>
    <col min="5" max="16384" width="9.140625" style="42"/>
  </cols>
  <sheetData>
    <row r="1" spans="1:5" ht="15.75">
      <c r="A1" s="134" t="s">
        <v>272</v>
      </c>
      <c r="B1" s="134"/>
      <c r="C1" s="134"/>
      <c r="D1" s="134"/>
    </row>
    <row r="2" spans="1:5">
      <c r="A2" s="135" t="s">
        <v>309</v>
      </c>
      <c r="B2" s="135"/>
      <c r="C2" s="135"/>
      <c r="D2" s="135"/>
    </row>
    <row r="3" spans="1:5">
      <c r="A3" s="131" t="s">
        <v>302</v>
      </c>
      <c r="B3" s="132"/>
      <c r="C3" s="132"/>
      <c r="D3" s="133"/>
    </row>
    <row r="4" spans="1:5">
      <c r="A4" s="52" t="s">
        <v>35</v>
      </c>
      <c r="B4" s="52" t="s">
        <v>36</v>
      </c>
      <c r="C4" s="53" t="s">
        <v>37</v>
      </c>
      <c r="D4" s="53" t="s">
        <v>38</v>
      </c>
    </row>
    <row r="5" spans="1:5">
      <c r="A5" s="53">
        <v>1</v>
      </c>
      <c r="B5" s="54">
        <v>2</v>
      </c>
      <c r="C5" s="55" t="s">
        <v>4</v>
      </c>
      <c r="D5" s="55" t="s">
        <v>5</v>
      </c>
    </row>
    <row r="6" spans="1:5">
      <c r="A6" s="107" t="s">
        <v>203</v>
      </c>
      <c r="B6" s="129"/>
      <c r="C6" s="129"/>
      <c r="D6" s="130"/>
    </row>
    <row r="7" spans="1:5">
      <c r="A7" s="111" t="s">
        <v>204</v>
      </c>
      <c r="B7" s="1">
        <v>1</v>
      </c>
      <c r="C7" s="6">
        <v>253153408</v>
      </c>
      <c r="D7" s="6">
        <f>+PL!E44</f>
        <v>252690234</v>
      </c>
      <c r="E7" s="98"/>
    </row>
    <row r="8" spans="1:5">
      <c r="A8" s="111" t="s">
        <v>205</v>
      </c>
      <c r="B8" s="1">
        <v>2</v>
      </c>
      <c r="C8" s="6">
        <v>166157585</v>
      </c>
      <c r="D8" s="6">
        <v>156329546</v>
      </c>
      <c r="E8" s="98"/>
    </row>
    <row r="9" spans="1:5">
      <c r="A9" s="111" t="s">
        <v>206</v>
      </c>
      <c r="B9" s="1">
        <v>3</v>
      </c>
      <c r="C9" s="6"/>
      <c r="D9" s="6">
        <v>121717100</v>
      </c>
      <c r="E9" s="98"/>
    </row>
    <row r="10" spans="1:5">
      <c r="A10" s="111" t="s">
        <v>207</v>
      </c>
      <c r="B10" s="1">
        <v>4</v>
      </c>
      <c r="C10" s="6"/>
      <c r="D10" s="6"/>
      <c r="E10" s="98"/>
    </row>
    <row r="11" spans="1:5">
      <c r="A11" s="111" t="s">
        <v>208</v>
      </c>
      <c r="B11" s="1">
        <v>5</v>
      </c>
      <c r="C11" s="6"/>
      <c r="D11" s="6"/>
      <c r="E11" s="98"/>
    </row>
    <row r="12" spans="1:5">
      <c r="A12" s="111" t="s">
        <v>209</v>
      </c>
      <c r="B12" s="1">
        <v>6</v>
      </c>
      <c r="C12" s="6">
        <v>63609711</v>
      </c>
      <c r="D12" s="6">
        <v>0</v>
      </c>
      <c r="E12" s="98"/>
    </row>
    <row r="13" spans="1:5">
      <c r="A13" s="100" t="s">
        <v>210</v>
      </c>
      <c r="B13" s="1">
        <v>7</v>
      </c>
      <c r="C13" s="43">
        <f>SUM(C7:C12)</f>
        <v>482920704</v>
      </c>
      <c r="D13" s="43">
        <f>SUM(D7:D12)</f>
        <v>530736880</v>
      </c>
      <c r="E13" s="98"/>
    </row>
    <row r="14" spans="1:5">
      <c r="A14" s="111" t="s">
        <v>211</v>
      </c>
      <c r="B14" s="1">
        <v>8</v>
      </c>
      <c r="C14" s="6">
        <v>47732614</v>
      </c>
      <c r="D14" s="6"/>
      <c r="E14" s="98"/>
    </row>
    <row r="15" spans="1:5">
      <c r="A15" s="164" t="s">
        <v>212</v>
      </c>
      <c r="B15" s="1">
        <v>9</v>
      </c>
      <c r="C15" s="6">
        <v>1845082</v>
      </c>
      <c r="D15" s="6">
        <v>15553150</v>
      </c>
      <c r="E15" s="98"/>
    </row>
    <row r="16" spans="1:5">
      <c r="A16" s="164" t="s">
        <v>213</v>
      </c>
      <c r="B16" s="1">
        <v>10</v>
      </c>
      <c r="C16" s="6">
        <v>11979065</v>
      </c>
      <c r="D16" s="6">
        <v>67025051.999999903</v>
      </c>
      <c r="E16" s="98"/>
    </row>
    <row r="17" spans="1:5">
      <c r="A17" s="164" t="s">
        <v>214</v>
      </c>
      <c r="B17" s="1">
        <v>11</v>
      </c>
      <c r="C17" s="6"/>
      <c r="D17" s="6">
        <v>8436515.0000001192</v>
      </c>
      <c r="E17" s="98"/>
    </row>
    <row r="18" spans="1:5">
      <c r="A18" s="100" t="s">
        <v>215</v>
      </c>
      <c r="B18" s="1">
        <v>12</v>
      </c>
      <c r="C18" s="43">
        <f>SUM(C14:C17)</f>
        <v>61556761</v>
      </c>
      <c r="D18" s="43">
        <f>SUM(D14:D17)</f>
        <v>91014717.00000003</v>
      </c>
      <c r="E18" s="98"/>
    </row>
    <row r="19" spans="1:5">
      <c r="A19" s="100" t="s">
        <v>216</v>
      </c>
      <c r="B19" s="1">
        <v>13</v>
      </c>
      <c r="C19" s="43">
        <f>IF(C13&gt;C18,C13-C18,0)</f>
        <v>421363943</v>
      </c>
      <c r="D19" s="43">
        <f>IF(D13&gt;D18,D13-D18,0)</f>
        <v>439722163</v>
      </c>
      <c r="E19" s="98"/>
    </row>
    <row r="20" spans="1:5">
      <c r="A20" s="100" t="s">
        <v>217</v>
      </c>
      <c r="B20" s="1">
        <v>14</v>
      </c>
      <c r="C20" s="43">
        <f>IF(C18&gt;C13,C18-C13,0)</f>
        <v>0</v>
      </c>
      <c r="D20" s="43">
        <f>IF(D18&gt;D13,D18-D13,0)</f>
        <v>0</v>
      </c>
      <c r="E20" s="98"/>
    </row>
    <row r="21" spans="1:5">
      <c r="A21" s="107" t="s">
        <v>218</v>
      </c>
      <c r="B21" s="129"/>
      <c r="C21" s="129"/>
      <c r="D21" s="130"/>
      <c r="E21" s="98"/>
    </row>
    <row r="22" spans="1:5">
      <c r="A22" s="164" t="s">
        <v>219</v>
      </c>
      <c r="B22" s="1">
        <v>15</v>
      </c>
      <c r="C22" s="6">
        <v>21359857</v>
      </c>
      <c r="D22" s="6">
        <v>6480532</v>
      </c>
      <c r="E22" s="98"/>
    </row>
    <row r="23" spans="1:5">
      <c r="A23" s="164" t="s">
        <v>220</v>
      </c>
      <c r="B23" s="1">
        <v>16</v>
      </c>
      <c r="C23" s="6"/>
      <c r="D23" s="6"/>
      <c r="E23" s="98"/>
    </row>
    <row r="24" spans="1:5">
      <c r="A24" s="164" t="s">
        <v>221</v>
      </c>
      <c r="B24" s="1">
        <v>17</v>
      </c>
      <c r="C24" s="6">
        <v>8188613</v>
      </c>
      <c r="D24" s="6">
        <v>4510773</v>
      </c>
      <c r="E24" s="98"/>
    </row>
    <row r="25" spans="1:5">
      <c r="A25" s="164" t="s">
        <v>222</v>
      </c>
      <c r="B25" s="1">
        <v>18</v>
      </c>
      <c r="C25" s="6"/>
      <c r="D25" s="6"/>
      <c r="E25" s="98"/>
    </row>
    <row r="26" spans="1:5">
      <c r="A26" s="164" t="s">
        <v>223</v>
      </c>
      <c r="B26" s="1">
        <v>19</v>
      </c>
      <c r="C26" s="6">
        <v>81209000</v>
      </c>
      <c r="D26" s="6">
        <v>0</v>
      </c>
      <c r="E26" s="98"/>
    </row>
    <row r="27" spans="1:5">
      <c r="A27" s="100" t="s">
        <v>224</v>
      </c>
      <c r="B27" s="1">
        <v>20</v>
      </c>
      <c r="C27" s="43">
        <f>SUM(C22:C26)</f>
        <v>110757470</v>
      </c>
      <c r="D27" s="43">
        <f>SUM(D22:D26)</f>
        <v>10991305</v>
      </c>
      <c r="E27" s="98"/>
    </row>
    <row r="28" spans="1:5">
      <c r="A28" s="111" t="s">
        <v>225</v>
      </c>
      <c r="B28" s="1">
        <v>21</v>
      </c>
      <c r="C28" s="6">
        <v>99993646</v>
      </c>
      <c r="D28" s="6">
        <v>190100000</v>
      </c>
      <c r="E28" s="98"/>
    </row>
    <row r="29" spans="1:5">
      <c r="A29" s="164" t="s">
        <v>226</v>
      </c>
      <c r="B29" s="1">
        <v>22</v>
      </c>
      <c r="C29" s="6">
        <v>6774834</v>
      </c>
      <c r="D29" s="6">
        <v>0</v>
      </c>
      <c r="E29" s="98"/>
    </row>
    <row r="30" spans="1:5">
      <c r="A30" s="164" t="s">
        <v>227</v>
      </c>
      <c r="B30" s="1">
        <v>23</v>
      </c>
      <c r="C30" s="6">
        <v>62333000</v>
      </c>
      <c r="D30" s="6">
        <f>9818000+475</f>
        <v>9818475</v>
      </c>
      <c r="E30" s="98"/>
    </row>
    <row r="31" spans="1:5">
      <c r="A31" s="100" t="s">
        <v>228</v>
      </c>
      <c r="B31" s="1">
        <v>24</v>
      </c>
      <c r="C31" s="43">
        <f>SUM(C28:C30)</f>
        <v>169101480</v>
      </c>
      <c r="D31" s="43">
        <f>SUM(D28:D30)</f>
        <v>199918475</v>
      </c>
      <c r="E31" s="98"/>
    </row>
    <row r="32" spans="1:5">
      <c r="A32" s="100" t="s">
        <v>229</v>
      </c>
      <c r="B32" s="1">
        <v>25</v>
      </c>
      <c r="C32" s="43">
        <f>IF(C27&gt;C31,C27-C31,0)</f>
        <v>0</v>
      </c>
      <c r="D32" s="43">
        <f>IF(D27&gt;D31,D27-D31,0)</f>
        <v>0</v>
      </c>
      <c r="E32" s="98"/>
    </row>
    <row r="33" spans="1:5">
      <c r="A33" s="100" t="s">
        <v>230</v>
      </c>
      <c r="B33" s="1">
        <v>26</v>
      </c>
      <c r="C33" s="43">
        <f>IF(C31&gt;C27,C31-C27,0)</f>
        <v>58344010</v>
      </c>
      <c r="D33" s="43">
        <f>IF(D31&gt;D27,D31-D27,0)</f>
        <v>188927170</v>
      </c>
      <c r="E33" s="98"/>
    </row>
    <row r="34" spans="1:5">
      <c r="A34" s="107" t="s">
        <v>231</v>
      </c>
      <c r="B34" s="129"/>
      <c r="C34" s="129"/>
      <c r="D34" s="130"/>
      <c r="E34" s="98"/>
    </row>
    <row r="35" spans="1:5">
      <c r="A35" s="164" t="s">
        <v>232</v>
      </c>
      <c r="B35" s="1">
        <v>27</v>
      </c>
      <c r="C35" s="6"/>
      <c r="D35" s="6"/>
      <c r="E35" s="98"/>
    </row>
    <row r="36" spans="1:5">
      <c r="A36" s="164" t="s">
        <v>233</v>
      </c>
      <c r="B36" s="1">
        <v>28</v>
      </c>
      <c r="C36" s="6">
        <v>85111000</v>
      </c>
      <c r="D36" s="6">
        <v>293101000</v>
      </c>
      <c r="E36" s="98"/>
    </row>
    <row r="37" spans="1:5">
      <c r="A37" s="164" t="s">
        <v>234</v>
      </c>
      <c r="B37" s="1">
        <v>29</v>
      </c>
      <c r="C37" s="6"/>
      <c r="D37" s="6"/>
      <c r="E37" s="98"/>
    </row>
    <row r="38" spans="1:5">
      <c r="A38" s="100" t="s">
        <v>235</v>
      </c>
      <c r="B38" s="1">
        <v>30</v>
      </c>
      <c r="C38" s="43">
        <f>SUM(C35:C37)</f>
        <v>85111000</v>
      </c>
      <c r="D38" s="43">
        <f>SUM(D35:D37)</f>
        <v>293101000</v>
      </c>
      <c r="E38" s="98"/>
    </row>
    <row r="39" spans="1:5">
      <c r="A39" s="164" t="s">
        <v>236</v>
      </c>
      <c r="B39" s="1">
        <v>31</v>
      </c>
      <c r="C39" s="6">
        <v>334591000</v>
      </c>
      <c r="D39" s="6">
        <v>322891000</v>
      </c>
      <c r="E39" s="98"/>
    </row>
    <row r="40" spans="1:5">
      <c r="A40" s="164" t="s">
        <v>237</v>
      </c>
      <c r="B40" s="1">
        <v>32</v>
      </c>
      <c r="C40" s="6">
        <v>30008052</v>
      </c>
      <c r="D40" s="6">
        <v>34900689</v>
      </c>
      <c r="E40" s="98"/>
    </row>
    <row r="41" spans="1:5">
      <c r="A41" s="164" t="s">
        <v>238</v>
      </c>
      <c r="B41" s="1">
        <v>33</v>
      </c>
      <c r="C41" s="6"/>
      <c r="D41" s="6"/>
      <c r="E41" s="98"/>
    </row>
    <row r="42" spans="1:5">
      <c r="A42" s="164" t="s">
        <v>239</v>
      </c>
      <c r="B42" s="1">
        <v>34</v>
      </c>
      <c r="C42" s="6">
        <v>9062534</v>
      </c>
      <c r="D42" s="6">
        <v>501500</v>
      </c>
      <c r="E42" s="98"/>
    </row>
    <row r="43" spans="1:5">
      <c r="A43" s="164" t="s">
        <v>240</v>
      </c>
      <c r="B43" s="1">
        <v>35</v>
      </c>
      <c r="C43" s="6"/>
      <c r="D43" s="6">
        <v>93349000</v>
      </c>
      <c r="E43" s="98"/>
    </row>
    <row r="44" spans="1:5">
      <c r="A44" s="100" t="s">
        <v>241</v>
      </c>
      <c r="B44" s="1">
        <v>36</v>
      </c>
      <c r="C44" s="43">
        <f>SUM(C39:C43)</f>
        <v>373661586</v>
      </c>
      <c r="D44" s="43">
        <f>SUM(D39:D43)</f>
        <v>451642189</v>
      </c>
      <c r="E44" s="98"/>
    </row>
    <row r="45" spans="1:5">
      <c r="A45" s="100" t="s">
        <v>242</v>
      </c>
      <c r="B45" s="1">
        <v>37</v>
      </c>
      <c r="C45" s="43">
        <f>IF(C38&gt;C44,C38-C44,0)</f>
        <v>0</v>
      </c>
      <c r="D45" s="43">
        <f>IF(D38&gt;D44,D38-D44,0)</f>
        <v>0</v>
      </c>
      <c r="E45" s="98"/>
    </row>
    <row r="46" spans="1:5">
      <c r="A46" s="100" t="s">
        <v>243</v>
      </c>
      <c r="B46" s="1">
        <v>38</v>
      </c>
      <c r="C46" s="43">
        <f>IF(C44&gt;C38,C44-C38,0)</f>
        <v>288550586</v>
      </c>
      <c r="D46" s="43">
        <f>IF(D44&gt;D38,D44-D38,0)</f>
        <v>158541189</v>
      </c>
      <c r="E46" s="98"/>
    </row>
    <row r="47" spans="1:5">
      <c r="A47" s="111" t="s">
        <v>244</v>
      </c>
      <c r="B47" s="1">
        <v>39</v>
      </c>
      <c r="C47" s="43">
        <f>IF(C19-C20+C32-C33+C45-C46&gt;0,C19-C20+C32-C33+C45-C46,0)</f>
        <v>74469347</v>
      </c>
      <c r="D47" s="43">
        <f>IF(D19-D20+D32-D33+D45-D46&gt;0,D19-D20+D32-D33+D45-D46,0)</f>
        <v>92253804</v>
      </c>
      <c r="E47" s="98"/>
    </row>
    <row r="48" spans="1:5">
      <c r="A48" s="111" t="s">
        <v>245</v>
      </c>
      <c r="B48" s="1">
        <v>40</v>
      </c>
      <c r="C48" s="43">
        <f>IF(C20-C19+C33-C32+C46-C45&gt;0,C20-C19+C33-C32+C46-C45,0)</f>
        <v>0</v>
      </c>
      <c r="D48" s="43">
        <f>IF(D20-D19+D33-D32+D46-D45&gt;0,D20-D19+D33-D32+D46-D45,0)</f>
        <v>0</v>
      </c>
      <c r="E48" s="98"/>
    </row>
    <row r="49" spans="1:5">
      <c r="A49" s="111" t="s">
        <v>246</v>
      </c>
      <c r="B49" s="1">
        <v>41</v>
      </c>
      <c r="C49" s="6">
        <v>250864902</v>
      </c>
      <c r="D49" s="6">
        <v>325334249</v>
      </c>
      <c r="E49" s="98"/>
    </row>
    <row r="50" spans="1:5">
      <c r="A50" s="111" t="s">
        <v>247</v>
      </c>
      <c r="B50" s="1">
        <v>42</v>
      </c>
      <c r="C50" s="6">
        <f>C47</f>
        <v>74469347</v>
      </c>
      <c r="D50" s="6">
        <f>D47</f>
        <v>92253804</v>
      </c>
      <c r="E50" s="98"/>
    </row>
    <row r="51" spans="1:5">
      <c r="A51" s="111" t="s">
        <v>248</v>
      </c>
      <c r="B51" s="1">
        <v>43</v>
      </c>
      <c r="C51" s="6">
        <f>C48</f>
        <v>0</v>
      </c>
      <c r="D51" s="6">
        <f>D48</f>
        <v>0</v>
      </c>
      <c r="E51" s="98"/>
    </row>
    <row r="52" spans="1:5">
      <c r="A52" s="101" t="s">
        <v>249</v>
      </c>
      <c r="B52" s="4">
        <v>44</v>
      </c>
      <c r="C52" s="49">
        <f>C49+C50-C51</f>
        <v>325334249</v>
      </c>
      <c r="D52" s="49">
        <f>D49+D50-D51</f>
        <v>417588053</v>
      </c>
      <c r="E52" s="98"/>
    </row>
    <row r="53" spans="1:5">
      <c r="C53" s="98"/>
      <c r="D53" s="98"/>
    </row>
    <row r="54" spans="1:5">
      <c r="C54" s="99">
        <f>+C52-'Balance sheet'!C64</f>
        <v>0</v>
      </c>
      <c r="D54" s="99">
        <f>+D52-'Balance sheet'!D64</f>
        <v>0</v>
      </c>
    </row>
    <row r="55" spans="1:5">
      <c r="D55" s="98"/>
    </row>
    <row r="57" spans="1:5">
      <c r="C57" s="165"/>
      <c r="D57" s="98"/>
    </row>
    <row r="58" spans="1:5">
      <c r="C58" s="163"/>
      <c r="D58" s="98"/>
    </row>
    <row r="59" spans="1:5">
      <c r="C59" s="166"/>
    </row>
    <row r="60" spans="1:5">
      <c r="C60" s="166"/>
    </row>
    <row r="61" spans="1:5">
      <c r="C61" s="167"/>
    </row>
    <row r="62" spans="1:5">
      <c r="C62" s="163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phoneticPr fontId="7" type="noConversion"/>
  <dataValidations count="2">
    <dataValidation allowBlank="1" sqref="C22:D33 D35:D49 C35:C52 D51:D52 C7:D20"/>
    <dataValidation type="whole" operator="notEqual" allowBlank="1" showInputMessage="1" showErrorMessage="1" errorTitle="Pogrešan unos" error="Mogu se unijeti samo cjelobrojne vrijednosti." sqref="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5"/>
  <sheetViews>
    <sheetView view="pageBreakPreview" zoomScale="125" zoomScaleNormal="100" workbookViewId="0">
      <selection activeCell="M21" sqref="M21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0.85546875" style="57" bestFit="1" customWidth="1"/>
    <col min="11" max="11" width="11.7109375" style="57" bestFit="1" customWidth="1"/>
    <col min="12" max="13" width="9.140625" style="57"/>
    <col min="14" max="14" width="11.140625" style="57" bestFit="1" customWidth="1"/>
    <col min="15" max="16384" width="9.140625" style="57"/>
  </cols>
  <sheetData>
    <row r="1" spans="1:14">
      <c r="A1" s="241" t="s">
        <v>270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4" ht="15.75">
      <c r="A2" s="36"/>
      <c r="B2" s="56"/>
      <c r="C2" s="256" t="s">
        <v>250</v>
      </c>
      <c r="D2" s="256"/>
      <c r="E2" s="58">
        <v>41640</v>
      </c>
      <c r="F2" s="37" t="s">
        <v>34</v>
      </c>
      <c r="G2" s="257">
        <v>42004</v>
      </c>
      <c r="H2" s="258"/>
      <c r="I2" s="56"/>
      <c r="J2" s="56"/>
      <c r="K2" s="56"/>
    </row>
    <row r="3" spans="1:14" ht="22.5">
      <c r="A3" s="259" t="s">
        <v>35</v>
      </c>
      <c r="B3" s="259"/>
      <c r="C3" s="259"/>
      <c r="D3" s="259"/>
      <c r="E3" s="259"/>
      <c r="F3" s="259"/>
      <c r="G3" s="259"/>
      <c r="H3" s="259"/>
      <c r="I3" s="59" t="s">
        <v>36</v>
      </c>
      <c r="J3" s="60" t="s">
        <v>251</v>
      </c>
      <c r="K3" s="60" t="s">
        <v>252</v>
      </c>
    </row>
    <row r="4" spans="1:14">
      <c r="A4" s="260">
        <v>1</v>
      </c>
      <c r="B4" s="260"/>
      <c r="C4" s="260"/>
      <c r="D4" s="260"/>
      <c r="E4" s="260"/>
      <c r="F4" s="260"/>
      <c r="G4" s="260"/>
      <c r="H4" s="260"/>
      <c r="I4" s="62">
        <v>2</v>
      </c>
      <c r="J4" s="61" t="s">
        <v>4</v>
      </c>
      <c r="K4" s="61" t="s">
        <v>5</v>
      </c>
    </row>
    <row r="5" spans="1:14">
      <c r="A5" s="243" t="s">
        <v>253</v>
      </c>
      <c r="B5" s="244"/>
      <c r="C5" s="244"/>
      <c r="D5" s="244"/>
      <c r="E5" s="244"/>
      <c r="F5" s="244"/>
      <c r="G5" s="244"/>
      <c r="H5" s="244"/>
      <c r="I5" s="38">
        <v>1</v>
      </c>
      <c r="J5" s="5">
        <v>133372000</v>
      </c>
      <c r="K5" s="5">
        <v>133379092</v>
      </c>
      <c r="N5" s="97"/>
    </row>
    <row r="6" spans="1:14">
      <c r="A6" s="243" t="s">
        <v>254</v>
      </c>
      <c r="B6" s="244"/>
      <c r="C6" s="244"/>
      <c r="D6" s="244"/>
      <c r="E6" s="244"/>
      <c r="F6" s="244"/>
      <c r="G6" s="244"/>
      <c r="H6" s="244"/>
      <c r="I6" s="38">
        <v>2</v>
      </c>
      <c r="J6" s="6">
        <v>882597123</v>
      </c>
      <c r="K6" s="6">
        <v>882575398</v>
      </c>
      <c r="N6" s="97"/>
    </row>
    <row r="7" spans="1:14">
      <c r="A7" s="243" t="s">
        <v>255</v>
      </c>
      <c r="B7" s="244"/>
      <c r="C7" s="244"/>
      <c r="D7" s="244"/>
      <c r="E7" s="244"/>
      <c r="F7" s="244"/>
      <c r="G7" s="244"/>
      <c r="H7" s="244"/>
      <c r="I7" s="38">
        <v>3</v>
      </c>
      <c r="J7" s="6">
        <v>6897292</v>
      </c>
      <c r="K7" s="6">
        <v>-26822262</v>
      </c>
      <c r="N7" s="97"/>
    </row>
    <row r="8" spans="1:14">
      <c r="A8" s="243" t="s">
        <v>256</v>
      </c>
      <c r="B8" s="244"/>
      <c r="C8" s="244"/>
      <c r="D8" s="244"/>
      <c r="E8" s="244"/>
      <c r="F8" s="244"/>
      <c r="G8" s="244"/>
      <c r="H8" s="244"/>
      <c r="I8" s="38">
        <v>4</v>
      </c>
      <c r="J8" s="6">
        <v>427740166</v>
      </c>
      <c r="K8" s="6">
        <v>556476764</v>
      </c>
      <c r="N8" s="97"/>
    </row>
    <row r="9" spans="1:14">
      <c r="A9" s="243" t="s">
        <v>257</v>
      </c>
      <c r="B9" s="244"/>
      <c r="C9" s="244"/>
      <c r="D9" s="244"/>
      <c r="E9" s="244"/>
      <c r="F9" s="244"/>
      <c r="G9" s="244"/>
      <c r="H9" s="244"/>
      <c r="I9" s="38">
        <v>5</v>
      </c>
      <c r="J9" s="6">
        <v>194872086</v>
      </c>
      <c r="K9" s="6">
        <v>200012202</v>
      </c>
      <c r="N9" s="97"/>
    </row>
    <row r="10" spans="1:14">
      <c r="A10" s="243" t="s">
        <v>258</v>
      </c>
      <c r="B10" s="244"/>
      <c r="C10" s="244"/>
      <c r="D10" s="244"/>
      <c r="E10" s="244"/>
      <c r="F10" s="244"/>
      <c r="G10" s="244"/>
      <c r="H10" s="244"/>
      <c r="I10" s="38">
        <v>6</v>
      </c>
      <c r="J10" s="6"/>
      <c r="K10" s="6"/>
      <c r="N10" s="97"/>
    </row>
    <row r="11" spans="1:14">
      <c r="A11" s="243" t="s">
        <v>259</v>
      </c>
      <c r="B11" s="244"/>
      <c r="C11" s="244"/>
      <c r="D11" s="244"/>
      <c r="E11" s="244"/>
      <c r="F11" s="244"/>
      <c r="G11" s="244"/>
      <c r="H11" s="244"/>
      <c r="I11" s="38">
        <v>7</v>
      </c>
      <c r="J11" s="6"/>
      <c r="K11" s="6"/>
      <c r="N11" s="97"/>
    </row>
    <row r="12" spans="1:14">
      <c r="A12" s="243" t="s">
        <v>260</v>
      </c>
      <c r="B12" s="244"/>
      <c r="C12" s="244"/>
      <c r="D12" s="244"/>
      <c r="E12" s="244"/>
      <c r="F12" s="244"/>
      <c r="G12" s="244"/>
      <c r="H12" s="244"/>
      <c r="I12" s="38">
        <v>8</v>
      </c>
      <c r="J12" s="6"/>
      <c r="K12" s="6"/>
      <c r="N12" s="97"/>
    </row>
    <row r="13" spans="1:14">
      <c r="A13" s="255" t="s">
        <v>303</v>
      </c>
      <c r="B13" s="244"/>
      <c r="C13" s="244"/>
      <c r="D13" s="244"/>
      <c r="E13" s="244"/>
      <c r="F13" s="244"/>
      <c r="G13" s="244"/>
      <c r="H13" s="244"/>
      <c r="I13" s="38">
        <v>9</v>
      </c>
      <c r="J13" s="6">
        <v>-22275803</v>
      </c>
      <c r="K13" s="6">
        <v>7110996</v>
      </c>
      <c r="N13" s="97"/>
    </row>
    <row r="14" spans="1:14">
      <c r="A14" s="245" t="s">
        <v>261</v>
      </c>
      <c r="B14" s="246"/>
      <c r="C14" s="246"/>
      <c r="D14" s="246"/>
      <c r="E14" s="246"/>
      <c r="F14" s="246"/>
      <c r="G14" s="246"/>
      <c r="H14" s="246"/>
      <c r="I14" s="38">
        <v>10</v>
      </c>
      <c r="J14" s="6">
        <f>SUM(J5:J13)</f>
        <v>1623202864</v>
      </c>
      <c r="K14" s="6">
        <f>SUM(K5:K13)</f>
        <v>1752732190</v>
      </c>
      <c r="N14" s="97"/>
    </row>
    <row r="15" spans="1:14">
      <c r="A15" s="243" t="s">
        <v>308</v>
      </c>
      <c r="B15" s="244"/>
      <c r="C15" s="244"/>
      <c r="D15" s="244"/>
      <c r="E15" s="244"/>
      <c r="F15" s="244"/>
      <c r="G15" s="244"/>
      <c r="H15" s="244"/>
      <c r="I15" s="38">
        <v>11</v>
      </c>
      <c r="J15" s="6">
        <v>9707000</v>
      </c>
      <c r="K15" s="6">
        <v>34064000</v>
      </c>
      <c r="N15" s="97"/>
    </row>
    <row r="16" spans="1:14">
      <c r="A16" s="243" t="s">
        <v>269</v>
      </c>
      <c r="B16" s="244"/>
      <c r="C16" s="244"/>
      <c r="D16" s="244"/>
      <c r="E16" s="244"/>
      <c r="F16" s="244"/>
      <c r="G16" s="244"/>
      <c r="H16" s="244"/>
      <c r="I16" s="38">
        <v>12</v>
      </c>
      <c r="J16" s="6"/>
      <c r="K16" s="6"/>
      <c r="N16" s="97"/>
    </row>
    <row r="17" spans="1:14">
      <c r="A17" s="243" t="s">
        <v>268</v>
      </c>
      <c r="B17" s="244"/>
      <c r="C17" s="244"/>
      <c r="D17" s="244"/>
      <c r="E17" s="244"/>
      <c r="F17" s="244"/>
      <c r="G17" s="244"/>
      <c r="H17" s="244"/>
      <c r="I17" s="38">
        <v>13</v>
      </c>
      <c r="J17" s="6">
        <v>32332000</v>
      </c>
      <c r="K17" s="6">
        <v>29544342</v>
      </c>
      <c r="N17" s="97"/>
    </row>
    <row r="18" spans="1:14">
      <c r="A18" s="243" t="s">
        <v>267</v>
      </c>
      <c r="B18" s="244"/>
      <c r="C18" s="244"/>
      <c r="D18" s="244"/>
      <c r="E18" s="244"/>
      <c r="F18" s="244"/>
      <c r="G18" s="244"/>
      <c r="H18" s="244"/>
      <c r="I18" s="38">
        <v>14</v>
      </c>
      <c r="J18" s="6"/>
      <c r="K18" s="6"/>
      <c r="N18" s="97"/>
    </row>
    <row r="19" spans="1:14">
      <c r="A19" s="243" t="s">
        <v>266</v>
      </c>
      <c r="B19" s="244"/>
      <c r="C19" s="244"/>
      <c r="D19" s="244"/>
      <c r="E19" s="244"/>
      <c r="F19" s="244"/>
      <c r="G19" s="244"/>
      <c r="H19" s="244"/>
      <c r="I19" s="38">
        <v>15</v>
      </c>
      <c r="J19" s="6"/>
      <c r="K19" s="6"/>
      <c r="N19" s="97"/>
    </row>
    <row r="20" spans="1:14">
      <c r="A20" s="243" t="s">
        <v>265</v>
      </c>
      <c r="B20" s="244"/>
      <c r="C20" s="244"/>
      <c r="D20" s="244"/>
      <c r="E20" s="244"/>
      <c r="F20" s="244"/>
      <c r="G20" s="244"/>
      <c r="H20" s="244"/>
      <c r="I20" s="38">
        <v>16</v>
      </c>
      <c r="J20" s="6">
        <v>171089645</v>
      </c>
      <c r="K20" s="6">
        <v>16960188</v>
      </c>
      <c r="N20" s="97"/>
    </row>
    <row r="21" spans="1:14">
      <c r="A21" s="245" t="s">
        <v>264</v>
      </c>
      <c r="B21" s="246"/>
      <c r="C21" s="246"/>
      <c r="D21" s="246"/>
      <c r="E21" s="246"/>
      <c r="F21" s="246"/>
      <c r="G21" s="246"/>
      <c r="H21" s="246"/>
      <c r="I21" s="38">
        <v>17</v>
      </c>
      <c r="J21" s="49">
        <f>SUM(J15:J20)</f>
        <v>213128645</v>
      </c>
      <c r="K21" s="49">
        <f>SUM(K15:K20)</f>
        <v>80568530</v>
      </c>
      <c r="N21" s="97"/>
    </row>
    <row r="22" spans="1:14">
      <c r="A22" s="247"/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4">
      <c r="A23" s="251" t="s">
        <v>263</v>
      </c>
      <c r="B23" s="252"/>
      <c r="C23" s="252"/>
      <c r="D23" s="252"/>
      <c r="E23" s="252"/>
      <c r="F23" s="252"/>
      <c r="G23" s="252"/>
      <c r="H23" s="252"/>
      <c r="I23" s="39">
        <v>18</v>
      </c>
      <c r="J23" s="5">
        <v>208972668</v>
      </c>
      <c r="K23" s="5">
        <v>129529326</v>
      </c>
    </row>
    <row r="24" spans="1:14" ht="17.25" customHeight="1">
      <c r="A24" s="253" t="s">
        <v>262</v>
      </c>
      <c r="B24" s="254"/>
      <c r="C24" s="254"/>
      <c r="D24" s="254"/>
      <c r="E24" s="254"/>
      <c r="F24" s="254"/>
      <c r="G24" s="254"/>
      <c r="H24" s="254"/>
      <c r="I24" s="40">
        <v>19</v>
      </c>
      <c r="J24" s="49">
        <v>4155977</v>
      </c>
      <c r="K24" s="49">
        <v>-48960796</v>
      </c>
    </row>
    <row r="25" spans="1:14" ht="30" customHeight="1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5:J9 K5:K8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9:K21 J24 J10:J14 K23:K24 J21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2011-04-21T12:13:04Z</cp:lastPrinted>
  <dcterms:created xsi:type="dcterms:W3CDTF">2008-10-17T11:51:54Z</dcterms:created>
  <dcterms:modified xsi:type="dcterms:W3CDTF">2015-02-24T00:51:07Z</dcterms:modified>
</cp:coreProperties>
</file>