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J50" i="20"/>
  <c r="J51" l="1"/>
  <c r="J23" i="17"/>
  <c r="K49" i="20" l="1"/>
  <c r="M16" i="18" l="1"/>
  <c r="K16" i="19" l="1"/>
  <c r="K57" i="18" l="1"/>
  <c r="K66"/>
  <c r="L57"/>
  <c r="L66"/>
  <c r="M57"/>
  <c r="M66"/>
  <c r="K7"/>
  <c r="K27"/>
  <c r="K42"/>
  <c r="K12"/>
  <c r="K16"/>
  <c r="K22"/>
  <c r="K33"/>
  <c r="L7"/>
  <c r="L27"/>
  <c r="L42"/>
  <c r="L12"/>
  <c r="L16"/>
  <c r="L22"/>
  <c r="L10"/>
  <c r="L33"/>
  <c r="L43"/>
  <c r="M7"/>
  <c r="M27"/>
  <c r="M42"/>
  <c r="M12"/>
  <c r="M22"/>
  <c r="M10" s="1"/>
  <c r="M33"/>
  <c r="K53" i="21"/>
  <c r="J53"/>
  <c r="K19"/>
  <c r="K20"/>
  <c r="K12"/>
  <c r="K21"/>
  <c r="K32"/>
  <c r="K33"/>
  <c r="K28"/>
  <c r="K34"/>
  <c r="K45"/>
  <c r="K46"/>
  <c r="K39"/>
  <c r="K47"/>
  <c r="J19"/>
  <c r="J12"/>
  <c r="J21"/>
  <c r="J20"/>
  <c r="J32"/>
  <c r="J28"/>
  <c r="J34"/>
  <c r="J33"/>
  <c r="J45"/>
  <c r="J39"/>
  <c r="J47"/>
  <c r="J46"/>
  <c r="K18" i="20"/>
  <c r="K31"/>
  <c r="K27"/>
  <c r="K32" s="1"/>
  <c r="K33"/>
  <c r="K44"/>
  <c r="K38"/>
  <c r="K45" s="1"/>
  <c r="K46"/>
  <c r="J18"/>
  <c r="J13"/>
  <c r="J20"/>
  <c r="J19"/>
  <c r="J31"/>
  <c r="J27"/>
  <c r="J33"/>
  <c r="J32"/>
  <c r="J44"/>
  <c r="J38"/>
  <c r="J46"/>
  <c r="J45"/>
  <c r="K72" i="19"/>
  <c r="K79"/>
  <c r="K82"/>
  <c r="K69" s="1"/>
  <c r="K118" s="1"/>
  <c r="K86"/>
  <c r="K90"/>
  <c r="K100"/>
  <c r="J72"/>
  <c r="J79"/>
  <c r="J82"/>
  <c r="J86"/>
  <c r="J90"/>
  <c r="J100"/>
  <c r="K9"/>
  <c r="K26"/>
  <c r="K35"/>
  <c r="K8"/>
  <c r="K41"/>
  <c r="K49"/>
  <c r="K56"/>
  <c r="K40"/>
  <c r="K66" s="1"/>
  <c r="J9"/>
  <c r="J16"/>
  <c r="J26"/>
  <c r="J35"/>
  <c r="J8"/>
  <c r="J41"/>
  <c r="J49"/>
  <c r="J56"/>
  <c r="J40"/>
  <c r="J66" s="1"/>
  <c r="J12" i="18"/>
  <c r="J57"/>
  <c r="J66"/>
  <c r="J7"/>
  <c r="J27"/>
  <c r="J42"/>
  <c r="J16"/>
  <c r="J22"/>
  <c r="J33"/>
  <c r="J14" i="17"/>
  <c r="K14"/>
  <c r="J21"/>
  <c r="K21"/>
  <c r="L44" i="18"/>
  <c r="L48"/>
  <c r="L56" s="1"/>
  <c r="L67" s="1"/>
  <c r="L46"/>
  <c r="J47" i="20"/>
  <c r="J52" s="1"/>
  <c r="J48" i="21"/>
  <c r="J48" i="20"/>
  <c r="J49" i="21"/>
  <c r="K49"/>
  <c r="K48"/>
  <c r="L49" i="18"/>
  <c r="L50"/>
  <c r="L45"/>
  <c r="K13" i="20" s="1"/>
  <c r="M43" i="18" l="1"/>
  <c r="K10"/>
  <c r="J10"/>
  <c r="K19" i="20"/>
  <c r="K20"/>
  <c r="K48"/>
  <c r="K51" s="1"/>
  <c r="K47"/>
  <c r="K50" s="1"/>
  <c r="K52" s="1"/>
  <c r="M46" i="18"/>
  <c r="M44"/>
  <c r="M48" s="1"/>
  <c r="M56" s="1"/>
  <c r="M67" s="1"/>
  <c r="M45"/>
  <c r="J43"/>
  <c r="K43"/>
  <c r="J45"/>
  <c r="J44"/>
  <c r="J46"/>
  <c r="K44"/>
  <c r="K48" s="1"/>
  <c r="K56" s="1"/>
  <c r="K67" s="1"/>
  <c r="K45"/>
  <c r="K46"/>
  <c r="K114" i="19"/>
  <c r="J69"/>
  <c r="J48" i="18" l="1"/>
  <c r="J114" i="19"/>
  <c r="J118"/>
  <c r="M50" i="18"/>
  <c r="M49"/>
  <c r="K50"/>
  <c r="K49"/>
  <c r="J49"/>
  <c r="J50"/>
  <c r="J56" l="1"/>
  <c r="J67" l="1"/>
</calcChain>
</file>

<file path=xl/sharedStrings.xml><?xml version="1.0" encoding="utf-8"?>
<sst xmlns="http://schemas.openxmlformats.org/spreadsheetml/2006/main" count="393" uniqueCount="341">
  <si>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</si>
  <si>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</si>
  <si>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</si>
  <si>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</si>
  <si>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</si>
  <si>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</si>
  <si>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</si>
  <si>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</si>
  <si>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</si>
  <si>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</si>
  <si>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</si>
  <si>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</si>
  <si>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</si>
  <si>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</si>
  <si>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</si>
  <si>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</si>
  <si>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</si>
  <si>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</si>
  <si>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</si>
  <si>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</si>
  <si>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</si>
  <si>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</si>
  <si>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</si>
  <si>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</si>
  <si>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</si>
  <si>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</si>
  <si>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</si>
  <si>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</si>
  <si>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</si>
  <si>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</si>
  <si>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</si>
  <si>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</si>
  <si>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</si>
  <si>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</si>
  <si>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</si>
  <si>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</si>
  <si>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</si>
  <si>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</si>
  <si>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</si>
  <si>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</si>
  <si>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</si>
  <si>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</si>
  <si>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</si>
  <si>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</si>
  <si>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</si>
  <si>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</si>
  <si>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</si>
  <si>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</si>
  <si>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</si>
  <si>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</si>
  <si>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</si>
  <si>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</si>
  <si>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</si>
  <si>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</si>
  <si>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</si>
  <si>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</si>
  <si>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</si>
  <si>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</si>
  <si>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</si>
  <si>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</si>
  <si>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</si>
  <si>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</si>
  <si>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</si>
  <si>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</si>
  <si>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</si>
  <si>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</si>
  <si>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</si>
  <si>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</si>
  <si>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</si>
  <si>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</si>
  <si>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</si>
  <si>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</si>
  <si>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</si>
  <si>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</si>
  <si>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</si>
  <si>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</si>
  <si>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</si>
  <si>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</si>
  <si>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</si>
  <si>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</si>
  <si>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</si>
  <si>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</si>
  <si>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</si>
  <si>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</si>
  <si>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</si>
  <si>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</si>
  <si>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</si>
  <si>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</si>
  <si>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</si>
  <si>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</si>
  <si>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</si>
  <si>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</si>
  <si>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</si>
  <si>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</si>
  <si>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</si>
  <si>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</si>
  <si>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</si>
  <si>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</si>
  <si>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</si>
  <si>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</si>
  <si>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</si>
  <si>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</si>
  <si>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</si>
  <si>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</si>
  <si>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</si>
  <si>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</si>
  <si>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</si>
  <si>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</si>
  <si>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</si>
  <si>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</si>
  <si>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</si>
  <si>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</si>
  <si>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</si>
  <si>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</si>
  <si>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</si>
  <si>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</si>
  <si>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</si>
  <si>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</si>
  <si>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</si>
  <si>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</si>
  <si>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</si>
  <si>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</si>
  <si>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</si>
  <si>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</si>
  <si>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</si>
  <si>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</si>
  <si>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</si>
  <si>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</si>
  <si>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</si>
  <si>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</si>
  <si>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</si>
  <si>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</si>
  <si>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</si>
  <si>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</si>
  <si>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</si>
  <si>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</si>
  <si>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</si>
  <si>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</si>
  <si>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</si>
  <si>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</si>
  <si>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</si>
  <si>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</si>
  <si>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</si>
  <si>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</si>
  <si>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</si>
  <si>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</si>
  <si>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</si>
  <si>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</si>
  <si>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</si>
  <si>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</si>
  <si>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</si>
  <si>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</si>
  <si>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</si>
  <si>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</si>
  <si>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</si>
  <si>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</si>
  <si>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</si>
  <si>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</si>
  <si>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</si>
  <si>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</si>
  <si>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</si>
  <si>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</si>
  <si>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</si>
  <si>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</si>
  <si>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</si>
  <si>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</si>
  <si>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</si>
  <si>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</si>
  <si>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</si>
  <si>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</si>
  <si>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</si>
  <si>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</si>
  <si>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</si>
  <si>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</si>
  <si>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</si>
  <si>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</si>
  <si>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</si>
  <si>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</si>
  <si>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</si>
  <si>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</si>
  <si>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</si>
  <si>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</si>
  <si>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</si>
  <si>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</si>
  <si>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</si>
  <si>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</si>
  <si>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</si>
  <si>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</si>
  <si>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</si>
  <si>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</si>
  <si>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</si>
  <si>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</si>
  <si>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</si>
  <si>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</si>
  <si>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</si>
  <si>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</si>
  <si>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</si>
  <si>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</si>
  <si>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</si>
  <si>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</si>
  <si>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</si>
  <si>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</si>
  <si>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</si>
  <si>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</si>
  <si>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</si>
  <si>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</si>
  <si>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</si>
  <si>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</si>
  <si>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</si>
  <si>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</si>
  <si>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</si>
  <si>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</si>
  <si>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</si>
  <si>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</si>
  <si>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</si>
  <si>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</si>
  <si>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</si>
  <si>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</si>
  <si>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</si>
  <si>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</si>
  <si>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</si>
  <si>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</si>
  <si>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</si>
  <si>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</si>
  <si>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</si>
  <si>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</si>
  <si>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</si>
  <si>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</si>
  <si>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</si>
  <si>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</si>
  <si>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</si>
  <si>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</si>
  <si>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</si>
  <si>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</si>
  <si>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</si>
  <si>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</si>
  <si>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</si>
  <si>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</si>
  <si>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</si>
  <si>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</si>
  <si>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</si>
  <si>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</si>
  <si>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</si>
  <si>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</si>
  <si>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</si>
  <si>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</si>
  <si>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</si>
  <si>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</si>
  <si>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</si>
  <si>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</si>
  <si>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</si>
  <si>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</si>
  <si>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</si>
  <si>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</si>
  <si>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</si>
  <si>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</si>
  <si>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</si>
  <si>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</si>
  <si>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</si>
  <si>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</si>
  <si>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</si>
  <si>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</si>
  <si>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</si>
  <si>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</si>
  <si>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</si>
  <si>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</si>
  <si>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</si>
  <si>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</si>
  <si>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</si>
  <si>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</si>
  <si>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</si>
  <si>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</si>
  <si>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</si>
  <si>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</si>
  <si>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</si>
  <si>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</si>
  <si>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</si>
  <si>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</si>
  <si>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</si>
  <si>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</si>
  <si>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</si>
  <si>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</si>
  <si>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</si>
  <si>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</si>
  <si>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</si>
  <si>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</si>
  <si>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</si>
  <si>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</si>
  <si>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</si>
  <si>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</si>
  <si>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</si>
  <si>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</si>
  <si>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</si>
  <si>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</si>
  <si>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</si>
  <si>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</si>
  <si>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</si>
  <si>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</si>
  <si>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</si>
  <si>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</si>
  <si>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</si>
  <si>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</si>
  <si>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</si>
  <si>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</si>
  <si>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</si>
  <si>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</si>
  <si>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</si>
  <si>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</si>
  <si>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</si>
  <si>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</si>
  <si>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</si>
  <si>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</si>
  <si>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</si>
  <si>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</si>
  <si>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</si>
  <si>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</si>
  <si>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</si>
  <si>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</si>
  <si>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</si>
  <si>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</si>
  <si>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</si>
  <si>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</si>
  <si>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</si>
  <si>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</si>
  <si>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</si>
  <si>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</si>
  <si>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</si>
  <si>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</si>
  <si>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</si>
  <si>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</si>
  <si>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</si>
  <si>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</si>
  <si>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</si>
  <si>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</si>
  <si>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</si>
  <si>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stanje na dan 31.3.2013.</t>
  </si>
  <si>
    <t>Obveznik: Atlantic Grupa d.d.</t>
  </si>
  <si>
    <t>u razdoblju 01.01.2013. do 31.03.2013.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</si>
  <si>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</si>
  <si>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</si>
  <si>
    <t>NE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</si>
</sst>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7" fillId="0" borderId="0"/>
  </cellStyleXfs>
  <cellXfs count="296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20" fillId="0" borderId="0" xfId="4" applyFont="1" applyAlignment="1"/>
    <xf numFmtId="0" fontId="21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3" fontId="2" fillId="0" borderId="1" xfId="5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/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15" fillId="0" borderId="18" xfId="1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25" fillId="0" borderId="0" xfId="4" applyFont="1" applyBorder="1" applyAlignment="1" applyProtection="1">
      <alignment horizontal="left"/>
      <protection hidden="1"/>
    </xf>
    <xf numFmtId="0" fontId="26" fillId="0" borderId="0" xfId="4" applyFont="1" applyBorder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15" fillId="0" borderId="18" xfId="1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19" xfId="2" applyFont="1" applyFill="1" applyBorder="1" applyAlignment="1">
      <alignment horizontal="left" vertical="center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26" xfId="0" applyFont="1" applyFill="1" applyBorder="1"/>
    <xf numFmtId="0" fontId="17" fillId="0" borderId="27" xfId="0" applyFont="1" applyFill="1" applyBorder="1"/>
    <xf numFmtId="0" fontId="17" fillId="0" borderId="30" xfId="0" applyFont="1" applyFill="1" applyBorder="1"/>
    <xf numFmtId="0" fontId="17" fillId="0" borderId="31" xfId="0" applyFont="1" applyFill="1" applyBorder="1"/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12" fillId="0" borderId="0" xfId="4" applyFont="1" applyAlignment="1"/>
    <xf numFmtId="0" fontId="19" fillId="0" borderId="0" xfId="4" applyFont="1" applyBorder="1" applyAlignment="1">
      <alignment horizontal="justify" vertical="top" wrapText="1"/>
    </xf>
    <xf numFmtId="0" fontId="11" fillId="0" borderId="0" xfId="4" applyAlignment="1"/>
  </cellXfs>
  <cellStyles count="6">
    <cellStyle name="Hyperlink" xfId="1" builtinId="8"/>
    <cellStyle name="Normal" xfId="0" builtinId="0"/>
    <cellStyle name="Normal 2" xfId="5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Normal="100" zoomScaleSheetLayoutView="100" workbookViewId="0">
      <selection activeCell="I25" sqref="I25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51" t="s">
        <v>246</v>
      </c>
      <c r="B1" s="152"/>
      <c r="C1" s="152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84" t="s">
        <v>247</v>
      </c>
      <c r="B2" s="185"/>
      <c r="C2" s="185"/>
      <c r="D2" s="186"/>
      <c r="E2" s="120">
        <v>41275</v>
      </c>
      <c r="F2" s="12"/>
      <c r="G2" s="13" t="s">
        <v>248</v>
      </c>
      <c r="H2" s="120">
        <v>41364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7" t="s">
        <v>315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39" t="s">
        <v>249</v>
      </c>
      <c r="B6" s="140"/>
      <c r="C6" s="154" t="s">
        <v>321</v>
      </c>
      <c r="D6" s="155"/>
      <c r="E6" s="29"/>
      <c r="F6" s="29"/>
      <c r="G6" s="29"/>
      <c r="H6" s="29"/>
      <c r="I6" s="93"/>
      <c r="J6" s="10"/>
      <c r="K6" s="10"/>
      <c r="L6" s="10"/>
    </row>
    <row r="7" spans="1: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>
      <c r="A8" s="190" t="s">
        <v>250</v>
      </c>
      <c r="B8" s="191"/>
      <c r="C8" s="154" t="s">
        <v>322</v>
      </c>
      <c r="D8" s="155"/>
      <c r="E8" s="29"/>
      <c r="F8" s="29"/>
      <c r="G8" s="29"/>
      <c r="H8" s="29"/>
      <c r="I8" s="95"/>
      <c r="J8" s="10"/>
      <c r="K8" s="10"/>
      <c r="L8" s="10"/>
    </row>
    <row r="9" spans="1: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>
      <c r="A10" s="134" t="s">
        <v>251</v>
      </c>
      <c r="B10" s="182"/>
      <c r="C10" s="154" t="s">
        <v>323</v>
      </c>
      <c r="D10" s="155"/>
      <c r="E10" s="16"/>
      <c r="F10" s="16"/>
      <c r="G10" s="16"/>
      <c r="H10" s="16"/>
      <c r="I10" s="95"/>
      <c r="J10" s="10"/>
      <c r="K10" s="10"/>
      <c r="L10" s="10"/>
    </row>
    <row r="11" spans="1:12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>
      <c r="A12" s="139" t="s">
        <v>252</v>
      </c>
      <c r="B12" s="140"/>
      <c r="C12" s="156" t="s">
        <v>324</v>
      </c>
      <c r="D12" s="181"/>
      <c r="E12" s="181"/>
      <c r="F12" s="181"/>
      <c r="G12" s="181"/>
      <c r="H12" s="181"/>
      <c r="I12" s="142"/>
      <c r="J12" s="10"/>
      <c r="K12" s="10"/>
      <c r="L12" s="10"/>
    </row>
    <row r="13" spans="1: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>
      <c r="A14" s="139" t="s">
        <v>253</v>
      </c>
      <c r="B14" s="140"/>
      <c r="C14" s="192">
        <v>10000</v>
      </c>
      <c r="D14" s="193"/>
      <c r="E14" s="16"/>
      <c r="F14" s="156" t="s">
        <v>325</v>
      </c>
      <c r="G14" s="181"/>
      <c r="H14" s="181"/>
      <c r="I14" s="142"/>
      <c r="J14" s="10"/>
      <c r="K14" s="10"/>
      <c r="L14" s="10"/>
    </row>
    <row r="15" spans="1: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>
      <c r="A16" s="139" t="s">
        <v>254</v>
      </c>
      <c r="B16" s="140"/>
      <c r="C16" s="156" t="s">
        <v>326</v>
      </c>
      <c r="D16" s="181"/>
      <c r="E16" s="181"/>
      <c r="F16" s="181"/>
      <c r="G16" s="181"/>
      <c r="H16" s="181"/>
      <c r="I16" s="142"/>
      <c r="J16" s="10"/>
      <c r="K16" s="10"/>
      <c r="L16" s="10"/>
    </row>
    <row r="17" spans="1: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>
      <c r="A18" s="139" t="s">
        <v>255</v>
      </c>
      <c r="B18" s="140"/>
      <c r="C18" s="177" t="s">
        <v>327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>
      <c r="A20" s="139" t="s">
        <v>256</v>
      </c>
      <c r="B20" s="140"/>
      <c r="C20" s="177" t="s">
        <v>328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>
      <c r="A22" s="139" t="s">
        <v>257</v>
      </c>
      <c r="B22" s="140"/>
      <c r="C22" s="121"/>
      <c r="D22" s="156"/>
      <c r="E22" s="167"/>
      <c r="F22" s="168"/>
      <c r="G22" s="139"/>
      <c r="H22" s="180"/>
      <c r="I22" s="97"/>
      <c r="J22" s="10"/>
      <c r="K22" s="10"/>
      <c r="L22" s="10"/>
    </row>
    <row r="23" spans="1: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>
      <c r="A24" s="139" t="s">
        <v>258</v>
      </c>
      <c r="B24" s="140"/>
      <c r="C24" s="121"/>
      <c r="D24" s="156"/>
      <c r="E24" s="167"/>
      <c r="F24" s="167"/>
      <c r="G24" s="168"/>
      <c r="H24" s="51" t="s">
        <v>259</v>
      </c>
      <c r="I24" s="128">
        <v>79</v>
      </c>
      <c r="J24" s="10"/>
      <c r="K24" s="10"/>
      <c r="L24" s="10"/>
    </row>
    <row r="25" spans="1:12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>
      <c r="A26" s="139" t="s">
        <v>260</v>
      </c>
      <c r="B26" s="140"/>
      <c r="C26" s="122" t="s">
        <v>340</v>
      </c>
      <c r="D26" s="25"/>
      <c r="E26" s="33"/>
      <c r="F26" s="24"/>
      <c r="G26" s="169" t="s">
        <v>261</v>
      </c>
      <c r="H26" s="140"/>
      <c r="I26" s="123" t="s">
        <v>329</v>
      </c>
      <c r="J26" s="10"/>
      <c r="K26" s="10"/>
      <c r="L26" s="10"/>
    </row>
    <row r="27" spans="1: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>
      <c r="A28" s="170" t="s">
        <v>262</v>
      </c>
      <c r="B28" s="171"/>
      <c r="C28" s="172"/>
      <c r="D28" s="172"/>
      <c r="E28" s="173" t="s">
        <v>263</v>
      </c>
      <c r="F28" s="174"/>
      <c r="G28" s="174"/>
      <c r="H28" s="175" t="s">
        <v>264</v>
      </c>
      <c r="I28" s="176"/>
      <c r="J28" s="10"/>
      <c r="K28" s="10"/>
      <c r="L28" s="10"/>
    </row>
    <row r="29" spans="1: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>
      <c r="A30" s="164"/>
      <c r="B30" s="157"/>
      <c r="C30" s="157"/>
      <c r="D30" s="158"/>
      <c r="E30" s="164"/>
      <c r="F30" s="157"/>
      <c r="G30" s="157"/>
      <c r="H30" s="154"/>
      <c r="I30" s="155"/>
      <c r="J30" s="10"/>
      <c r="K30" s="10"/>
      <c r="L30" s="10"/>
    </row>
    <row r="31" spans="1:12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>
      <c r="A32" s="164"/>
      <c r="B32" s="157"/>
      <c r="C32" s="157"/>
      <c r="D32" s="158"/>
      <c r="E32" s="164"/>
      <c r="F32" s="157"/>
      <c r="G32" s="157"/>
      <c r="H32" s="154"/>
      <c r="I32" s="155"/>
      <c r="J32" s="10"/>
      <c r="K32" s="10"/>
      <c r="L32" s="10"/>
    </row>
    <row r="33" spans="1: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>
      <c r="A34" s="164"/>
      <c r="B34" s="157"/>
      <c r="C34" s="157"/>
      <c r="D34" s="158"/>
      <c r="E34" s="164"/>
      <c r="F34" s="157"/>
      <c r="G34" s="157"/>
      <c r="H34" s="154"/>
      <c r="I34" s="155"/>
      <c r="J34" s="10"/>
      <c r="K34" s="10"/>
      <c r="L34" s="10"/>
    </row>
    <row r="35" spans="1: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>
      <c r="A36" s="164"/>
      <c r="B36" s="157"/>
      <c r="C36" s="157"/>
      <c r="D36" s="158"/>
      <c r="E36" s="164"/>
      <c r="F36" s="157"/>
      <c r="G36" s="157"/>
      <c r="H36" s="154"/>
      <c r="I36" s="155"/>
      <c r="J36" s="10"/>
      <c r="K36" s="10"/>
      <c r="L36" s="10"/>
    </row>
    <row r="37" spans="1:12">
      <c r="A37" s="103"/>
      <c r="B37" s="30"/>
      <c r="C37" s="159"/>
      <c r="D37" s="160"/>
      <c r="E37" s="16"/>
      <c r="F37" s="159"/>
      <c r="G37" s="160"/>
      <c r="H37" s="16"/>
      <c r="I37" s="95"/>
      <c r="J37" s="10"/>
      <c r="K37" s="10"/>
      <c r="L37" s="10"/>
    </row>
    <row r="38" spans="1:12">
      <c r="A38" s="164"/>
      <c r="B38" s="157"/>
      <c r="C38" s="157"/>
      <c r="D38" s="158"/>
      <c r="E38" s="164"/>
      <c r="F38" s="157"/>
      <c r="G38" s="157"/>
      <c r="H38" s="154"/>
      <c r="I38" s="155"/>
      <c r="J38" s="10"/>
      <c r="K38" s="10"/>
      <c r="L38" s="10"/>
    </row>
    <row r="39" spans="1: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>
      <c r="A40" s="164"/>
      <c r="B40" s="157"/>
      <c r="C40" s="157"/>
      <c r="D40" s="158"/>
      <c r="E40" s="164"/>
      <c r="F40" s="157"/>
      <c r="G40" s="157"/>
      <c r="H40" s="154"/>
      <c r="I40" s="155"/>
      <c r="J40" s="10"/>
      <c r="K40" s="10"/>
      <c r="L40" s="10"/>
    </row>
    <row r="41" spans="1:12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>
      <c r="A44" s="134" t="s">
        <v>265</v>
      </c>
      <c r="B44" s="135"/>
      <c r="C44" s="154"/>
      <c r="D44" s="155"/>
      <c r="E44" s="26"/>
      <c r="F44" s="156"/>
      <c r="G44" s="157"/>
      <c r="H44" s="157"/>
      <c r="I44" s="158"/>
      <c r="J44" s="10"/>
      <c r="K44" s="10"/>
      <c r="L44" s="10"/>
    </row>
    <row r="45" spans="1:12">
      <c r="A45" s="103"/>
      <c r="B45" s="30"/>
      <c r="C45" s="159"/>
      <c r="D45" s="160"/>
      <c r="E45" s="16"/>
      <c r="F45" s="159"/>
      <c r="G45" s="161"/>
      <c r="H45" s="35"/>
      <c r="I45" s="107"/>
      <c r="J45" s="10"/>
      <c r="K45" s="10"/>
      <c r="L45" s="10"/>
    </row>
    <row r="46" spans="1:12">
      <c r="A46" s="134" t="s">
        <v>266</v>
      </c>
      <c r="B46" s="135"/>
      <c r="C46" s="156" t="s">
        <v>330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>
      <c r="A48" s="134" t="s">
        <v>268</v>
      </c>
      <c r="B48" s="135"/>
      <c r="C48" s="141" t="s">
        <v>331</v>
      </c>
      <c r="D48" s="137"/>
      <c r="E48" s="138"/>
      <c r="F48" s="16"/>
      <c r="G48" s="51" t="s">
        <v>269</v>
      </c>
      <c r="H48" s="141" t="s">
        <v>332</v>
      </c>
      <c r="I48" s="138"/>
      <c r="J48" s="10"/>
      <c r="K48" s="10"/>
      <c r="L48" s="10"/>
    </row>
    <row r="49" spans="1: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>
      <c r="A50" s="134" t="s">
        <v>255</v>
      </c>
      <c r="B50" s="135"/>
      <c r="C50" s="136" t="s">
        <v>333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>
      <c r="A52" s="139" t="s">
        <v>270</v>
      </c>
      <c r="B52" s="140"/>
      <c r="C52" s="141" t="s">
        <v>334</v>
      </c>
      <c r="D52" s="137"/>
      <c r="E52" s="137"/>
      <c r="F52" s="137"/>
      <c r="G52" s="137"/>
      <c r="H52" s="137"/>
      <c r="I52" s="142"/>
      <c r="J52" s="10"/>
      <c r="K52" s="10"/>
      <c r="L52" s="10"/>
    </row>
    <row r="53" spans="1:12">
      <c r="A53" s="108"/>
      <c r="B53" s="20"/>
      <c r="C53" s="153" t="s">
        <v>271</v>
      </c>
      <c r="D53" s="153"/>
      <c r="E53" s="153"/>
      <c r="F53" s="153"/>
      <c r="G53" s="153"/>
      <c r="H53" s="153"/>
      <c r="I53" s="109"/>
      <c r="J53" s="10"/>
      <c r="K53" s="10"/>
      <c r="L53" s="10"/>
    </row>
    <row r="54" spans="1: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>
      <c r="A55" s="108"/>
      <c r="B55" s="143" t="s">
        <v>272</v>
      </c>
      <c r="C55" s="144"/>
      <c r="D55" s="144"/>
      <c r="E55" s="144"/>
      <c r="F55" s="49"/>
      <c r="G55" s="49"/>
      <c r="H55" s="49"/>
      <c r="I55" s="110"/>
      <c r="J55" s="10"/>
      <c r="K55" s="10"/>
      <c r="L55" s="10"/>
    </row>
    <row r="56" spans="1:12">
      <c r="A56" s="108"/>
      <c r="B56" s="145" t="s">
        <v>304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>
      <c r="A57" s="108"/>
      <c r="B57" s="145" t="s">
        <v>305</v>
      </c>
      <c r="C57" s="146"/>
      <c r="D57" s="146"/>
      <c r="E57" s="146"/>
      <c r="F57" s="146"/>
      <c r="G57" s="146"/>
      <c r="H57" s="146"/>
      <c r="I57" s="110"/>
      <c r="J57" s="10"/>
      <c r="K57" s="10"/>
      <c r="L57" s="10"/>
    </row>
    <row r="58" spans="1:12">
      <c r="A58" s="108"/>
      <c r="B58" s="145" t="s">
        <v>306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>
      <c r="A59" s="108"/>
      <c r="B59" s="145" t="s">
        <v>307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>
      <c r="A62" s="90"/>
      <c r="B62" s="16"/>
      <c r="C62" s="16"/>
      <c r="D62" s="16"/>
      <c r="E62" s="20" t="s">
        <v>274</v>
      </c>
      <c r="F62" s="33"/>
      <c r="G62" s="148" t="s">
        <v>275</v>
      </c>
      <c r="H62" s="149"/>
      <c r="I62" s="150"/>
      <c r="J62" s="10"/>
      <c r="K62" s="10"/>
      <c r="L62" s="10"/>
    </row>
    <row r="63" spans="1:12">
      <c r="A63" s="116"/>
      <c r="B63" s="117"/>
      <c r="C63" s="118"/>
      <c r="D63" s="118"/>
      <c r="E63" s="118"/>
      <c r="F63" s="118"/>
      <c r="G63" s="132"/>
      <c r="H63" s="133"/>
      <c r="I63" s="119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24"/>
  <sheetViews>
    <sheetView view="pageBreakPreview" topLeftCell="A49" zoomScale="110" zoomScaleNormal="100" workbookViewId="0">
      <selection activeCell="K72" sqref="K72"/>
    </sheetView>
  </sheetViews>
  <sheetFormatPr defaultRowHeight="12.75"/>
  <cols>
    <col min="1" max="9" width="9.140625" style="52"/>
    <col min="10" max="10" width="11.140625" style="52" bestFit="1" customWidth="1"/>
    <col min="11" max="11" width="17.28515625" style="52" customWidth="1"/>
    <col min="12" max="12" width="10.28515625" style="52" bestFit="1" customWidth="1"/>
    <col min="13" max="16384" width="9.140625" style="52"/>
  </cols>
  <sheetData>
    <row r="1" spans="1:11" ht="12.75" customHeight="1">
      <c r="A1" s="204" t="s">
        <v>153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335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>
      <c r="A3" s="206" t="s">
        <v>336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>
      <c r="A4" s="209" t="s">
        <v>59</v>
      </c>
      <c r="B4" s="210"/>
      <c r="C4" s="210"/>
      <c r="D4" s="210"/>
      <c r="E4" s="210"/>
      <c r="F4" s="210"/>
      <c r="G4" s="210"/>
      <c r="H4" s="211"/>
      <c r="I4" s="58" t="s">
        <v>276</v>
      </c>
      <c r="J4" s="59" t="s">
        <v>317</v>
      </c>
      <c r="K4" s="60" t="s">
        <v>318</v>
      </c>
    </row>
    <row r="5" spans="1:11">
      <c r="A5" s="194">
        <v>1</v>
      </c>
      <c r="B5" s="194"/>
      <c r="C5" s="194"/>
      <c r="D5" s="194"/>
      <c r="E5" s="194"/>
      <c r="F5" s="194"/>
      <c r="G5" s="194"/>
      <c r="H5" s="194"/>
      <c r="I5" s="57">
        <v>2</v>
      </c>
      <c r="J5" s="56">
        <v>3</v>
      </c>
      <c r="K5" s="56">
        <v>4</v>
      </c>
    </row>
    <row r="6" spans="1:11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>
      <c r="A7" s="198" t="s">
        <v>60</v>
      </c>
      <c r="B7" s="199"/>
      <c r="C7" s="199"/>
      <c r="D7" s="199"/>
      <c r="E7" s="199"/>
      <c r="F7" s="199"/>
      <c r="G7" s="199"/>
      <c r="H7" s="200"/>
      <c r="I7" s="3">
        <v>1</v>
      </c>
      <c r="J7" s="6"/>
      <c r="K7" s="6"/>
    </row>
    <row r="8" spans="1:11">
      <c r="A8" s="201" t="s">
        <v>13</v>
      </c>
      <c r="B8" s="202"/>
      <c r="C8" s="202"/>
      <c r="D8" s="202"/>
      <c r="E8" s="202"/>
      <c r="F8" s="202"/>
      <c r="G8" s="202"/>
      <c r="H8" s="203"/>
      <c r="I8" s="1">
        <v>2</v>
      </c>
      <c r="J8" s="53">
        <f>J9+J16+J26+J35+J39</f>
        <v>1485324712</v>
      </c>
      <c r="K8" s="53">
        <f>K9+K16+K26+K35+K39</f>
        <v>1484010571</v>
      </c>
    </row>
    <row r="9" spans="1:11">
      <c r="A9" s="212" t="s">
        <v>204</v>
      </c>
      <c r="B9" s="213"/>
      <c r="C9" s="213"/>
      <c r="D9" s="213"/>
      <c r="E9" s="213"/>
      <c r="F9" s="213"/>
      <c r="G9" s="213"/>
      <c r="H9" s="214"/>
      <c r="I9" s="1">
        <v>3</v>
      </c>
      <c r="J9" s="53">
        <f>SUM(J10:J15)</f>
        <v>2718915</v>
      </c>
      <c r="K9" s="53">
        <f>SUM(K10:K15)</f>
        <v>2419664</v>
      </c>
    </row>
    <row r="10" spans="1:11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2153388</v>
      </c>
      <c r="K11" s="7">
        <v>1854137</v>
      </c>
    </row>
    <row r="12" spans="1:11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>
      <c r="A13" s="212" t="s">
        <v>207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>
      <c r="A14" s="212" t="s">
        <v>208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565527</v>
      </c>
      <c r="K14" s="7">
        <v>565527</v>
      </c>
    </row>
    <row r="15" spans="1:11">
      <c r="A15" s="212" t="s">
        <v>209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>
      <c r="A16" s="212" t="s">
        <v>205</v>
      </c>
      <c r="B16" s="213"/>
      <c r="C16" s="213"/>
      <c r="D16" s="213"/>
      <c r="E16" s="213"/>
      <c r="F16" s="213"/>
      <c r="G16" s="213"/>
      <c r="H16" s="214"/>
      <c r="I16" s="1">
        <v>10</v>
      </c>
      <c r="J16" s="53">
        <f>SUM(J17:J25)</f>
        <v>9469885</v>
      </c>
      <c r="K16" s="53">
        <f>SUM(K17:K25)</f>
        <v>9235468</v>
      </c>
    </row>
    <row r="17" spans="1:11">
      <c r="A17" s="212" t="s">
        <v>210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/>
      <c r="K17" s="7"/>
    </row>
    <row r="18" spans="1:11">
      <c r="A18" s="212" t="s">
        <v>245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8791132</v>
      </c>
      <c r="K18" s="7">
        <v>8464283</v>
      </c>
    </row>
    <row r="19" spans="1:11">
      <c r="A19" s="212" t="s">
        <v>211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/>
      <c r="K19" s="7"/>
    </row>
    <row r="20" spans="1:11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601885</v>
      </c>
      <c r="K20" s="7">
        <v>445061</v>
      </c>
    </row>
    <row r="21" spans="1:11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18160</v>
      </c>
      <c r="K23" s="7">
        <v>267416</v>
      </c>
    </row>
    <row r="24" spans="1:11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58708</v>
      </c>
      <c r="K24" s="7">
        <v>58708</v>
      </c>
    </row>
    <row r="25" spans="1:11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>
      <c r="A26" s="212" t="s">
        <v>189</v>
      </c>
      <c r="B26" s="213"/>
      <c r="C26" s="213"/>
      <c r="D26" s="213"/>
      <c r="E26" s="213"/>
      <c r="F26" s="213"/>
      <c r="G26" s="213"/>
      <c r="H26" s="214"/>
      <c r="I26" s="1">
        <v>20</v>
      </c>
      <c r="J26" s="53">
        <f>SUM(J27:J34)</f>
        <v>1468041285</v>
      </c>
      <c r="K26" s="53">
        <f>SUM(K27:K34)</f>
        <v>1468048471</v>
      </c>
    </row>
    <row r="27" spans="1:11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1467561396</v>
      </c>
      <c r="K27" s="7">
        <v>1467561396</v>
      </c>
    </row>
    <row r="28" spans="1:11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129">
        <v>41526</v>
      </c>
      <c r="K29" s="7">
        <v>46326</v>
      </c>
    </row>
    <row r="30" spans="1:11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129">
        <v>370</v>
      </c>
      <c r="K31" s="129">
        <v>370</v>
      </c>
    </row>
    <row r="32" spans="1:11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437993</v>
      </c>
      <c r="K32" s="7">
        <v>440379</v>
      </c>
    </row>
    <row r="33" spans="1:11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>
      <c r="A34" s="212" t="s">
        <v>182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>
      <c r="A35" s="212" t="s">
        <v>183</v>
      </c>
      <c r="B35" s="213"/>
      <c r="C35" s="213"/>
      <c r="D35" s="213"/>
      <c r="E35" s="213"/>
      <c r="F35" s="213"/>
      <c r="G35" s="213"/>
      <c r="H35" s="214"/>
      <c r="I35" s="1">
        <v>29</v>
      </c>
      <c r="J35" s="53">
        <f>SUM(J36:J38)</f>
        <v>0</v>
      </c>
      <c r="K35" s="53">
        <f>SUM(K36:K38)</f>
        <v>0</v>
      </c>
    </row>
    <row r="36" spans="1:11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>
      <c r="A39" s="212" t="s">
        <v>184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5094627</v>
      </c>
      <c r="K39" s="7">
        <v>4306968</v>
      </c>
    </row>
    <row r="40" spans="1:11">
      <c r="A40" s="201" t="s">
        <v>238</v>
      </c>
      <c r="B40" s="202"/>
      <c r="C40" s="202"/>
      <c r="D40" s="202"/>
      <c r="E40" s="202"/>
      <c r="F40" s="202"/>
      <c r="G40" s="202"/>
      <c r="H40" s="203"/>
      <c r="I40" s="1">
        <v>34</v>
      </c>
      <c r="J40" s="53">
        <f>J41+J49+J56+J64</f>
        <v>167208220</v>
      </c>
      <c r="K40" s="53">
        <f>K41+K49+K56+K64</f>
        <v>128505950</v>
      </c>
    </row>
    <row r="41" spans="1:11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3">
        <f>SUM(J42:J48)</f>
        <v>0</v>
      </c>
      <c r="K41" s="53">
        <f>SUM(K42:K48)</f>
        <v>0</v>
      </c>
    </row>
    <row r="42" spans="1:11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/>
      <c r="K42" s="7"/>
    </row>
    <row r="43" spans="1:11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/>
      <c r="K45" s="7"/>
    </row>
    <row r="46" spans="1:11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3">
        <f>SUM(J50:J55)</f>
        <v>135018039</v>
      </c>
      <c r="K49" s="53">
        <f>SUM(K50:K55)</f>
        <v>115064388</v>
      </c>
    </row>
    <row r="50" spans="1:11">
      <c r="A50" s="212" t="s">
        <v>199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112818389</v>
      </c>
      <c r="K50" s="7">
        <v>91197099</v>
      </c>
    </row>
    <row r="51" spans="1:11">
      <c r="A51" s="212" t="s">
        <v>200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479543</v>
      </c>
      <c r="K51" s="7">
        <v>833469</v>
      </c>
    </row>
    <row r="52" spans="1:11">
      <c r="A52" s="212" t="s">
        <v>201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>
      <c r="A53" s="212" t="s">
        <v>202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93819</v>
      </c>
      <c r="K53" s="7">
        <v>315361</v>
      </c>
    </row>
    <row r="54" spans="1:11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4836689</v>
      </c>
      <c r="K54" s="7">
        <v>5390327</v>
      </c>
    </row>
    <row r="55" spans="1:11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130">
        <v>16789599</v>
      </c>
      <c r="K55" s="7">
        <v>17328132</v>
      </c>
    </row>
    <row r="56" spans="1:11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3">
        <f>SUM(J57:J63)</f>
        <v>30493543</v>
      </c>
      <c r="K56" s="53">
        <f>SUM(K57:K63)</f>
        <v>11584199</v>
      </c>
    </row>
    <row r="57" spans="1:11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30463543</v>
      </c>
      <c r="K58" s="7">
        <v>11554199</v>
      </c>
    </row>
    <row r="59" spans="1:11">
      <c r="A59" s="212" t="s">
        <v>240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30000</v>
      </c>
      <c r="K62" s="7">
        <v>30000</v>
      </c>
    </row>
    <row r="63" spans="1:11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>
      <c r="A64" s="212" t="s">
        <v>206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1696638</v>
      </c>
      <c r="K64" s="7">
        <v>1857363</v>
      </c>
    </row>
    <row r="65" spans="1:12">
      <c r="A65" s="201" t="s">
        <v>56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1332192</v>
      </c>
      <c r="K65" s="7">
        <v>676358</v>
      </c>
    </row>
    <row r="66" spans="1:12">
      <c r="A66" s="201" t="s">
        <v>239</v>
      </c>
      <c r="B66" s="202"/>
      <c r="C66" s="202"/>
      <c r="D66" s="202"/>
      <c r="E66" s="202"/>
      <c r="F66" s="202"/>
      <c r="G66" s="202"/>
      <c r="H66" s="203"/>
      <c r="I66" s="1">
        <v>60</v>
      </c>
      <c r="J66" s="53">
        <f>J7+J8+J40+J65</f>
        <v>1653865124</v>
      </c>
      <c r="K66" s="53">
        <f>K7+K8+K40+K65</f>
        <v>1613192879</v>
      </c>
    </row>
    <row r="67" spans="1:12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2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2">
      <c r="A69" s="198" t="s">
        <v>190</v>
      </c>
      <c r="B69" s="199"/>
      <c r="C69" s="199"/>
      <c r="D69" s="199"/>
      <c r="E69" s="199"/>
      <c r="F69" s="199"/>
      <c r="G69" s="199"/>
      <c r="H69" s="200"/>
      <c r="I69" s="3">
        <v>62</v>
      </c>
      <c r="J69" s="54">
        <f>J70+J71+J72+J78+J79+J82+J85</f>
        <v>1257697855</v>
      </c>
      <c r="K69" s="54">
        <f>K70+K71+K72+K78+K79+K82+K85</f>
        <v>1252391019</v>
      </c>
      <c r="L69" s="127"/>
    </row>
    <row r="70" spans="1:12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133372000</v>
      </c>
      <c r="K70" s="7">
        <v>133372000</v>
      </c>
    </row>
    <row r="71" spans="1:12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882748218</v>
      </c>
      <c r="K71" s="7">
        <v>882748218</v>
      </c>
    </row>
    <row r="72" spans="1:12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3">
        <f>J73+J74-J75+J76+J77</f>
        <v>0</v>
      </c>
      <c r="K72" s="53">
        <f>K73+K74-K75+K76+K77</f>
        <v>-4178358</v>
      </c>
    </row>
    <row r="73" spans="1:12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/>
      <c r="K73" s="7"/>
    </row>
    <row r="74" spans="1:12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2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>
        <v>4178358</v>
      </c>
    </row>
    <row r="76" spans="1:12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2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2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-4407923</v>
      </c>
      <c r="K78" s="7">
        <v>-3532149</v>
      </c>
    </row>
    <row r="79" spans="1:12">
      <c r="A79" s="212" t="s">
        <v>236</v>
      </c>
      <c r="B79" s="213"/>
      <c r="C79" s="213"/>
      <c r="D79" s="213"/>
      <c r="E79" s="213"/>
      <c r="F79" s="213"/>
      <c r="G79" s="213"/>
      <c r="H79" s="214"/>
      <c r="I79" s="1">
        <v>72</v>
      </c>
      <c r="J79" s="53">
        <f>J80-J81</f>
        <v>257881428</v>
      </c>
      <c r="K79" s="53">
        <f>K80-K81</f>
        <v>245985559</v>
      </c>
    </row>
    <row r="80" spans="1:12">
      <c r="A80" s="221" t="s">
        <v>168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257881428</v>
      </c>
      <c r="K80" s="7">
        <v>245985559</v>
      </c>
    </row>
    <row r="81" spans="1:12">
      <c r="A81" s="221" t="s">
        <v>169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/>
      <c r="K81" s="7"/>
    </row>
    <row r="82" spans="1:12">
      <c r="A82" s="212" t="s">
        <v>237</v>
      </c>
      <c r="B82" s="213"/>
      <c r="C82" s="213"/>
      <c r="D82" s="213"/>
      <c r="E82" s="213"/>
      <c r="F82" s="213"/>
      <c r="G82" s="213"/>
      <c r="H82" s="214"/>
      <c r="I82" s="1">
        <v>75</v>
      </c>
      <c r="J82" s="53">
        <f>J83-J84</f>
        <v>-11895868</v>
      </c>
      <c r="K82" s="53">
        <f>K83-K84</f>
        <v>-2004251</v>
      </c>
    </row>
    <row r="83" spans="1:12">
      <c r="A83" s="221" t="s">
        <v>170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/>
      <c r="K83" s="7"/>
    </row>
    <row r="84" spans="1:12">
      <c r="A84" s="221" t="s">
        <v>171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11895868</v>
      </c>
      <c r="K84" s="7">
        <v>2004251</v>
      </c>
    </row>
    <row r="85" spans="1:12">
      <c r="A85" s="212" t="s">
        <v>172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  <c r="L85" s="127"/>
    </row>
    <row r="86" spans="1:12">
      <c r="A86" s="201" t="s">
        <v>19</v>
      </c>
      <c r="B86" s="202"/>
      <c r="C86" s="202"/>
      <c r="D86" s="202"/>
      <c r="E86" s="202"/>
      <c r="F86" s="202"/>
      <c r="G86" s="202"/>
      <c r="H86" s="203"/>
      <c r="I86" s="1">
        <v>79</v>
      </c>
      <c r="J86" s="53">
        <f>SUM(J87:J89)</f>
        <v>8318222</v>
      </c>
      <c r="K86" s="53">
        <f>SUM(K87:K89)</f>
        <v>8318222</v>
      </c>
    </row>
    <row r="87" spans="1:12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8318222</v>
      </c>
      <c r="K87" s="7">
        <v>8318222</v>
      </c>
    </row>
    <row r="88" spans="1:12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2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2">
      <c r="A90" s="201" t="s">
        <v>20</v>
      </c>
      <c r="B90" s="202"/>
      <c r="C90" s="202"/>
      <c r="D90" s="202"/>
      <c r="E90" s="202"/>
      <c r="F90" s="202"/>
      <c r="G90" s="202"/>
      <c r="H90" s="203"/>
      <c r="I90" s="1">
        <v>83</v>
      </c>
      <c r="J90" s="53">
        <f>SUM(J91:J99)</f>
        <v>203922595</v>
      </c>
      <c r="K90" s="53">
        <f>SUM(K91:K99)</f>
        <v>204415831</v>
      </c>
    </row>
    <row r="91" spans="1:12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>
        <v>90547488</v>
      </c>
      <c r="K91" s="7">
        <v>91040724</v>
      </c>
    </row>
    <row r="92" spans="1:12">
      <c r="A92" s="212" t="s">
        <v>241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2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/>
      <c r="K93" s="7"/>
    </row>
    <row r="94" spans="1:12">
      <c r="A94" s="212" t="s">
        <v>242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2">
      <c r="A95" s="212" t="s">
        <v>243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2">
      <c r="A96" s="212" t="s">
        <v>244</v>
      </c>
      <c r="B96" s="213"/>
      <c r="C96" s="213"/>
      <c r="D96" s="213"/>
      <c r="E96" s="213"/>
      <c r="F96" s="213"/>
      <c r="G96" s="213"/>
      <c r="H96" s="214"/>
      <c r="I96" s="1">
        <v>89</v>
      </c>
      <c r="J96" s="130">
        <v>113375107</v>
      </c>
      <c r="K96" s="130">
        <v>113375107</v>
      </c>
    </row>
    <row r="97" spans="1:11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>
      <c r="A100" s="201" t="s">
        <v>21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3">
        <f>SUM(J101:J112)</f>
        <v>183405804</v>
      </c>
      <c r="K100" s="53">
        <f>SUM(K101:K112)</f>
        <v>146157159</v>
      </c>
    </row>
    <row r="101" spans="1:11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130">
        <v>121631348</v>
      </c>
      <c r="K101" s="7">
        <v>95866746</v>
      </c>
    </row>
    <row r="102" spans="1:11">
      <c r="A102" s="212" t="s">
        <v>241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130">
        <v>1297000</v>
      </c>
      <c r="K103" s="7">
        <v>3788183</v>
      </c>
    </row>
    <row r="104" spans="1:11">
      <c r="A104" s="212" t="s">
        <v>242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/>
      <c r="K104" s="7"/>
    </row>
    <row r="105" spans="1:11">
      <c r="A105" s="212" t="s">
        <v>243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6720691</v>
      </c>
      <c r="K105" s="7">
        <v>1075443</v>
      </c>
    </row>
    <row r="106" spans="1:11">
      <c r="A106" s="212" t="s">
        <v>244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130">
        <v>1361349</v>
      </c>
      <c r="K106" s="7">
        <v>-429901</v>
      </c>
    </row>
    <row r="107" spans="1:11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1326768</v>
      </c>
      <c r="K108" s="7">
        <v>1381250</v>
      </c>
    </row>
    <row r="109" spans="1:11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1556333</v>
      </c>
      <c r="K109" s="7">
        <v>1602338</v>
      </c>
    </row>
    <row r="110" spans="1:11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22288</v>
      </c>
      <c r="K110" s="7">
        <v>22288</v>
      </c>
    </row>
    <row r="111" spans="1:11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130">
        <v>49490027</v>
      </c>
      <c r="K112" s="7">
        <v>42850812</v>
      </c>
    </row>
    <row r="113" spans="1:11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520648</v>
      </c>
      <c r="K113" s="7">
        <v>1910648</v>
      </c>
    </row>
    <row r="114" spans="1:11">
      <c r="A114" s="201" t="s">
        <v>25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3">
        <f>J69+J86+J90+J100+J113</f>
        <v>1653865124</v>
      </c>
      <c r="K114" s="53">
        <f>K69+K86+K90+K100+K113</f>
        <v>1613192879</v>
      </c>
    </row>
    <row r="115" spans="1:11">
      <c r="A115" s="226" t="s">
        <v>57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8"/>
      <c r="K115" s="8"/>
    </row>
    <row r="116" spans="1:11">
      <c r="A116" s="218" t="s">
        <v>308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>
      <c r="A117" s="198" t="s">
        <v>185</v>
      </c>
      <c r="B117" s="199"/>
      <c r="C117" s="199"/>
      <c r="D117" s="199"/>
      <c r="E117" s="199"/>
      <c r="F117" s="199"/>
      <c r="G117" s="199"/>
      <c r="H117" s="199"/>
      <c r="I117" s="232"/>
      <c r="J117" s="232"/>
      <c r="K117" s="233"/>
    </row>
    <row r="118" spans="1:11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>
        <f>J69-J119</f>
        <v>1257697855</v>
      </c>
      <c r="K118" s="7">
        <f>K69-K119</f>
        <v>1252391019</v>
      </c>
    </row>
    <row r="119" spans="1:11">
      <c r="A119" s="234" t="s">
        <v>9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/>
      <c r="K119" s="8"/>
    </row>
    <row r="120" spans="1:11">
      <c r="A120" s="237" t="s">
        <v>309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  <row r="123" spans="1:11">
      <c r="K123" s="127"/>
    </row>
    <row r="124" spans="1:11">
      <c r="K124" s="127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3">
    <dataValidation allowBlank="1" sqref="A1:I1048576 J1:J9 J16 J26 J35 J40:J41 J49 J56 J66:J69 L1:IV1048576 J71:J72 J82 J79 J90 J100 J114:J117 J120:K65536 J86 K32:K69 K97:K109 K88:K95 K1:K23 K25:K26 K28:K30 K71:K86 K111:K117"/>
    <dataValidation type="whole" operator="greaterThanOrEqual" allowBlank="1" showInputMessage="1" showErrorMessage="1" errorTitle="Pogrešan unos" error="Mogu se unijeti samo cjelobrojne pozitivne vrijednosti." sqref="K96 J17:J25 J30 J42:J48 J36:J39 J50:J55 J57:J65 J73:J76 K27 J80:J81 J83:J84 J87:J89 J91:J99 K87 J10:J15 J32:J34 J27:J28 J101:J109 K24 J111:J113">
      <formula1>0</formula1>
    </dataValidation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topLeftCell="A13" zoomScale="110" zoomScaleNormal="100" workbookViewId="0">
      <selection activeCell="N59" sqref="N59"/>
    </sheetView>
  </sheetViews>
  <sheetFormatPr defaultRowHeight="12.75"/>
  <cols>
    <col min="1" max="9" width="9.140625" style="52"/>
    <col min="10" max="13" width="11.140625" style="52" bestFit="1" customWidth="1"/>
    <col min="14" max="16384" width="9.140625" style="52"/>
  </cols>
  <sheetData>
    <row r="1" spans="1:13" ht="12.75" customHeight="1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48" t="s">
        <v>337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9" t="s">
        <v>336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8" t="s">
        <v>277</v>
      </c>
      <c r="J4" s="241" t="s">
        <v>317</v>
      </c>
      <c r="K4" s="241"/>
      <c r="L4" s="241" t="s">
        <v>318</v>
      </c>
      <c r="M4" s="241"/>
    </row>
    <row r="5" spans="1:13">
      <c r="A5" s="240"/>
      <c r="B5" s="240"/>
      <c r="C5" s="240"/>
      <c r="D5" s="240"/>
      <c r="E5" s="240"/>
      <c r="F5" s="240"/>
      <c r="G5" s="240"/>
      <c r="H5" s="240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>
      <c r="A6" s="241">
        <v>1</v>
      </c>
      <c r="B6" s="241"/>
      <c r="C6" s="241"/>
      <c r="D6" s="241"/>
      <c r="E6" s="241"/>
      <c r="F6" s="241"/>
      <c r="G6" s="241"/>
      <c r="H6" s="24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>
      <c r="A7" s="198" t="s">
        <v>26</v>
      </c>
      <c r="B7" s="199"/>
      <c r="C7" s="199"/>
      <c r="D7" s="199"/>
      <c r="E7" s="199"/>
      <c r="F7" s="199"/>
      <c r="G7" s="199"/>
      <c r="H7" s="200"/>
      <c r="I7" s="3">
        <v>111</v>
      </c>
      <c r="J7" s="54">
        <f>SUM(J8:J9)</f>
        <v>14627309</v>
      </c>
      <c r="K7" s="54">
        <f>SUM(K8:K9)</f>
        <v>14627309</v>
      </c>
      <c r="L7" s="54">
        <f>SUM(L8:L9)</f>
        <v>23344385</v>
      </c>
      <c r="M7" s="54">
        <f>SUM(M8:M9)</f>
        <v>23344385</v>
      </c>
    </row>
    <row r="8" spans="1:13">
      <c r="A8" s="201" t="s">
        <v>152</v>
      </c>
      <c r="B8" s="202"/>
      <c r="C8" s="202"/>
      <c r="D8" s="202"/>
      <c r="E8" s="202"/>
      <c r="F8" s="202"/>
      <c r="G8" s="202"/>
      <c r="H8" s="203"/>
      <c r="I8" s="1">
        <v>112</v>
      </c>
      <c r="J8" s="7"/>
      <c r="K8" s="7"/>
      <c r="L8" s="7"/>
      <c r="M8" s="7"/>
    </row>
    <row r="9" spans="1:13">
      <c r="A9" s="201" t="s">
        <v>103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14627309</v>
      </c>
      <c r="K9" s="7">
        <v>14627309</v>
      </c>
      <c r="L9" s="7">
        <v>23344385</v>
      </c>
      <c r="M9" s="7">
        <v>23344385</v>
      </c>
    </row>
    <row r="10" spans="1:13">
      <c r="A10" s="201" t="s">
        <v>12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3">
        <f>J11+J12+J16+J20+J21+J22+J25+J26</f>
        <v>14253743</v>
      </c>
      <c r="K10" s="53">
        <f>K11+K12+K16+K20+K21+K22+K25+K26</f>
        <v>14253743</v>
      </c>
      <c r="L10" s="53">
        <f>L11+L12+L16+L20+L21+L22+L25+L26</f>
        <v>16549330</v>
      </c>
      <c r="M10" s="53">
        <f>M11+M12+M16+M20+M21+M22+M25+M26</f>
        <v>16549330</v>
      </c>
    </row>
    <row r="11" spans="1:13">
      <c r="A11" s="201" t="s">
        <v>104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/>
      <c r="K11" s="7"/>
      <c r="L11" s="7"/>
      <c r="M11" s="7"/>
    </row>
    <row r="12" spans="1:13">
      <c r="A12" s="201" t="s">
        <v>22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3">
        <f>SUM(J13:J15)</f>
        <v>17441</v>
      </c>
      <c r="K12" s="53">
        <f>SUM(K13:K15)</f>
        <v>17441</v>
      </c>
      <c r="L12" s="53">
        <f>SUM(L13:L15)</f>
        <v>12957</v>
      </c>
      <c r="M12" s="53">
        <f>SUM(M13:M15)</f>
        <v>12957</v>
      </c>
    </row>
    <row r="13" spans="1:13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17441</v>
      </c>
      <c r="K13" s="7">
        <v>17441</v>
      </c>
      <c r="L13" s="7">
        <v>12957</v>
      </c>
      <c r="M13" s="7">
        <v>12957</v>
      </c>
    </row>
    <row r="14" spans="1:13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/>
      <c r="K14" s="7"/>
      <c r="L14" s="7"/>
      <c r="M14" s="7"/>
    </row>
    <row r="15" spans="1:13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/>
      <c r="K15" s="7"/>
      <c r="L15" s="7"/>
      <c r="M15" s="7"/>
    </row>
    <row r="16" spans="1:13">
      <c r="A16" s="201" t="s">
        <v>23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3">
        <f>SUM(J17:J19)</f>
        <v>7026167</v>
      </c>
      <c r="K16" s="53">
        <f>SUM(K17:K19)</f>
        <v>7026167</v>
      </c>
      <c r="L16" s="53">
        <f>SUM(L17:L19)</f>
        <v>8843861</v>
      </c>
      <c r="M16" s="53">
        <f>SUM(M17:M19)</f>
        <v>8843861</v>
      </c>
    </row>
    <row r="17" spans="1:13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3315505</v>
      </c>
      <c r="K17" s="7">
        <v>3315505</v>
      </c>
      <c r="L17" s="7">
        <v>4203855</v>
      </c>
      <c r="M17" s="7">
        <v>4203855</v>
      </c>
    </row>
    <row r="18" spans="1:13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2660383</v>
      </c>
      <c r="K18" s="7">
        <v>2660383</v>
      </c>
      <c r="L18" s="7">
        <v>3427726</v>
      </c>
      <c r="M18" s="7">
        <v>3427726</v>
      </c>
    </row>
    <row r="19" spans="1:13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1050279</v>
      </c>
      <c r="K19" s="7">
        <v>1050279</v>
      </c>
      <c r="L19" s="7">
        <v>1212280</v>
      </c>
      <c r="M19" s="7">
        <v>1212280</v>
      </c>
    </row>
    <row r="20" spans="1:13">
      <c r="A20" s="201" t="s">
        <v>105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532325</v>
      </c>
      <c r="K20" s="7">
        <v>532325</v>
      </c>
      <c r="L20" s="7">
        <v>806549</v>
      </c>
      <c r="M20" s="7">
        <v>806549</v>
      </c>
    </row>
    <row r="21" spans="1:13">
      <c r="A21" s="201" t="s">
        <v>106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4575404</v>
      </c>
      <c r="K21" s="7">
        <v>4575404</v>
      </c>
      <c r="L21" s="7">
        <v>6233530</v>
      </c>
      <c r="M21" s="7">
        <v>6233530</v>
      </c>
    </row>
    <row r="22" spans="1:13">
      <c r="A22" s="201" t="s">
        <v>24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>
      <c r="A25" s="201" t="s">
        <v>107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/>
      <c r="K25" s="7"/>
      <c r="L25" s="7"/>
      <c r="M25" s="7"/>
    </row>
    <row r="26" spans="1:13">
      <c r="A26" s="201" t="s">
        <v>50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>
        <v>2102406</v>
      </c>
      <c r="K26" s="7">
        <v>2102406</v>
      </c>
      <c r="L26" s="7">
        <v>652433</v>
      </c>
      <c r="M26" s="7">
        <v>652433</v>
      </c>
    </row>
    <row r="27" spans="1:13">
      <c r="A27" s="201" t="s">
        <v>212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3">
        <f>SUM(J28:J32)</f>
        <v>1686507</v>
      </c>
      <c r="K27" s="53">
        <f>SUM(K28:K32)</f>
        <v>1686507</v>
      </c>
      <c r="L27" s="53">
        <f>SUM(L28:L32)</f>
        <v>138760</v>
      </c>
      <c r="M27" s="53">
        <f>SUM(M28:M32)</f>
        <v>138760</v>
      </c>
    </row>
    <row r="28" spans="1:13">
      <c r="A28" s="201" t="s">
        <v>338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/>
      <c r="K28" s="7"/>
      <c r="L28" s="7"/>
      <c r="M28" s="7"/>
    </row>
    <row r="29" spans="1:13">
      <c r="A29" s="201" t="s">
        <v>339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1686507</v>
      </c>
      <c r="K29" s="7">
        <v>1686507</v>
      </c>
      <c r="L29" s="7">
        <v>138760</v>
      </c>
      <c r="M29" s="7">
        <v>138760</v>
      </c>
    </row>
    <row r="30" spans="1:13">
      <c r="A30" s="201" t="s">
        <v>139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/>
      <c r="K30" s="7"/>
      <c r="L30" s="7"/>
      <c r="M30" s="7"/>
    </row>
    <row r="31" spans="1:13">
      <c r="A31" s="201" t="s">
        <v>222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/>
      <c r="K31" s="7"/>
      <c r="L31" s="7"/>
      <c r="M31" s="7"/>
    </row>
    <row r="32" spans="1:13">
      <c r="A32" s="201" t="s">
        <v>140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/>
      <c r="K32" s="7"/>
      <c r="L32" s="7"/>
      <c r="M32" s="7"/>
    </row>
    <row r="33" spans="1:13">
      <c r="A33" s="201" t="s">
        <v>213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3">
        <f>SUM(J34:J37)</f>
        <v>7474437</v>
      </c>
      <c r="K33" s="53">
        <f>SUM(K34:K37)</f>
        <v>7474437</v>
      </c>
      <c r="L33" s="53">
        <f>SUM(L34:L37)</f>
        <v>8369352</v>
      </c>
      <c r="M33" s="53">
        <f>SUM(M34:M37)</f>
        <v>8369352</v>
      </c>
    </row>
    <row r="34" spans="1:13">
      <c r="A34" s="201" t="s">
        <v>66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>
        <v>2752809</v>
      </c>
      <c r="K34" s="7">
        <v>2752809</v>
      </c>
      <c r="L34" s="7">
        <v>2645691</v>
      </c>
      <c r="M34" s="7">
        <v>2645691</v>
      </c>
    </row>
    <row r="35" spans="1:13">
      <c r="A35" s="201" t="s">
        <v>65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4721628</v>
      </c>
      <c r="K35" s="7">
        <v>4721628</v>
      </c>
      <c r="L35" s="7">
        <v>5723661</v>
      </c>
      <c r="M35" s="7">
        <v>5723661</v>
      </c>
    </row>
    <row r="36" spans="1:13">
      <c r="A36" s="201" t="s">
        <v>223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/>
      <c r="K36" s="7"/>
      <c r="L36" s="7"/>
      <c r="M36" s="7"/>
    </row>
    <row r="37" spans="1:13">
      <c r="A37" s="201" t="s">
        <v>67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/>
      <c r="K37" s="7"/>
      <c r="L37" s="7"/>
      <c r="M37" s="7"/>
    </row>
    <row r="38" spans="1:13">
      <c r="A38" s="201" t="s">
        <v>194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/>
      <c r="K38" s="7"/>
      <c r="L38" s="7"/>
      <c r="M38" s="7"/>
    </row>
    <row r="39" spans="1:13">
      <c r="A39" s="201" t="s">
        <v>195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/>
      <c r="K39" s="7"/>
      <c r="L39" s="7"/>
      <c r="M39" s="7"/>
    </row>
    <row r="40" spans="1:13">
      <c r="A40" s="201" t="s">
        <v>224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/>
      <c r="K40" s="7"/>
      <c r="L40" s="7"/>
      <c r="M40" s="7"/>
    </row>
    <row r="41" spans="1:13">
      <c r="A41" s="201" t="s">
        <v>225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/>
      <c r="K41" s="7"/>
      <c r="L41" s="7"/>
      <c r="M41" s="7"/>
    </row>
    <row r="42" spans="1:13">
      <c r="A42" s="201" t="s">
        <v>214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3">
        <f>J7+J27+J38+J40</f>
        <v>16313816</v>
      </c>
      <c r="K42" s="53">
        <f>K7+K27+K38+K40</f>
        <v>16313816</v>
      </c>
      <c r="L42" s="53">
        <f>L7+L27+L38+L40</f>
        <v>23483145</v>
      </c>
      <c r="M42" s="53">
        <f>M7+M27+M38+M40</f>
        <v>23483145</v>
      </c>
    </row>
    <row r="43" spans="1:13">
      <c r="A43" s="201" t="s">
        <v>215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3">
        <f>J10+J33+J39+J41</f>
        <v>21728180</v>
      </c>
      <c r="K43" s="53">
        <f>K10+K33+K39+K41</f>
        <v>21728180</v>
      </c>
      <c r="L43" s="53">
        <f>L10+L33+L39+L41</f>
        <v>24918682</v>
      </c>
      <c r="M43" s="53">
        <f>M10+M33+M39+M41</f>
        <v>24918682</v>
      </c>
    </row>
    <row r="44" spans="1:13">
      <c r="A44" s="201" t="s">
        <v>234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3">
        <f>J42-J43</f>
        <v>-5414364</v>
      </c>
      <c r="K44" s="53">
        <f>K42-K43</f>
        <v>-5414364</v>
      </c>
      <c r="L44" s="53">
        <f>L42-L43</f>
        <v>-1435537</v>
      </c>
      <c r="M44" s="53">
        <f>M42-M43</f>
        <v>-1435537</v>
      </c>
    </row>
    <row r="45" spans="1:13">
      <c r="A45" s="221" t="s">
        <v>217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>
      <c r="A46" s="221" t="s">
        <v>218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3">
        <f>IF(J43&gt;J42,J43-J42,0)</f>
        <v>5414364</v>
      </c>
      <c r="K46" s="53">
        <f>IF(K43&gt;K42,K43-K42,0)</f>
        <v>5414364</v>
      </c>
      <c r="L46" s="53">
        <f>IF(L43&gt;L42,L43-L42,0)</f>
        <v>1435537</v>
      </c>
      <c r="M46" s="53">
        <f>IF(M43&gt;M42,M43-M42,0)</f>
        <v>1435537</v>
      </c>
    </row>
    <row r="47" spans="1:13">
      <c r="A47" s="201" t="s">
        <v>216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>
        <v>668721.1</v>
      </c>
      <c r="K47" s="7">
        <v>668721.1</v>
      </c>
      <c r="L47" s="7">
        <v>568714</v>
      </c>
      <c r="M47" s="7">
        <v>568714</v>
      </c>
    </row>
    <row r="48" spans="1:13">
      <c r="A48" s="201" t="s">
        <v>235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3">
        <f>J44-J47</f>
        <v>-6083085.0999999996</v>
      </c>
      <c r="K48" s="53">
        <f>K44-K47</f>
        <v>-6083085.0999999996</v>
      </c>
      <c r="L48" s="53">
        <f>L44-L47</f>
        <v>-2004251</v>
      </c>
      <c r="M48" s="53">
        <f>M44-M47</f>
        <v>-2004251</v>
      </c>
    </row>
    <row r="49" spans="1:13">
      <c r="A49" s="221" t="s">
        <v>191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>
      <c r="A50" s="245" t="s">
        <v>219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1">
        <f>IF(J48&lt;0,-J48,0)</f>
        <v>6083085.0999999996</v>
      </c>
      <c r="K50" s="61">
        <f>IF(K48&lt;0,-K48,0)</f>
        <v>6083085.0999999996</v>
      </c>
      <c r="L50" s="61">
        <f>IF(L48&lt;0,-L48,0)</f>
        <v>2004251</v>
      </c>
      <c r="M50" s="61">
        <f>IF(M48&lt;0,-M48,0)</f>
        <v>2004251</v>
      </c>
    </row>
    <row r="51" spans="1:13" ht="12.75" customHeight="1">
      <c r="A51" s="218" t="s">
        <v>310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</row>
    <row r="52" spans="1:13" ht="12.75" customHeight="1">
      <c r="A52" s="198" t="s">
        <v>186</v>
      </c>
      <c r="B52" s="199"/>
      <c r="C52" s="199"/>
      <c r="D52" s="199"/>
      <c r="E52" s="199"/>
      <c r="F52" s="199"/>
      <c r="G52" s="199"/>
      <c r="H52" s="199"/>
      <c r="I52" s="55"/>
      <c r="J52" s="55"/>
      <c r="K52" s="55"/>
      <c r="L52" s="55"/>
      <c r="M52" s="62"/>
    </row>
    <row r="53" spans="1:13">
      <c r="A53" s="242" t="s">
        <v>232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>
      <c r="A54" s="242" t="s">
        <v>233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8" t="s">
        <v>188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>
      <c r="A56" s="198" t="s">
        <v>203</v>
      </c>
      <c r="B56" s="199"/>
      <c r="C56" s="199"/>
      <c r="D56" s="199"/>
      <c r="E56" s="199"/>
      <c r="F56" s="199"/>
      <c r="G56" s="199"/>
      <c r="H56" s="200"/>
      <c r="I56" s="9">
        <v>157</v>
      </c>
      <c r="J56" s="6">
        <f>J48</f>
        <v>-6083085.0999999996</v>
      </c>
      <c r="K56" s="6">
        <f>K48</f>
        <v>-6083085.0999999996</v>
      </c>
      <c r="L56" s="6">
        <f>L48</f>
        <v>-2004251</v>
      </c>
      <c r="M56" s="6">
        <f>M48</f>
        <v>-2004251</v>
      </c>
    </row>
    <row r="57" spans="1:13">
      <c r="A57" s="201" t="s">
        <v>220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3">
        <f>SUM(J58:J64)</f>
        <v>-357664</v>
      </c>
      <c r="K57" s="53">
        <f>SUM(K58:K64)</f>
        <v>-357664</v>
      </c>
      <c r="L57" s="53">
        <f>SUM(L58:L64)</f>
        <v>875774</v>
      </c>
      <c r="M57" s="53">
        <f>SUM(M58:M64)</f>
        <v>875774</v>
      </c>
    </row>
    <row r="58" spans="1:13">
      <c r="A58" s="201" t="s">
        <v>226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/>
      <c r="K58" s="7"/>
      <c r="L58" s="7"/>
      <c r="M58" s="7"/>
    </row>
    <row r="59" spans="1:13">
      <c r="A59" s="201" t="s">
        <v>227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/>
      <c r="K59" s="7"/>
      <c r="L59" s="7"/>
      <c r="M59" s="7"/>
    </row>
    <row r="60" spans="1:13">
      <c r="A60" s="201" t="s">
        <v>45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/>
      <c r="K60" s="7"/>
      <c r="L60" s="7"/>
      <c r="M60" s="7"/>
    </row>
    <row r="61" spans="1:13">
      <c r="A61" s="201" t="s">
        <v>228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>
        <v>-357664</v>
      </c>
      <c r="K61" s="7">
        <v>-357664</v>
      </c>
      <c r="L61" s="7">
        <v>875774</v>
      </c>
      <c r="M61" s="7">
        <v>875774</v>
      </c>
    </row>
    <row r="62" spans="1:13">
      <c r="A62" s="201" t="s">
        <v>229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/>
      <c r="K62" s="7"/>
      <c r="L62" s="7"/>
      <c r="M62" s="7"/>
    </row>
    <row r="63" spans="1:13">
      <c r="A63" s="201" t="s">
        <v>230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/>
      <c r="K63" s="7"/>
      <c r="L63" s="7"/>
      <c r="M63" s="7"/>
    </row>
    <row r="64" spans="1:13">
      <c r="A64" s="201" t="s">
        <v>231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/>
      <c r="K64" s="7"/>
      <c r="L64" s="7"/>
      <c r="M64" s="7"/>
    </row>
    <row r="65" spans="1:13">
      <c r="A65" s="201" t="s">
        <v>221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/>
      <c r="K65" s="7"/>
      <c r="L65" s="7"/>
      <c r="M65" s="7"/>
    </row>
    <row r="66" spans="1:13">
      <c r="A66" s="201" t="s">
        <v>192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3">
        <f>J57-J65</f>
        <v>-357664</v>
      </c>
      <c r="K66" s="53">
        <f>K57-K65</f>
        <v>-357664</v>
      </c>
      <c r="L66" s="53">
        <f>L57-L65</f>
        <v>875774</v>
      </c>
      <c r="M66" s="53">
        <f>M57-M65</f>
        <v>875774</v>
      </c>
    </row>
    <row r="67" spans="1:13">
      <c r="A67" s="201" t="s">
        <v>193</v>
      </c>
      <c r="B67" s="202"/>
      <c r="C67" s="202"/>
      <c r="D67" s="202"/>
      <c r="E67" s="202"/>
      <c r="F67" s="202"/>
      <c r="G67" s="202"/>
      <c r="H67" s="203"/>
      <c r="I67" s="1">
        <v>168</v>
      </c>
      <c r="J67" s="61">
        <f>J56+J66</f>
        <v>-6440749.0999999996</v>
      </c>
      <c r="K67" s="61">
        <f>K56+K66</f>
        <v>-6440749.0999999996</v>
      </c>
      <c r="L67" s="61">
        <f>L56+L66</f>
        <v>-1128477</v>
      </c>
      <c r="M67" s="61">
        <f>M56+M66</f>
        <v>-1128477</v>
      </c>
    </row>
    <row r="68" spans="1:13" ht="12.75" customHeight="1">
      <c r="A68" s="252" t="s">
        <v>311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187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>
      <c r="A70" s="242" t="s">
        <v>232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>
      <c r="A71" s="249" t="s">
        <v>233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3">
    <dataValidation allowBlank="1" sqref="A1:I1048576 L1:XFD1048576 J36:K46 J30:K33 J27:K27 J22:K25 J1:K16 J48:K1048576"/>
    <dataValidation type="whole" operator="greaterThanOrEqual" allowBlank="1" showInputMessage="1" showErrorMessage="1" errorTitle="Pogrešan unos" error="Mogu se unijeti samo cjelobrojne pozitivne vrijednosti." sqref="J17:K21 J34:K35 J26:K26 J28:K29">
      <formula1>0</formula1>
    </dataValidation>
    <dataValidation type="whole" operator="notEqual" allowBlank="1" showInputMessage="1" showErrorMessage="1" errorTitle="Pogrešan unos" error="Mogu se unijeti samo cjelobrojne vrijednosti." sqref="J47:K47">
      <formula1>999999999999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7"/>
  <sheetViews>
    <sheetView view="pageBreakPreview" zoomScale="110" zoomScaleNormal="100" workbookViewId="0">
      <selection activeCell="M20" sqref="M20"/>
    </sheetView>
  </sheetViews>
  <sheetFormatPr defaultRowHeight="12.75"/>
  <cols>
    <col min="1" max="9" width="9.140625" style="52"/>
    <col min="10" max="10" width="9.85546875" style="52" bestFit="1" customWidth="1"/>
    <col min="11" max="11" width="11.28515625" style="52" bestFit="1" customWidth="1"/>
    <col min="12" max="16384" width="9.140625" style="52"/>
  </cols>
  <sheetData>
    <row r="1" spans="1:11" ht="12.75" customHeight="1">
      <c r="A1" s="259" t="s">
        <v>163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337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>
      <c r="A3" s="256" t="s">
        <v>336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277</v>
      </c>
      <c r="J4" s="67" t="s">
        <v>317</v>
      </c>
      <c r="K4" s="67" t="s">
        <v>318</v>
      </c>
    </row>
    <row r="5" spans="1:11">
      <c r="A5" s="262">
        <v>1</v>
      </c>
      <c r="B5" s="262"/>
      <c r="C5" s="262"/>
      <c r="D5" s="262"/>
      <c r="E5" s="262"/>
      <c r="F5" s="262"/>
      <c r="G5" s="262"/>
      <c r="H5" s="262"/>
      <c r="I5" s="68">
        <v>2</v>
      </c>
      <c r="J5" s="69" t="s">
        <v>281</v>
      </c>
      <c r="K5" s="69" t="s">
        <v>282</v>
      </c>
    </row>
    <row r="6" spans="1:11">
      <c r="A6" s="218" t="s">
        <v>155</v>
      </c>
      <c r="B6" s="229"/>
      <c r="C6" s="229"/>
      <c r="D6" s="229"/>
      <c r="E6" s="229"/>
      <c r="F6" s="229"/>
      <c r="G6" s="229"/>
      <c r="H6" s="229"/>
      <c r="I6" s="263"/>
      <c r="J6" s="263"/>
      <c r="K6" s="264"/>
    </row>
    <row r="7" spans="1:11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7">
        <v>-5414363.574789729</v>
      </c>
      <c r="K7" s="7">
        <v>-1435537</v>
      </c>
    </row>
    <row r="8" spans="1:11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7">
        <v>532324.82999999996</v>
      </c>
      <c r="K8" s="7">
        <v>806549</v>
      </c>
    </row>
    <row r="9" spans="1:11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7"/>
      <c r="K9" s="7"/>
    </row>
    <row r="10" spans="1:11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7">
        <v>11265739</v>
      </c>
      <c r="K10" s="7">
        <v>15074555</v>
      </c>
    </row>
    <row r="11" spans="1:11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7"/>
      <c r="K11" s="7"/>
    </row>
    <row r="12" spans="1:11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7">
        <v>5731668</v>
      </c>
      <c r="K12" s="7"/>
    </row>
    <row r="13" spans="1:11">
      <c r="A13" s="201" t="s">
        <v>156</v>
      </c>
      <c r="B13" s="202"/>
      <c r="C13" s="202"/>
      <c r="D13" s="202"/>
      <c r="E13" s="202"/>
      <c r="F13" s="202"/>
      <c r="G13" s="202"/>
      <c r="H13" s="202"/>
      <c r="I13" s="1">
        <v>7</v>
      </c>
      <c r="J13" s="64">
        <f>SUM(J7:J12)</f>
        <v>12115368.255210271</v>
      </c>
      <c r="K13" s="53">
        <f>SUM(K7:K12)</f>
        <v>14445567</v>
      </c>
    </row>
    <row r="14" spans="1:11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7">
        <v>4769325</v>
      </c>
      <c r="K14" s="7">
        <v>4637825</v>
      </c>
    </row>
    <row r="15" spans="1:11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7"/>
      <c r="K15" s="7"/>
    </row>
    <row r="16" spans="1:11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7"/>
      <c r="K16" s="7"/>
    </row>
    <row r="17" spans="1:11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7"/>
      <c r="K17" s="7">
        <v>233051</v>
      </c>
    </row>
    <row r="18" spans="1:11">
      <c r="A18" s="201" t="s">
        <v>157</v>
      </c>
      <c r="B18" s="202"/>
      <c r="C18" s="202"/>
      <c r="D18" s="202"/>
      <c r="E18" s="202"/>
      <c r="F18" s="202"/>
      <c r="G18" s="202"/>
      <c r="H18" s="202"/>
      <c r="I18" s="1">
        <v>12</v>
      </c>
      <c r="J18" s="64">
        <f>SUM(J14:J17)</f>
        <v>4769325</v>
      </c>
      <c r="K18" s="53">
        <f>SUM(K14:K17)</f>
        <v>4870876</v>
      </c>
    </row>
    <row r="19" spans="1:11">
      <c r="A19" s="201" t="s">
        <v>36</v>
      </c>
      <c r="B19" s="202"/>
      <c r="C19" s="202"/>
      <c r="D19" s="202"/>
      <c r="E19" s="202"/>
      <c r="F19" s="202"/>
      <c r="G19" s="202"/>
      <c r="H19" s="202"/>
      <c r="I19" s="1">
        <v>13</v>
      </c>
      <c r="J19" s="64">
        <f>IF(J13&gt;J18,J13-J18,0)</f>
        <v>7346043.2552102711</v>
      </c>
      <c r="K19" s="53">
        <f>IF(K13&gt;K18,K13-K18,0)</f>
        <v>9574691</v>
      </c>
    </row>
    <row r="20" spans="1:11">
      <c r="A20" s="201" t="s">
        <v>37</v>
      </c>
      <c r="B20" s="202"/>
      <c r="C20" s="202"/>
      <c r="D20" s="202"/>
      <c r="E20" s="202"/>
      <c r="F20" s="202"/>
      <c r="G20" s="202"/>
      <c r="H20" s="202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>
      <c r="A21" s="218" t="s">
        <v>158</v>
      </c>
      <c r="B21" s="229"/>
      <c r="C21" s="229"/>
      <c r="D21" s="229"/>
      <c r="E21" s="229"/>
      <c r="F21" s="229"/>
      <c r="G21" s="229"/>
      <c r="H21" s="229"/>
      <c r="I21" s="263"/>
      <c r="J21" s="263"/>
      <c r="K21" s="264"/>
    </row>
    <row r="22" spans="1:11">
      <c r="A22" s="212" t="s">
        <v>177</v>
      </c>
      <c r="B22" s="213"/>
      <c r="C22" s="213"/>
      <c r="D22" s="213"/>
      <c r="E22" s="213"/>
      <c r="F22" s="213"/>
      <c r="G22" s="213"/>
      <c r="H22" s="213"/>
      <c r="I22" s="1">
        <v>15</v>
      </c>
      <c r="J22" s="7">
        <v>36114</v>
      </c>
      <c r="K22" s="7"/>
    </row>
    <row r="23" spans="1:11">
      <c r="A23" s="212" t="s">
        <v>178</v>
      </c>
      <c r="B23" s="213"/>
      <c r="C23" s="213"/>
      <c r="D23" s="213"/>
      <c r="E23" s="213"/>
      <c r="F23" s="213"/>
      <c r="G23" s="213"/>
      <c r="H23" s="213"/>
      <c r="I23" s="1">
        <v>16</v>
      </c>
      <c r="J23" s="7"/>
      <c r="K23" s="7"/>
    </row>
    <row r="24" spans="1:11">
      <c r="A24" s="212" t="s">
        <v>179</v>
      </c>
      <c r="B24" s="213"/>
      <c r="C24" s="213"/>
      <c r="D24" s="213"/>
      <c r="E24" s="213"/>
      <c r="F24" s="213"/>
      <c r="G24" s="213"/>
      <c r="H24" s="213"/>
      <c r="I24" s="1">
        <v>17</v>
      </c>
      <c r="J24" s="7"/>
      <c r="K24" s="7">
        <v>3647</v>
      </c>
    </row>
    <row r="25" spans="1:11">
      <c r="A25" s="212" t="s">
        <v>180</v>
      </c>
      <c r="B25" s="213"/>
      <c r="C25" s="213"/>
      <c r="D25" s="213"/>
      <c r="E25" s="213"/>
      <c r="F25" s="213"/>
      <c r="G25" s="213"/>
      <c r="H25" s="213"/>
      <c r="I25" s="1">
        <v>18</v>
      </c>
      <c r="J25" s="7"/>
      <c r="K25" s="7"/>
    </row>
    <row r="26" spans="1:11">
      <c r="A26" s="212" t="s">
        <v>181</v>
      </c>
      <c r="B26" s="213"/>
      <c r="C26" s="213"/>
      <c r="D26" s="213"/>
      <c r="E26" s="213"/>
      <c r="F26" s="213"/>
      <c r="G26" s="213"/>
      <c r="H26" s="213"/>
      <c r="I26" s="1">
        <v>19</v>
      </c>
      <c r="J26" s="7"/>
      <c r="K26" s="7">
        <v>3038427</v>
      </c>
    </row>
    <row r="27" spans="1:11">
      <c r="A27" s="201" t="s">
        <v>167</v>
      </c>
      <c r="B27" s="202"/>
      <c r="C27" s="202"/>
      <c r="D27" s="202"/>
      <c r="E27" s="202"/>
      <c r="F27" s="202"/>
      <c r="G27" s="202"/>
      <c r="H27" s="202"/>
      <c r="I27" s="1">
        <v>20</v>
      </c>
      <c r="J27" s="64">
        <f>SUM(J22:J26)</f>
        <v>36114</v>
      </c>
      <c r="K27" s="53">
        <f>SUM(K22:K26)</f>
        <v>3042074</v>
      </c>
    </row>
    <row r="28" spans="1:11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7">
        <v>232538</v>
      </c>
      <c r="K28" s="7">
        <v>272882</v>
      </c>
    </row>
    <row r="29" spans="1:11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7"/>
      <c r="K29" s="7"/>
    </row>
    <row r="30" spans="1:11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7"/>
      <c r="K30" s="7">
        <v>4800</v>
      </c>
    </row>
    <row r="31" spans="1:11">
      <c r="A31" s="201" t="s">
        <v>5</v>
      </c>
      <c r="B31" s="202"/>
      <c r="C31" s="202"/>
      <c r="D31" s="202"/>
      <c r="E31" s="202"/>
      <c r="F31" s="202"/>
      <c r="G31" s="202"/>
      <c r="H31" s="202"/>
      <c r="I31" s="1">
        <v>24</v>
      </c>
      <c r="J31" s="64">
        <f>SUM(J28:J30)</f>
        <v>232538</v>
      </c>
      <c r="K31" s="53">
        <f>SUM(K28:K30)</f>
        <v>277682</v>
      </c>
    </row>
    <row r="32" spans="1:11">
      <c r="A32" s="201" t="s">
        <v>38</v>
      </c>
      <c r="B32" s="202"/>
      <c r="C32" s="202"/>
      <c r="D32" s="202"/>
      <c r="E32" s="202"/>
      <c r="F32" s="202"/>
      <c r="G32" s="202"/>
      <c r="H32" s="202"/>
      <c r="I32" s="1">
        <v>25</v>
      </c>
      <c r="J32" s="64">
        <f>IF(J27&gt;J31,J27-J31,0)</f>
        <v>0</v>
      </c>
      <c r="K32" s="53">
        <f>IF(K27&gt;K31,K27-K31,0)</f>
        <v>2764392</v>
      </c>
    </row>
    <row r="33" spans="1:11">
      <c r="A33" s="201" t="s">
        <v>39</v>
      </c>
      <c r="B33" s="202"/>
      <c r="C33" s="202"/>
      <c r="D33" s="202"/>
      <c r="E33" s="202"/>
      <c r="F33" s="202"/>
      <c r="G33" s="202"/>
      <c r="H33" s="202"/>
      <c r="I33" s="1">
        <v>26</v>
      </c>
      <c r="J33" s="64">
        <f>IF(J31&gt;J27,J31-J27,0)</f>
        <v>196424</v>
      </c>
      <c r="K33" s="53">
        <f>IF(K31&gt;K27,K31-K27,0)</f>
        <v>0</v>
      </c>
    </row>
    <row r="34" spans="1:11">
      <c r="A34" s="218" t="s">
        <v>159</v>
      </c>
      <c r="B34" s="229"/>
      <c r="C34" s="229"/>
      <c r="D34" s="229"/>
      <c r="E34" s="229"/>
      <c r="F34" s="229"/>
      <c r="G34" s="229"/>
      <c r="H34" s="229"/>
      <c r="I34" s="263"/>
      <c r="J34" s="263"/>
      <c r="K34" s="264"/>
    </row>
    <row r="35" spans="1:11">
      <c r="A35" s="212" t="s">
        <v>173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7">
        <v>500000</v>
      </c>
      <c r="K36" s="7">
        <v>7000000</v>
      </c>
    </row>
    <row r="37" spans="1:11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>
      <c r="A38" s="201" t="s">
        <v>68</v>
      </c>
      <c r="B38" s="202"/>
      <c r="C38" s="202"/>
      <c r="D38" s="202"/>
      <c r="E38" s="202"/>
      <c r="F38" s="202"/>
      <c r="G38" s="202"/>
      <c r="H38" s="202"/>
      <c r="I38" s="1">
        <v>30</v>
      </c>
      <c r="J38" s="64">
        <f>SUM(J35:J37)</f>
        <v>500000</v>
      </c>
      <c r="K38" s="53">
        <f>SUM(K35:K37)</f>
        <v>7000000</v>
      </c>
    </row>
    <row r="39" spans="1:11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7">
        <v>10939168</v>
      </c>
      <c r="K39" s="7">
        <v>15000000</v>
      </c>
    </row>
    <row r="40" spans="1:11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7"/>
      <c r="K40" s="7"/>
    </row>
    <row r="41" spans="1:11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7"/>
      <c r="K41" s="7"/>
    </row>
    <row r="42" spans="1:11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7">
        <v>124378</v>
      </c>
      <c r="K42" s="7">
        <v>4178358</v>
      </c>
    </row>
    <row r="43" spans="1:11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7"/>
      <c r="K43" s="7"/>
    </row>
    <row r="44" spans="1:11">
      <c r="A44" s="201" t="s">
        <v>69</v>
      </c>
      <c r="B44" s="202"/>
      <c r="C44" s="202"/>
      <c r="D44" s="202"/>
      <c r="E44" s="202"/>
      <c r="F44" s="202"/>
      <c r="G44" s="202"/>
      <c r="H44" s="202"/>
      <c r="I44" s="1">
        <v>36</v>
      </c>
      <c r="J44" s="64">
        <f>SUM(J39:J43)</f>
        <v>11063546</v>
      </c>
      <c r="K44" s="53">
        <f>SUM(K39:K43)</f>
        <v>19178358</v>
      </c>
    </row>
    <row r="45" spans="1:11">
      <c r="A45" s="201" t="s">
        <v>17</v>
      </c>
      <c r="B45" s="202"/>
      <c r="C45" s="202"/>
      <c r="D45" s="202"/>
      <c r="E45" s="202"/>
      <c r="F45" s="202"/>
      <c r="G45" s="202"/>
      <c r="H45" s="20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>
      <c r="A46" s="201" t="s">
        <v>18</v>
      </c>
      <c r="B46" s="202"/>
      <c r="C46" s="202"/>
      <c r="D46" s="202"/>
      <c r="E46" s="202"/>
      <c r="F46" s="202"/>
      <c r="G46" s="202"/>
      <c r="H46" s="202"/>
      <c r="I46" s="1">
        <v>38</v>
      </c>
      <c r="J46" s="64">
        <f>IF(J44&gt;J38,J44-J38,0)</f>
        <v>10563546</v>
      </c>
      <c r="K46" s="53">
        <f>IF(K44&gt;K38,K44-K38,0)</f>
        <v>12178358</v>
      </c>
    </row>
    <row r="47" spans="1:11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160725</v>
      </c>
    </row>
    <row r="48" spans="1:11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IF(J20-J19+J33-J32+J46-J45&gt;0,J20-J19+J33-J32+J46-J45,0)</f>
        <v>3413926.7447897289</v>
      </c>
      <c r="K48" s="53">
        <f>IF(K20-K19+K33-K32+K46-K45&gt;0,K20-K19+K33-K32+K46-K45,0)</f>
        <v>0</v>
      </c>
    </row>
    <row r="49" spans="1:11">
      <c r="A49" s="212" t="s">
        <v>160</v>
      </c>
      <c r="B49" s="213"/>
      <c r="C49" s="213"/>
      <c r="D49" s="213"/>
      <c r="E49" s="213"/>
      <c r="F49" s="213"/>
      <c r="G49" s="213"/>
      <c r="H49" s="213"/>
      <c r="I49" s="1">
        <v>41</v>
      </c>
      <c r="J49" s="7">
        <v>3797923</v>
      </c>
      <c r="K49" s="7">
        <f>Bilanca!J64</f>
        <v>1696638</v>
      </c>
    </row>
    <row r="50" spans="1:11">
      <c r="A50" s="212" t="s">
        <v>174</v>
      </c>
      <c r="B50" s="213"/>
      <c r="C50" s="213"/>
      <c r="D50" s="213"/>
      <c r="E50" s="213"/>
      <c r="F50" s="213"/>
      <c r="G50" s="213"/>
      <c r="H50" s="213"/>
      <c r="I50" s="1">
        <v>42</v>
      </c>
      <c r="J50" s="7">
        <f>J47</f>
        <v>0</v>
      </c>
      <c r="K50" s="7">
        <f>K47</f>
        <v>160725</v>
      </c>
    </row>
    <row r="51" spans="1:11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7">
        <f>J48</f>
        <v>3413926.7447897289</v>
      </c>
      <c r="K51" s="7">
        <f>K48</f>
        <v>0</v>
      </c>
    </row>
    <row r="52" spans="1:11">
      <c r="A52" s="234" t="s">
        <v>176</v>
      </c>
      <c r="B52" s="235"/>
      <c r="C52" s="235"/>
      <c r="D52" s="235"/>
      <c r="E52" s="235"/>
      <c r="F52" s="235"/>
      <c r="G52" s="235"/>
      <c r="H52" s="235"/>
      <c r="I52" s="4">
        <v>44</v>
      </c>
      <c r="J52" s="65">
        <f>J49+J50-J51</f>
        <v>383996.25521027111</v>
      </c>
      <c r="K52" s="61">
        <f>K49+K50-K51</f>
        <v>1857363</v>
      </c>
    </row>
    <row r="54" spans="1:11">
      <c r="K54" s="127"/>
    </row>
    <row r="57" spans="1:11">
      <c r="K57" s="127"/>
    </row>
  </sheetData>
  <protectedRanges>
    <protectedRange sqref="J7" name="Range1_10_2"/>
    <protectedRange sqref="J8" name="Range1_10_3"/>
    <protectedRange sqref="J10" name="Range1"/>
    <protectedRange sqref="J14" name="Range1_11_1"/>
    <protectedRange sqref="J16:J17" name="Range1_11_2"/>
    <protectedRange sqref="J22" name="Range1_12"/>
    <protectedRange sqref="J28" name="Range1_13"/>
    <protectedRange sqref="J49" name="Range1_15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2">
    <dataValidation allowBlank="1" sqref="A1:I1048576 J44:J48 J1:J6 J10:J14 J16 J18:J21 J23:J27 J29:J35 J37:J38 L1:XFD1048576 J52:K1048576 K1:K49"/>
    <dataValidation type="whole" operator="notEqual" allowBlank="1" showInputMessage="1" showErrorMessage="1" errorTitle="Pogrešan unos" error="Mogu se unijeti samo cjelobrojne vrijednosti." sqref="J49:J51 J7:J9 J15 J17 J22 J28 J36 J39:J43 K50:K51">
      <formula1>9999999998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IV65536"/>
    </sheetView>
  </sheetViews>
  <sheetFormatPr defaultRowHeight="12.75"/>
  <cols>
    <col min="1" max="16384" width="9.140625" style="52"/>
  </cols>
  <sheetData>
    <row r="1" spans="1:11" ht="12.75" customHeight="1">
      <c r="A1" s="259" t="s">
        <v>196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277</v>
      </c>
      <c r="J4" s="67" t="s">
        <v>317</v>
      </c>
      <c r="K4" s="67" t="s">
        <v>318</v>
      </c>
    </row>
    <row r="5" spans="1:11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281</v>
      </c>
      <c r="K5" s="73" t="s">
        <v>282</v>
      </c>
    </row>
    <row r="6" spans="1:11">
      <c r="A6" s="218" t="s">
        <v>155</v>
      </c>
      <c r="B6" s="229"/>
      <c r="C6" s="229"/>
      <c r="D6" s="229"/>
      <c r="E6" s="229"/>
      <c r="F6" s="229"/>
      <c r="G6" s="229"/>
      <c r="H6" s="229"/>
      <c r="I6" s="263"/>
      <c r="J6" s="263"/>
      <c r="K6" s="264"/>
    </row>
    <row r="7" spans="1:11">
      <c r="A7" s="212" t="s">
        <v>198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>
      <c r="A12" s="201" t="s">
        <v>197</v>
      </c>
      <c r="B12" s="202"/>
      <c r="C12" s="202"/>
      <c r="D12" s="202"/>
      <c r="E12" s="202"/>
      <c r="F12" s="202"/>
      <c r="G12" s="202"/>
      <c r="H12" s="202"/>
      <c r="I12" s="1">
        <v>6</v>
      </c>
      <c r="J12" s="64">
        <f>SUM(J7:J11)</f>
        <v>0</v>
      </c>
      <c r="K12" s="53">
        <f>SUM(K7:K11)</f>
        <v>0</v>
      </c>
    </row>
    <row r="13" spans="1:11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>
      <c r="A19" s="201" t="s">
        <v>47</v>
      </c>
      <c r="B19" s="202"/>
      <c r="C19" s="202"/>
      <c r="D19" s="202"/>
      <c r="E19" s="202"/>
      <c r="F19" s="202"/>
      <c r="G19" s="202"/>
      <c r="H19" s="202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01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5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18" t="s">
        <v>158</v>
      </c>
      <c r="B22" s="229"/>
      <c r="C22" s="229"/>
      <c r="D22" s="229"/>
      <c r="E22" s="229"/>
      <c r="F22" s="229"/>
      <c r="G22" s="229"/>
      <c r="H22" s="229"/>
      <c r="I22" s="263"/>
      <c r="J22" s="263"/>
      <c r="K22" s="264"/>
    </row>
    <row r="23" spans="1:11">
      <c r="A23" s="212" t="s">
        <v>164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>
      <c r="A24" s="212" t="s">
        <v>165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>
      <c r="A25" s="212" t="s">
        <v>319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>
      <c r="A26" s="212" t="s">
        <v>320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>
      <c r="A27" s="212" t="s">
        <v>166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>
      <c r="A28" s="201" t="s">
        <v>114</v>
      </c>
      <c r="B28" s="202"/>
      <c r="C28" s="202"/>
      <c r="D28" s="202"/>
      <c r="E28" s="202"/>
      <c r="F28" s="202"/>
      <c r="G28" s="202"/>
      <c r="H28" s="202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>
      <c r="A32" s="201" t="s">
        <v>48</v>
      </c>
      <c r="B32" s="202"/>
      <c r="C32" s="202"/>
      <c r="D32" s="202"/>
      <c r="E32" s="202"/>
      <c r="F32" s="202"/>
      <c r="G32" s="202"/>
      <c r="H32" s="202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01" t="s">
        <v>110</v>
      </c>
      <c r="B33" s="202"/>
      <c r="C33" s="202"/>
      <c r="D33" s="202"/>
      <c r="E33" s="202"/>
      <c r="F33" s="202"/>
      <c r="G33" s="202"/>
      <c r="H33" s="20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01" t="s">
        <v>111</v>
      </c>
      <c r="B34" s="202"/>
      <c r="C34" s="202"/>
      <c r="D34" s="202"/>
      <c r="E34" s="202"/>
      <c r="F34" s="202"/>
      <c r="G34" s="202"/>
      <c r="H34" s="20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18" t="s">
        <v>159</v>
      </c>
      <c r="B35" s="229"/>
      <c r="C35" s="229"/>
      <c r="D35" s="229"/>
      <c r="E35" s="229"/>
      <c r="F35" s="229"/>
      <c r="G35" s="229"/>
      <c r="H35" s="229"/>
      <c r="I35" s="263">
        <v>0</v>
      </c>
      <c r="J35" s="263"/>
      <c r="K35" s="264"/>
    </row>
    <row r="36" spans="1:11">
      <c r="A36" s="212" t="s">
        <v>173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>
      <c r="A39" s="201" t="s">
        <v>49</v>
      </c>
      <c r="B39" s="202"/>
      <c r="C39" s="202"/>
      <c r="D39" s="202"/>
      <c r="E39" s="202"/>
      <c r="F39" s="202"/>
      <c r="G39" s="202"/>
      <c r="H39" s="202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>
      <c r="A45" s="201" t="s">
        <v>148</v>
      </c>
      <c r="B45" s="202"/>
      <c r="C45" s="202"/>
      <c r="D45" s="202"/>
      <c r="E45" s="202"/>
      <c r="F45" s="202"/>
      <c r="G45" s="202"/>
      <c r="H45" s="202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01" t="s">
        <v>161</v>
      </c>
      <c r="B46" s="202"/>
      <c r="C46" s="202"/>
      <c r="D46" s="202"/>
      <c r="E46" s="202"/>
      <c r="F46" s="202"/>
      <c r="G46" s="202"/>
      <c r="H46" s="20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01" t="s">
        <v>162</v>
      </c>
      <c r="B47" s="202"/>
      <c r="C47" s="202"/>
      <c r="D47" s="202"/>
      <c r="E47" s="202"/>
      <c r="F47" s="202"/>
      <c r="G47" s="202"/>
      <c r="H47" s="20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01" t="s">
        <v>149</v>
      </c>
      <c r="B48" s="202"/>
      <c r="C48" s="202"/>
      <c r="D48" s="202"/>
      <c r="E48" s="202"/>
      <c r="F48" s="202"/>
      <c r="G48" s="202"/>
      <c r="H48" s="20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01" t="s">
        <v>15</v>
      </c>
      <c r="B49" s="202"/>
      <c r="C49" s="202"/>
      <c r="D49" s="202"/>
      <c r="E49" s="202"/>
      <c r="F49" s="202"/>
      <c r="G49" s="202"/>
      <c r="H49" s="20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01" t="s">
        <v>160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/>
      <c r="K50" s="7"/>
    </row>
    <row r="51" spans="1:11">
      <c r="A51" s="201" t="s">
        <v>174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>
      <c r="A52" s="201" t="s">
        <v>175</v>
      </c>
      <c r="B52" s="202"/>
      <c r="C52" s="202"/>
      <c r="D52" s="202"/>
      <c r="E52" s="202"/>
      <c r="F52" s="202"/>
      <c r="G52" s="202"/>
      <c r="H52" s="202"/>
      <c r="I52" s="1">
        <v>44</v>
      </c>
      <c r="J52" s="5"/>
      <c r="K52" s="7"/>
    </row>
    <row r="53" spans="1:11">
      <c r="A53" s="215" t="s">
        <v>176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N19" sqref="N19"/>
    </sheetView>
  </sheetViews>
  <sheetFormatPr defaultRowHeight="12.75"/>
  <cols>
    <col min="1" max="4" width="9.140625" style="76"/>
    <col min="5" max="5" width="10.140625" style="76" bestFit="1" customWidth="1"/>
    <col min="6" max="9" width="9.140625" style="76"/>
    <col min="10" max="10" width="12.28515625" style="76" customWidth="1"/>
    <col min="11" max="11" width="15.85546875" style="76" customWidth="1"/>
    <col min="12" max="12" width="10.140625" style="76" bestFit="1" customWidth="1"/>
    <col min="13" max="16384" width="9.140625" style="76"/>
  </cols>
  <sheetData>
    <row r="1" spans="1:12">
      <c r="A1" s="278" t="s">
        <v>279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5"/>
    </row>
    <row r="2" spans="1:12" ht="15.75">
      <c r="A2" s="42"/>
      <c r="B2" s="74"/>
      <c r="C2" s="288" t="s">
        <v>280</v>
      </c>
      <c r="D2" s="288"/>
      <c r="E2" s="77">
        <v>41275</v>
      </c>
      <c r="F2" s="43" t="s">
        <v>248</v>
      </c>
      <c r="G2" s="289">
        <v>41364</v>
      </c>
      <c r="H2" s="290"/>
      <c r="I2" s="74"/>
      <c r="J2" s="74"/>
      <c r="K2" s="74"/>
      <c r="L2" s="78"/>
    </row>
    <row r="3" spans="1:12" ht="23.25">
      <c r="A3" s="291" t="s">
        <v>59</v>
      </c>
      <c r="B3" s="291"/>
      <c r="C3" s="291"/>
      <c r="D3" s="291"/>
      <c r="E3" s="291"/>
      <c r="F3" s="291"/>
      <c r="G3" s="291"/>
      <c r="H3" s="291"/>
      <c r="I3" s="81" t="s">
        <v>303</v>
      </c>
      <c r="J3" s="82" t="s">
        <v>150</v>
      </c>
      <c r="K3" s="82" t="s">
        <v>151</v>
      </c>
    </row>
    <row r="4" spans="1:12">
      <c r="A4" s="292">
        <v>1</v>
      </c>
      <c r="B4" s="292"/>
      <c r="C4" s="292"/>
      <c r="D4" s="292"/>
      <c r="E4" s="292"/>
      <c r="F4" s="292"/>
      <c r="G4" s="292"/>
      <c r="H4" s="292"/>
      <c r="I4" s="84">
        <v>2</v>
      </c>
      <c r="J4" s="83" t="s">
        <v>281</v>
      </c>
      <c r="K4" s="83" t="s">
        <v>282</v>
      </c>
    </row>
    <row r="5" spans="1:12">
      <c r="A5" s="280" t="s">
        <v>283</v>
      </c>
      <c r="B5" s="281"/>
      <c r="C5" s="281"/>
      <c r="D5" s="281"/>
      <c r="E5" s="281"/>
      <c r="F5" s="281"/>
      <c r="G5" s="281"/>
      <c r="H5" s="281"/>
      <c r="I5" s="44">
        <v>1</v>
      </c>
      <c r="J5" s="6">
        <v>133372000</v>
      </c>
      <c r="K5" s="6">
        <v>133372000</v>
      </c>
    </row>
    <row r="6" spans="1:12">
      <c r="A6" s="280" t="s">
        <v>284</v>
      </c>
      <c r="B6" s="281"/>
      <c r="C6" s="281"/>
      <c r="D6" s="281"/>
      <c r="E6" s="281"/>
      <c r="F6" s="281"/>
      <c r="G6" s="281"/>
      <c r="H6" s="281"/>
      <c r="I6" s="44">
        <v>2</v>
      </c>
      <c r="J6" s="7">
        <v>882748218</v>
      </c>
      <c r="K6" s="7">
        <v>882748218</v>
      </c>
    </row>
    <row r="7" spans="1:12">
      <c r="A7" s="280" t="s">
        <v>285</v>
      </c>
      <c r="B7" s="281"/>
      <c r="C7" s="281"/>
      <c r="D7" s="281"/>
      <c r="E7" s="281"/>
      <c r="F7" s="281"/>
      <c r="G7" s="281"/>
      <c r="H7" s="281"/>
      <c r="I7" s="44">
        <v>3</v>
      </c>
      <c r="J7" s="7"/>
      <c r="K7" s="46">
        <v>-4178358</v>
      </c>
    </row>
    <row r="8" spans="1:12">
      <c r="A8" s="280" t="s">
        <v>286</v>
      </c>
      <c r="B8" s="281"/>
      <c r="C8" s="281"/>
      <c r="D8" s="281"/>
      <c r="E8" s="281"/>
      <c r="F8" s="281"/>
      <c r="G8" s="281"/>
      <c r="H8" s="281"/>
      <c r="I8" s="44">
        <v>4</v>
      </c>
      <c r="J8" s="7">
        <v>257881428</v>
      </c>
      <c r="K8" s="46">
        <v>245985559</v>
      </c>
    </row>
    <row r="9" spans="1:12">
      <c r="A9" s="280" t="s">
        <v>287</v>
      </c>
      <c r="B9" s="281"/>
      <c r="C9" s="281"/>
      <c r="D9" s="281"/>
      <c r="E9" s="281"/>
      <c r="F9" s="281"/>
      <c r="G9" s="281"/>
      <c r="H9" s="281"/>
      <c r="I9" s="44">
        <v>5</v>
      </c>
      <c r="J9" s="7">
        <v>-11895868</v>
      </c>
      <c r="K9" s="46">
        <v>-2004251</v>
      </c>
    </row>
    <row r="10" spans="1:12">
      <c r="A10" s="280" t="s">
        <v>288</v>
      </c>
      <c r="B10" s="281"/>
      <c r="C10" s="281"/>
      <c r="D10" s="281"/>
      <c r="E10" s="281"/>
      <c r="F10" s="281"/>
      <c r="G10" s="281"/>
      <c r="H10" s="281"/>
      <c r="I10" s="44">
        <v>6</v>
      </c>
      <c r="J10" s="46"/>
      <c r="K10" s="46"/>
    </row>
    <row r="11" spans="1:12">
      <c r="A11" s="280" t="s">
        <v>289</v>
      </c>
      <c r="B11" s="281"/>
      <c r="C11" s="281"/>
      <c r="D11" s="281"/>
      <c r="E11" s="281"/>
      <c r="F11" s="281"/>
      <c r="G11" s="281"/>
      <c r="H11" s="281"/>
      <c r="I11" s="44">
        <v>7</v>
      </c>
      <c r="J11" s="46"/>
      <c r="K11" s="46"/>
    </row>
    <row r="12" spans="1:12">
      <c r="A12" s="280" t="s">
        <v>290</v>
      </c>
      <c r="B12" s="281"/>
      <c r="C12" s="281"/>
      <c r="D12" s="281"/>
      <c r="E12" s="281"/>
      <c r="F12" s="281"/>
      <c r="G12" s="281"/>
      <c r="H12" s="281"/>
      <c r="I12" s="44">
        <v>8</v>
      </c>
      <c r="J12" s="46"/>
      <c r="K12" s="46"/>
    </row>
    <row r="13" spans="1:12">
      <c r="A13" s="280" t="s">
        <v>291</v>
      </c>
      <c r="B13" s="281"/>
      <c r="C13" s="281"/>
      <c r="D13" s="281"/>
      <c r="E13" s="281"/>
      <c r="F13" s="281"/>
      <c r="G13" s="281"/>
      <c r="H13" s="281"/>
      <c r="I13" s="44">
        <v>9</v>
      </c>
      <c r="J13" s="46">
        <v>-4407923</v>
      </c>
      <c r="K13" s="46">
        <v>-3532149</v>
      </c>
    </row>
    <row r="14" spans="1:12">
      <c r="A14" s="282" t="s">
        <v>292</v>
      </c>
      <c r="B14" s="283"/>
      <c r="C14" s="283"/>
      <c r="D14" s="283"/>
      <c r="E14" s="283"/>
      <c r="F14" s="283"/>
      <c r="G14" s="283"/>
      <c r="H14" s="283"/>
      <c r="I14" s="44">
        <v>10</v>
      </c>
      <c r="J14" s="79">
        <f>SUM(J5:J13)</f>
        <v>1257697855</v>
      </c>
      <c r="K14" s="79">
        <f>SUM(K5:K13)</f>
        <v>1252391019</v>
      </c>
      <c r="L14" s="131"/>
    </row>
    <row r="15" spans="1:12">
      <c r="A15" s="280" t="s">
        <v>293</v>
      </c>
      <c r="B15" s="281"/>
      <c r="C15" s="281"/>
      <c r="D15" s="281"/>
      <c r="E15" s="281"/>
      <c r="F15" s="281"/>
      <c r="G15" s="281"/>
      <c r="H15" s="281"/>
      <c r="I15" s="44">
        <v>11</v>
      </c>
      <c r="J15" s="7"/>
      <c r="K15" s="46"/>
    </row>
    <row r="16" spans="1:12">
      <c r="A16" s="280" t="s">
        <v>294</v>
      </c>
      <c r="B16" s="281"/>
      <c r="C16" s="281"/>
      <c r="D16" s="281"/>
      <c r="E16" s="281"/>
      <c r="F16" s="281"/>
      <c r="G16" s="281"/>
      <c r="H16" s="281"/>
      <c r="I16" s="44">
        <v>12</v>
      </c>
      <c r="J16" s="7"/>
      <c r="K16" s="46"/>
    </row>
    <row r="17" spans="1:12">
      <c r="A17" s="280" t="s">
        <v>295</v>
      </c>
      <c r="B17" s="281"/>
      <c r="C17" s="281"/>
      <c r="D17" s="281"/>
      <c r="E17" s="281"/>
      <c r="F17" s="281"/>
      <c r="G17" s="281"/>
      <c r="H17" s="281"/>
      <c r="I17" s="44">
        <v>13</v>
      </c>
      <c r="J17" s="7">
        <v>319000</v>
      </c>
      <c r="K17" s="46">
        <v>875774</v>
      </c>
      <c r="L17" s="131"/>
    </row>
    <row r="18" spans="1:12">
      <c r="A18" s="280" t="s">
        <v>296</v>
      </c>
      <c r="B18" s="281"/>
      <c r="C18" s="281"/>
      <c r="D18" s="281"/>
      <c r="E18" s="281"/>
      <c r="F18" s="281"/>
      <c r="G18" s="281"/>
      <c r="H18" s="281"/>
      <c r="I18" s="44">
        <v>14</v>
      </c>
      <c r="J18" s="7"/>
      <c r="K18" s="46"/>
    </row>
    <row r="19" spans="1:12">
      <c r="A19" s="280" t="s">
        <v>297</v>
      </c>
      <c r="B19" s="281"/>
      <c r="C19" s="281"/>
      <c r="D19" s="281"/>
      <c r="E19" s="281"/>
      <c r="F19" s="281"/>
      <c r="G19" s="281"/>
      <c r="H19" s="281"/>
      <c r="I19" s="44">
        <v>15</v>
      </c>
      <c r="J19" s="7"/>
      <c r="K19" s="46"/>
    </row>
    <row r="20" spans="1:12">
      <c r="A20" s="280" t="s">
        <v>298</v>
      </c>
      <c r="B20" s="281"/>
      <c r="C20" s="281"/>
      <c r="D20" s="281"/>
      <c r="E20" s="281"/>
      <c r="F20" s="281"/>
      <c r="G20" s="281"/>
      <c r="H20" s="281"/>
      <c r="I20" s="44">
        <v>16</v>
      </c>
      <c r="J20" s="7">
        <v>21844975</v>
      </c>
      <c r="K20" s="46">
        <v>-6182610</v>
      </c>
    </row>
    <row r="21" spans="1:12">
      <c r="A21" s="282" t="s">
        <v>299</v>
      </c>
      <c r="B21" s="283"/>
      <c r="C21" s="283"/>
      <c r="D21" s="283"/>
      <c r="E21" s="283"/>
      <c r="F21" s="283"/>
      <c r="G21" s="283"/>
      <c r="H21" s="283"/>
      <c r="I21" s="44">
        <v>17</v>
      </c>
      <c r="J21" s="80">
        <f>SUM(J15:J20)</f>
        <v>22163975</v>
      </c>
      <c r="K21" s="80">
        <f>SUM(K15:K20)</f>
        <v>-5306836</v>
      </c>
    </row>
    <row r="22" spans="1:12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2">
      <c r="A23" s="272" t="s">
        <v>300</v>
      </c>
      <c r="B23" s="273"/>
      <c r="C23" s="273"/>
      <c r="D23" s="273"/>
      <c r="E23" s="273"/>
      <c r="F23" s="273"/>
      <c r="G23" s="273"/>
      <c r="H23" s="273"/>
      <c r="I23" s="47">
        <v>18</v>
      </c>
      <c r="J23" s="6">
        <f>J21</f>
        <v>22163975</v>
      </c>
      <c r="K23" s="45">
        <v>-5306836</v>
      </c>
    </row>
    <row r="24" spans="1:12" ht="17.25" customHeight="1">
      <c r="A24" s="274" t="s">
        <v>301</v>
      </c>
      <c r="B24" s="275"/>
      <c r="C24" s="275"/>
      <c r="D24" s="275"/>
      <c r="E24" s="275"/>
      <c r="F24" s="275"/>
      <c r="G24" s="275"/>
      <c r="H24" s="275"/>
      <c r="I24" s="48">
        <v>19</v>
      </c>
      <c r="J24" s="80"/>
      <c r="K24" s="80"/>
    </row>
    <row r="25" spans="1:12" ht="30" customHeight="1">
      <c r="A25" s="276" t="s">
        <v>302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3">
    <dataValidation allowBlank="1" sqref="A1:I1048576 J1:K4 J10:J14 K7:K1048576 L1:XFD1048576 J21:J22 J24:J1048576"/>
    <dataValidation type="whole" operator="notEqual" allowBlank="1" showInputMessage="1" showErrorMessage="1" errorTitle="Pogrešan unos" error="Mogu se unijeti samo cjelobrojne vrijednosti." sqref="K5:K6 J5:J9 J15:J20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3" t="s">
        <v>278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314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Mak</cp:lastModifiedBy>
  <cp:lastPrinted>2011-03-28T11:17:39Z</cp:lastPrinted>
  <dcterms:created xsi:type="dcterms:W3CDTF">2008-10-17T11:51:54Z</dcterms:created>
  <dcterms:modified xsi:type="dcterms:W3CDTF">2013-04-24T15:46:59Z</dcterms:modified>
</cp:coreProperties>
</file>