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15" windowWidth="12165" windowHeight="8175" activeTab="4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Area" localSheetId="1">Bilanca!$A$1:$K$122</definedName>
    <definedName name="_xlnm.Print_Area" localSheetId="5">Bilješke!$A$1:$J$53</definedName>
    <definedName name="_xlnm.Print_Area" localSheetId="0">'OPĆI PODACI'!$A$1:$I$63</definedName>
    <definedName name="_xlnm.Print_Area" localSheetId="4">PK!$A$1:$K$25</definedName>
  </definedNames>
  <calcPr calcId="125725"/>
</workbook>
</file>

<file path=xl/calcChain.xml><?xml version="1.0" encoding="utf-8"?>
<calcChain xmlns="http://schemas.openxmlformats.org/spreadsheetml/2006/main">
  <c r="K72" i="19"/>
  <c r="M22" i="18"/>
  <c r="L22"/>
  <c r="K22"/>
  <c r="J22"/>
  <c r="L29"/>
  <c r="K21" i="17"/>
  <c r="J21"/>
  <c r="K14"/>
  <c r="J14"/>
  <c r="K44" i="20"/>
  <c r="K46"/>
  <c r="J44"/>
  <c r="J46"/>
  <c r="J48"/>
  <c r="J51"/>
  <c r="K38"/>
  <c r="K45"/>
  <c r="J38"/>
  <c r="J45"/>
  <c r="K31"/>
  <c r="J31"/>
  <c r="J33"/>
  <c r="K27"/>
  <c r="K32"/>
  <c r="J27"/>
  <c r="J32"/>
  <c r="K18"/>
  <c r="K20"/>
  <c r="J18"/>
  <c r="J20"/>
  <c r="K13"/>
  <c r="K19"/>
  <c r="J13"/>
  <c r="J19"/>
  <c r="M57" i="18"/>
  <c r="M66"/>
  <c r="L57"/>
  <c r="L66"/>
  <c r="K57"/>
  <c r="K66"/>
  <c r="J57"/>
  <c r="J66"/>
  <c r="K10"/>
  <c r="K43"/>
  <c r="K44"/>
  <c r="K48"/>
  <c r="K56"/>
  <c r="K67"/>
  <c r="J10"/>
  <c r="J43"/>
  <c r="J44"/>
  <c r="J48"/>
  <c r="J56"/>
  <c r="J67"/>
  <c r="J49"/>
  <c r="J53"/>
  <c r="M33"/>
  <c r="L33"/>
  <c r="K33"/>
  <c r="J33"/>
  <c r="L27"/>
  <c r="M27"/>
  <c r="K27"/>
  <c r="J27"/>
  <c r="M16"/>
  <c r="L16"/>
  <c r="L10" s="1"/>
  <c r="L43" s="1"/>
  <c r="K16"/>
  <c r="J16"/>
  <c r="M12"/>
  <c r="L12"/>
  <c r="K12"/>
  <c r="J12"/>
  <c r="M10"/>
  <c r="M43" s="1"/>
  <c r="K46"/>
  <c r="M7"/>
  <c r="M42"/>
  <c r="L7"/>
  <c r="K7"/>
  <c r="K42"/>
  <c r="J7"/>
  <c r="J42"/>
  <c r="K119" i="19"/>
  <c r="K112"/>
  <c r="K105"/>
  <c r="K100"/>
  <c r="K103"/>
  <c r="J100"/>
  <c r="K93"/>
  <c r="K90"/>
  <c r="J90"/>
  <c r="K86"/>
  <c r="J86"/>
  <c r="K82"/>
  <c r="J82"/>
  <c r="K79"/>
  <c r="J79"/>
  <c r="J72"/>
  <c r="K69"/>
  <c r="K118" s="1"/>
  <c r="J69"/>
  <c r="J114"/>
  <c r="K62"/>
  <c r="K56"/>
  <c r="J56"/>
  <c r="K55"/>
  <c r="K49"/>
  <c r="K51"/>
  <c r="J49"/>
  <c r="K41"/>
  <c r="K40"/>
  <c r="J41"/>
  <c r="J40"/>
  <c r="K35"/>
  <c r="J35"/>
  <c r="K26"/>
  <c r="J26"/>
  <c r="K16"/>
  <c r="K8"/>
  <c r="K66"/>
  <c r="J16"/>
  <c r="K9"/>
  <c r="J9"/>
  <c r="J8"/>
  <c r="J66"/>
  <c r="L42" i="18"/>
  <c r="K33" i="20"/>
  <c r="K48"/>
  <c r="K51"/>
  <c r="J47"/>
  <c r="J50"/>
  <c r="J52"/>
  <c r="K45" i="18"/>
  <c r="J46"/>
  <c r="J45"/>
  <c r="K114" i="19"/>
  <c r="K47" i="20"/>
  <c r="K50"/>
  <c r="K52"/>
  <c r="J50" i="18"/>
  <c r="K50"/>
  <c r="K49"/>
  <c r="M44" l="1"/>
  <c r="M48" s="1"/>
  <c r="M45"/>
  <c r="M46"/>
  <c r="L46"/>
  <c r="L44"/>
  <c r="L48" s="1"/>
  <c r="L45"/>
  <c r="L50" l="1"/>
  <c r="L56"/>
  <c r="L67" s="1"/>
  <c r="L70" s="1"/>
  <c r="L49"/>
  <c r="L53" s="1"/>
  <c r="M56"/>
  <c r="M67" s="1"/>
  <c r="M49"/>
  <c r="M50"/>
</calcChain>
</file>

<file path=xl/sharedStrings.xml><?xml version="1.0" encoding="utf-8"?>
<sst xmlns="http://schemas.openxmlformats.org/spreadsheetml/2006/main" count="358" uniqueCount="327">
  <si>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</si>
  <si>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</si>
  <si>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</si>
  <si>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</si>
  <si>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</si>
  <si>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</si>
  <si>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</si>
  <si>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</si>
  <si>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</si>
  <si>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</si>
  <si>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</si>
  <si>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</si>
  <si>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</si>
  <si>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</si>
  <si>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</si>
  <si>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</si>
  <si>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</si>
  <si>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</si>
  <si>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</si>
  <si>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</si>
  <si>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</si>
  <si>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</si>
  <si>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</si>
  <si>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</si>
  <si>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</si>
  <si>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</si>
  <si>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</si>
  <si>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</si>
  <si>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</si>
  <si>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</si>
  <si>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</si>
  <si>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</si>
  <si>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</si>
  <si>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</si>
  <si>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</si>
  <si>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</si>
  <si>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</si>
  <si>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</si>
  <si>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</si>
  <si>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</si>
  <si>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</si>
  <si>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</si>
  <si>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</si>
  <si>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</si>
  <si>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</si>
  <si>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</si>
  <si>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</si>
  <si>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</si>
  <si>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</si>
  <si>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</si>
  <si>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</si>
  <si>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</si>
  <si>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</si>
  <si>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</si>
  <si>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</si>
  <si>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</si>
  <si>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</si>
  <si>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</si>
  <si>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</si>
  <si>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</si>
  <si>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</si>
  <si>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</si>
  <si>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</si>
  <si>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</si>
  <si>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</si>
  <si>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</si>
  <si>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</si>
  <si>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</si>
  <si>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</si>
  <si>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</si>
  <si>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</si>
  <si>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</si>
  <si>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</si>
  <si>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</si>
  <si>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</si>
  <si>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</si>
  <si>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</si>
  <si>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</si>
  <si>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</si>
  <si>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</si>
  <si>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</si>
  <si>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</si>
  <si>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</si>
  <si>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</si>
  <si>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</si>
  <si>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</si>
  <si>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</si>
  <si>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</si>
  <si>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</si>
  <si>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</si>
  <si>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</si>
  <si>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</si>
  <si>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</si>
  <si>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</si>
  <si>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</si>
  <si>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</si>
  <si>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</si>
  <si>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</si>
  <si>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</si>
  <si>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</si>
  <si>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</si>
  <si>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</si>
  <si>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</si>
  <si>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</si>
  <si>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</si>
  <si>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</si>
  <si>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</si>
  <si>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</si>
  <si>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</si>
  <si>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</si>
  <si>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</si>
  <si>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</si>
  <si>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</si>
  <si>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</si>
  <si>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</si>
  <si>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</si>
  <si>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</si>
  <si>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</si>
  <si>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</si>
  <si>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</si>
  <si>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</si>
  <si>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</si>
  <si>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</si>
  <si>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</si>
  <si>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</si>
  <si>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</si>
  <si>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</si>
  <si>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</si>
  <si>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</si>
  <si>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</si>
  <si>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</si>
  <si>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</si>
  <si>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</si>
  <si>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</si>
  <si>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</si>
  <si>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</si>
  <si>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</si>
  <si>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</si>
  <si>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</si>
  <si>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</si>
  <si>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</si>
  <si>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</si>
  <si>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</si>
  <si>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</si>
  <si>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</si>
  <si>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</si>
  <si>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</si>
  <si>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</si>
  <si>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</si>
  <si>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</si>
  <si>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</si>
  <si>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</si>
  <si>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</si>
  <si>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</si>
  <si>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</si>
  <si>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</si>
  <si>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</si>
  <si>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</si>
  <si>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</si>
  <si>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</si>
  <si>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</si>
  <si>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</si>
  <si>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</si>
  <si>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</si>
  <si>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</si>
  <si>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</si>
  <si>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</si>
  <si>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</si>
  <si>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</si>
  <si>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</si>
  <si>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</si>
  <si>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</si>
  <si>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</si>
  <si>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</si>
  <si>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</si>
  <si>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</si>
  <si>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</si>
  <si>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</si>
  <si>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</si>
  <si>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</si>
  <si>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</si>
  <si>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</si>
  <si>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</si>
  <si>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</si>
  <si>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</si>
  <si>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</si>
  <si>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</si>
  <si>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</si>
  <si>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</si>
  <si>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</si>
  <si>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</si>
  <si>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</si>
  <si>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</si>
  <si>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</si>
  <si>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</si>
  <si>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</si>
  <si>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</si>
  <si>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</si>
  <si>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</si>
  <si>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</si>
  <si>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</si>
  <si>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</si>
  <si>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</si>
  <si>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</si>
  <si>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</si>
  <si>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</si>
  <si>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</si>
  <si>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</si>
  <si>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</si>
  <si>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</si>
  <si>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</si>
  <si>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</si>
  <si>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</si>
  <si>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</si>
  <si>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</si>
  <si>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</si>
  <si>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</si>
  <si>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</si>
  <si>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</si>
  <si>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</si>
  <si>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</si>
  <si>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</si>
  <si>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</si>
  <si>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</si>
  <si>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</si>
  <si>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</si>
  <si>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</si>
  <si>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</si>
  <si>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</si>
  <si>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</si>
  <si>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</si>
  <si>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</si>
  <si>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</si>
  <si>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</si>
  <si>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</si>
  <si>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</si>
  <si>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</si>
  <si>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</si>
  <si>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</si>
  <si>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</si>
  <si>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</si>
  <si>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</si>
  <si>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</si>
  <si>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</si>
  <si>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</si>
  <si>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</si>
  <si>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</si>
  <si>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</si>
  <si>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</si>
  <si>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</si>
  <si>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</si>
  <si>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</si>
  <si>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</si>
  <si>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</si>
  <si>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</si>
  <si>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</si>
  <si>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</si>
  <si>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</si>
  <si>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</si>
  <si>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</si>
  <si>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</si>
  <si>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</si>
  <si>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</si>
  <si>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</si>
  <si>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</si>
  <si>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</si>
  <si>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</si>
  <si>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</si>
  <si>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</si>
  <si>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</si>
  <si>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</si>
  <si>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</si>
  <si>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</si>
  <si>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</si>
  <si>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</si>
  <si>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</si>
  <si>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</si>
  <si>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</si>
  <si>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</si>
  <si>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</si>
  <si>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</si>
  <si>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</si>
  <si>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</si>
  <si>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</si>
  <si>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</si>
  <si>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</si>
  <si>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</si>
  <si>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</si>
  <si>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</si>
  <si>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</si>
  <si>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DA</t>
  </si>
  <si>
    <t>ATLANTIC TRADE DOO ZAGREB</t>
  </si>
  <si>
    <t>03785793</t>
  </si>
  <si>
    <t>HAMBURG</t>
  </si>
  <si>
    <t>ATLANTIC MULTIPOWER GERMANY</t>
  </si>
  <si>
    <t>BEOGRAD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</si>
  <si>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</si>
  <si>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</si>
  <si>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</si>
  <si>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</si>
  <si>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</si>
  <si>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</si>
  <si>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Obveznik: Atlantic grupa d.d._____________________________________________________________</t>
  </si>
  <si>
    <t>Obveznik: Atlantic grupa d.d.</t>
  </si>
  <si>
    <t>DROGA KOLINSKA DD</t>
  </si>
  <si>
    <t>GRAND PROM A.D.</t>
  </si>
  <si>
    <t>SOKO NADA ŠTARK A.D.</t>
  </si>
  <si>
    <t>ATLANTIC TRADE DOO LJUBLJANA</t>
  </si>
  <si>
    <t>LJUBLJANA</t>
  </si>
  <si>
    <t>2114011000</t>
  </si>
  <si>
    <t>17173006</t>
  </si>
  <si>
    <t>07026447</t>
  </si>
  <si>
    <t>1786164000</t>
  </si>
  <si>
    <t>1.1.2012.</t>
  </si>
  <si>
    <t>Obveznik: Atlantic Grupa d.d.</t>
  </si>
  <si>
    <t>Zagreb</t>
  </si>
  <si>
    <t>Grad Zagreb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</si>
  <si>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</si>
  <si>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</si>
  <si>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</si>
  <si>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</si>
  <si>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</si>
  <si>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 xml:space="preserve">     1. Kamate, tečajne razlike, dividende i slični prihodi iz odnosa s 
         povezanim poduzetnicima</t>
  </si>
  <si>
    <t>31.12.2012.</t>
  </si>
  <si>
    <t>stanje na dan 31.12.2012.</t>
  </si>
  <si>
    <t>u razdoblju 01.01.2012. do 31.12.2012.</t>
  </si>
  <si>
    <t>u razdoblju 1.1.2012. do 31.12.2012.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</si>
</sst>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000"/>
    <numFmt numFmtId="165" formatCode="#,##0.000"/>
    <numFmt numFmtId="166" formatCode="_-* #,##0\ _k_n_-;\-* #,##0\ _k_n_-;_-* &quot;-&quot;??\ _k_n_-;_-@_-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name val="Arial"/>
      <family val="2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43" fontId="1" fillId="0" borderId="0" applyFont="0" applyFill="0" applyBorder="0" applyAlignment="0" applyProtection="0"/>
  </cellStyleXfs>
  <cellXfs count="311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20" fillId="0" borderId="0" xfId="4" applyFont="1" applyAlignment="1"/>
    <xf numFmtId="0" fontId="21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/>
    <xf numFmtId="0" fontId="5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3" fontId="2" fillId="4" borderId="0" xfId="0" applyNumberFormat="1" applyFont="1" applyFill="1" applyBorder="1" applyAlignment="1" applyProtection="1">
      <alignment vertical="center"/>
      <protection hidden="1"/>
    </xf>
    <xf numFmtId="3" fontId="2" fillId="4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>
      <alignment vertical="center"/>
    </xf>
    <xf numFmtId="3" fontId="8" fillId="4" borderId="0" xfId="0" applyNumberFormat="1" applyFont="1" applyFill="1" applyBorder="1" applyAlignment="1" applyProtection="1">
      <alignment vertical="center"/>
      <protection locked="0"/>
    </xf>
    <xf numFmtId="43" fontId="1" fillId="0" borderId="0" xfId="5" applyFont="1" applyFill="1"/>
    <xf numFmtId="43" fontId="1" fillId="0" borderId="0" xfId="0" applyNumberFormat="1" applyFont="1" applyFill="1"/>
    <xf numFmtId="3" fontId="1" fillId="0" borderId="0" xfId="5" applyNumberFormat="1" applyFont="1" applyFill="1"/>
    <xf numFmtId="3" fontId="1" fillId="0" borderId="0" xfId="0" applyNumberFormat="1" applyFont="1" applyFill="1"/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4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/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/>
    <xf numFmtId="3" fontId="8" fillId="0" borderId="4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66" fontId="29" fillId="0" borderId="0" xfId="5" applyNumberFormat="1" applyFont="1" applyFill="1" applyBorder="1" applyAlignment="1">
      <alignment horizontal="left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15" fillId="0" borderId="18" xfId="1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25" fillId="0" borderId="0" xfId="4" applyFont="1" applyBorder="1" applyAlignment="1" applyProtection="1">
      <alignment horizontal="left"/>
      <protection hidden="1"/>
    </xf>
    <xf numFmtId="0" fontId="26" fillId="0" borderId="0" xfId="4" applyFont="1" applyBorder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3" xfId="2" applyFont="1" applyBorder="1" applyAlignment="1" applyProtection="1">
      <alignment horizontal="center" vertical="top"/>
      <protection hidden="1"/>
    </xf>
    <xf numFmtId="0" fontId="7" fillId="0" borderId="23" xfId="2" applyFont="1" applyBorder="1" applyAlignment="1">
      <alignment horizontal="center"/>
    </xf>
    <xf numFmtId="0" fontId="7" fillId="0" borderId="24" xfId="2" applyFont="1" applyBorder="1" applyAlignment="1"/>
    <xf numFmtId="0" fontId="12" fillId="0" borderId="22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28" fillId="3" borderId="18" xfId="1" applyFont="1" applyFill="1" applyBorder="1" applyAlignment="1" applyProtection="1">
      <protection locked="0" hidden="1"/>
    </xf>
    <xf numFmtId="0" fontId="4" fillId="0" borderId="19" xfId="0" applyFont="1" applyBorder="1" applyAlignment="1" applyProtection="1">
      <protection locked="0" hidden="1"/>
    </xf>
    <xf numFmtId="0" fontId="4" fillId="0" borderId="20" xfId="0" applyFont="1" applyBorder="1" applyAlignment="1" applyProtection="1"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4" fillId="3" borderId="18" xfId="0" applyFont="1" applyFill="1" applyBorder="1" applyAlignment="1" applyProtection="1">
      <alignment horizontal="left" vertical="center"/>
      <protection locked="0" hidden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3" borderId="18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0" applyNumberFormat="1" applyFont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1" fontId="4" fillId="3" borderId="18" xfId="0" applyNumberFormat="1" applyFont="1" applyFill="1" applyBorder="1" applyAlignment="1" applyProtection="1">
      <alignment horizontal="center" vertical="center"/>
      <protection locked="0" hidden="1"/>
    </xf>
    <xf numFmtId="1" fontId="4" fillId="3" borderId="20" xfId="0" applyNumberFormat="1" applyFont="1" applyFill="1" applyBorder="1" applyAlignment="1" applyProtection="1">
      <alignment horizontal="center" vertical="center"/>
      <protection locked="0" hidden="1"/>
    </xf>
    <xf numFmtId="49" fontId="5" fillId="2" borderId="0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12" fillId="0" borderId="0" xfId="4" applyFont="1" applyAlignment="1"/>
    <xf numFmtId="0" fontId="19" fillId="0" borderId="0" xfId="4" applyFont="1" applyBorder="1" applyAlignment="1">
      <alignment horizontal="justify" vertical="top" wrapText="1"/>
    </xf>
    <xf numFmtId="0" fontId="11" fillId="0" borderId="0" xfId="4" applyAlignment="1"/>
  </cellXfs>
  <cellStyles count="6">
    <cellStyle name="Comma" xfId="5" builtinId="3"/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topLeftCell="A40" zoomScale="110" zoomScaleNormal="100" zoomScaleSheetLayoutView="100" workbookViewId="0">
      <selection activeCell="H3" sqref="H3"/>
    </sheetView>
  </sheetViews>
  <sheetFormatPr defaultRowHeight="12.75"/>
  <cols>
    <col min="1" max="1" width="9.140625" style="10"/>
    <col min="2" max="2" width="13" style="1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69" t="s">
        <v>208</v>
      </c>
      <c r="B1" s="170"/>
      <c r="C1" s="170"/>
      <c r="D1" s="73"/>
      <c r="E1" s="73"/>
      <c r="F1" s="73"/>
      <c r="G1" s="73"/>
      <c r="H1" s="73"/>
      <c r="I1" s="74"/>
      <c r="J1" s="9"/>
      <c r="K1" s="9"/>
      <c r="L1" s="9"/>
    </row>
    <row r="2" spans="1:12">
      <c r="A2" s="205" t="s">
        <v>209</v>
      </c>
      <c r="B2" s="206"/>
      <c r="C2" s="206"/>
      <c r="D2" s="207"/>
      <c r="E2" s="108" t="s">
        <v>313</v>
      </c>
      <c r="F2" s="11"/>
      <c r="G2" s="12" t="s">
        <v>210</v>
      </c>
      <c r="H2" s="108" t="s">
        <v>323</v>
      </c>
      <c r="I2" s="75"/>
      <c r="J2" s="9"/>
      <c r="K2" s="9"/>
      <c r="L2" s="9"/>
    </row>
    <row r="3" spans="1:12">
      <c r="A3" s="76"/>
      <c r="B3" s="13"/>
      <c r="C3" s="13"/>
      <c r="D3" s="13"/>
      <c r="E3" s="14"/>
      <c r="F3" s="14"/>
      <c r="G3" s="13"/>
      <c r="H3" s="13"/>
      <c r="I3" s="77"/>
      <c r="J3" s="9"/>
      <c r="K3" s="9"/>
      <c r="L3" s="9"/>
    </row>
    <row r="4" spans="1:12" ht="15">
      <c r="A4" s="208" t="s">
        <v>277</v>
      </c>
      <c r="B4" s="209"/>
      <c r="C4" s="209"/>
      <c r="D4" s="209"/>
      <c r="E4" s="209"/>
      <c r="F4" s="209"/>
      <c r="G4" s="209"/>
      <c r="H4" s="209"/>
      <c r="I4" s="210"/>
      <c r="J4" s="9"/>
      <c r="K4" s="9"/>
      <c r="L4" s="9"/>
    </row>
    <row r="5" spans="1:12">
      <c r="A5" s="78"/>
      <c r="B5" s="15"/>
      <c r="C5" s="15"/>
      <c r="D5" s="15"/>
      <c r="E5" s="16"/>
      <c r="F5" s="79"/>
      <c r="G5" s="17"/>
      <c r="H5" s="18"/>
      <c r="I5" s="80"/>
      <c r="J5" s="9"/>
      <c r="K5" s="9"/>
      <c r="L5" s="9"/>
    </row>
    <row r="6" spans="1:12">
      <c r="A6" s="157" t="s">
        <v>211</v>
      </c>
      <c r="B6" s="158"/>
      <c r="C6" s="203" t="s">
        <v>281</v>
      </c>
      <c r="D6" s="204"/>
      <c r="E6" s="28"/>
      <c r="F6" s="28"/>
      <c r="G6" s="28"/>
      <c r="H6" s="28"/>
      <c r="I6" s="81"/>
      <c r="J6" s="9"/>
      <c r="K6" s="9"/>
      <c r="L6" s="9"/>
    </row>
    <row r="7" spans="1:12">
      <c r="A7" s="82"/>
      <c r="B7" s="21"/>
      <c r="C7" s="15"/>
      <c r="D7" s="15"/>
      <c r="E7" s="28"/>
      <c r="F7" s="28"/>
      <c r="G7" s="28"/>
      <c r="H7" s="28"/>
      <c r="I7" s="81"/>
      <c r="J7" s="9"/>
      <c r="K7" s="9"/>
      <c r="L7" s="9"/>
    </row>
    <row r="8" spans="1:12">
      <c r="A8" s="211" t="s">
        <v>212</v>
      </c>
      <c r="B8" s="212"/>
      <c r="C8" s="203" t="s">
        <v>282</v>
      </c>
      <c r="D8" s="204"/>
      <c r="E8" s="28"/>
      <c r="F8" s="28"/>
      <c r="G8" s="28"/>
      <c r="H8" s="28"/>
      <c r="I8" s="83"/>
      <c r="J8" s="9"/>
      <c r="K8" s="9"/>
      <c r="L8" s="9"/>
    </row>
    <row r="9" spans="1:12">
      <c r="A9" s="84"/>
      <c r="B9" s="47"/>
      <c r="C9" s="19"/>
      <c r="D9" s="25"/>
      <c r="E9" s="15"/>
      <c r="F9" s="15"/>
      <c r="G9" s="15"/>
      <c r="H9" s="15"/>
      <c r="I9" s="83"/>
      <c r="J9" s="9"/>
      <c r="K9" s="9"/>
      <c r="L9" s="9"/>
    </row>
    <row r="10" spans="1:12">
      <c r="A10" s="152" t="s">
        <v>213</v>
      </c>
      <c r="B10" s="201"/>
      <c r="C10" s="203" t="s">
        <v>283</v>
      </c>
      <c r="D10" s="204"/>
      <c r="E10" s="15"/>
      <c r="F10" s="15"/>
      <c r="G10" s="15"/>
      <c r="H10" s="15"/>
      <c r="I10" s="83"/>
      <c r="J10" s="9"/>
      <c r="K10" s="9"/>
      <c r="L10" s="9"/>
    </row>
    <row r="11" spans="1:12">
      <c r="A11" s="202"/>
      <c r="B11" s="201"/>
      <c r="C11" s="15"/>
      <c r="D11" s="15"/>
      <c r="E11" s="15"/>
      <c r="F11" s="15"/>
      <c r="G11" s="15"/>
      <c r="H11" s="15"/>
      <c r="I11" s="83"/>
      <c r="J11" s="9"/>
      <c r="K11" s="9"/>
      <c r="L11" s="9"/>
    </row>
    <row r="12" spans="1:12">
      <c r="A12" s="157" t="s">
        <v>214</v>
      </c>
      <c r="B12" s="158"/>
      <c r="C12" s="198" t="s">
        <v>284</v>
      </c>
      <c r="D12" s="199"/>
      <c r="E12" s="199"/>
      <c r="F12" s="199"/>
      <c r="G12" s="199"/>
      <c r="H12" s="199"/>
      <c r="I12" s="200"/>
      <c r="J12" s="9"/>
      <c r="K12" s="9"/>
      <c r="L12" s="9"/>
    </row>
    <row r="13" spans="1:12">
      <c r="A13" s="82"/>
      <c r="B13" s="21"/>
      <c r="C13" s="20"/>
      <c r="D13" s="15"/>
      <c r="E13" s="15"/>
      <c r="F13" s="15"/>
      <c r="G13" s="15"/>
      <c r="H13" s="15"/>
      <c r="I13" s="83"/>
      <c r="J13" s="9"/>
      <c r="K13" s="9"/>
      <c r="L13" s="9"/>
    </row>
    <row r="14" spans="1:12">
      <c r="A14" s="157" t="s">
        <v>215</v>
      </c>
      <c r="B14" s="158"/>
      <c r="C14" s="213">
        <v>10000</v>
      </c>
      <c r="D14" s="214"/>
      <c r="E14" s="15"/>
      <c r="F14" s="198" t="s">
        <v>285</v>
      </c>
      <c r="G14" s="199"/>
      <c r="H14" s="199"/>
      <c r="I14" s="200"/>
      <c r="J14" s="9"/>
      <c r="K14" s="9"/>
      <c r="L14" s="9"/>
    </row>
    <row r="15" spans="1:12">
      <c r="A15" s="82"/>
      <c r="B15" s="21"/>
      <c r="C15" s="15"/>
      <c r="D15" s="15"/>
      <c r="E15" s="15"/>
      <c r="F15" s="15"/>
      <c r="G15" s="15"/>
      <c r="H15" s="15"/>
      <c r="I15" s="83"/>
      <c r="J15" s="9"/>
      <c r="K15" s="9"/>
      <c r="L15" s="9"/>
    </row>
    <row r="16" spans="1:12">
      <c r="A16" s="157" t="s">
        <v>216</v>
      </c>
      <c r="B16" s="158"/>
      <c r="C16" s="198" t="s">
        <v>286</v>
      </c>
      <c r="D16" s="199"/>
      <c r="E16" s="199"/>
      <c r="F16" s="199"/>
      <c r="G16" s="199"/>
      <c r="H16" s="199"/>
      <c r="I16" s="200"/>
      <c r="J16" s="9"/>
      <c r="K16" s="9"/>
      <c r="L16" s="9"/>
    </row>
    <row r="17" spans="1:12">
      <c r="A17" s="82"/>
      <c r="B17" s="21"/>
      <c r="C17" s="15"/>
      <c r="D17" s="15"/>
      <c r="E17" s="15"/>
      <c r="F17" s="15"/>
      <c r="G17" s="15"/>
      <c r="H17" s="15"/>
      <c r="I17" s="83"/>
      <c r="J17" s="9"/>
      <c r="K17" s="9"/>
      <c r="L17" s="9"/>
    </row>
    <row r="18" spans="1:12">
      <c r="A18" s="157" t="s">
        <v>217</v>
      </c>
      <c r="B18" s="158"/>
      <c r="C18" s="194" t="s">
        <v>287</v>
      </c>
      <c r="D18" s="195"/>
      <c r="E18" s="195"/>
      <c r="F18" s="195"/>
      <c r="G18" s="195"/>
      <c r="H18" s="195"/>
      <c r="I18" s="196"/>
      <c r="J18" s="9"/>
      <c r="K18" s="9"/>
      <c r="L18" s="9"/>
    </row>
    <row r="19" spans="1:12">
      <c r="A19" s="82"/>
      <c r="B19" s="21"/>
      <c r="C19" s="20"/>
      <c r="D19" s="15"/>
      <c r="E19" s="15"/>
      <c r="F19" s="15"/>
      <c r="G19" s="15"/>
      <c r="H19" s="15"/>
      <c r="I19" s="83"/>
      <c r="J19" s="9"/>
      <c r="K19" s="9"/>
      <c r="L19" s="9"/>
    </row>
    <row r="20" spans="1:12">
      <c r="A20" s="157" t="s">
        <v>218</v>
      </c>
      <c r="B20" s="158"/>
      <c r="C20" s="194" t="s">
        <v>288</v>
      </c>
      <c r="D20" s="195"/>
      <c r="E20" s="195"/>
      <c r="F20" s="195"/>
      <c r="G20" s="195"/>
      <c r="H20" s="195"/>
      <c r="I20" s="196"/>
      <c r="J20" s="9"/>
      <c r="K20" s="9"/>
      <c r="L20" s="9"/>
    </row>
    <row r="21" spans="1:12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>
      <c r="A22" s="157" t="s">
        <v>219</v>
      </c>
      <c r="B22" s="158"/>
      <c r="C22" s="109">
        <v>133</v>
      </c>
      <c r="D22" s="174" t="s">
        <v>315</v>
      </c>
      <c r="E22" s="180"/>
      <c r="F22" s="181"/>
      <c r="G22" s="157"/>
      <c r="H22" s="197"/>
      <c r="I22" s="85"/>
      <c r="J22" s="9"/>
      <c r="K22" s="9"/>
      <c r="L22" s="9"/>
    </row>
    <row r="23" spans="1:12">
      <c r="A23" s="82"/>
      <c r="B23" s="21"/>
      <c r="C23" s="15"/>
      <c r="D23" s="23"/>
      <c r="E23" s="23"/>
      <c r="F23" s="23"/>
      <c r="G23" s="23"/>
      <c r="H23" s="15"/>
      <c r="I23" s="83"/>
      <c r="J23" s="9"/>
      <c r="K23" s="9"/>
      <c r="L23" s="9"/>
    </row>
    <row r="24" spans="1:12">
      <c r="A24" s="157" t="s">
        <v>220</v>
      </c>
      <c r="B24" s="158"/>
      <c r="C24" s="109">
        <v>21</v>
      </c>
      <c r="D24" s="174" t="s">
        <v>316</v>
      </c>
      <c r="E24" s="182"/>
      <c r="F24" s="182"/>
      <c r="G24" s="183"/>
      <c r="H24" s="48" t="s">
        <v>221</v>
      </c>
      <c r="I24" s="149">
        <v>4247</v>
      </c>
      <c r="J24" s="9"/>
      <c r="K24" s="9"/>
      <c r="L24" s="9"/>
    </row>
    <row r="25" spans="1:12">
      <c r="A25" s="82"/>
      <c r="B25" s="21"/>
      <c r="C25" s="15"/>
      <c r="D25" s="23"/>
      <c r="E25" s="23"/>
      <c r="F25" s="23"/>
      <c r="G25" s="21"/>
      <c r="H25" s="21" t="s">
        <v>278</v>
      </c>
      <c r="I25" s="86"/>
      <c r="J25" s="9"/>
      <c r="K25" s="9"/>
      <c r="L25" s="9"/>
    </row>
    <row r="26" spans="1:12">
      <c r="A26" s="157" t="s">
        <v>222</v>
      </c>
      <c r="B26" s="158"/>
      <c r="C26" s="110" t="s">
        <v>290</v>
      </c>
      <c r="D26" s="24"/>
      <c r="E26" s="32"/>
      <c r="F26" s="23"/>
      <c r="G26" s="186" t="s">
        <v>223</v>
      </c>
      <c r="H26" s="158"/>
      <c r="I26" s="111" t="s">
        <v>289</v>
      </c>
      <c r="J26" s="9"/>
      <c r="K26" s="9"/>
      <c r="L26" s="9"/>
    </row>
    <row r="27" spans="1:12">
      <c r="A27" s="82"/>
      <c r="B27" s="21"/>
      <c r="C27" s="15"/>
      <c r="D27" s="23"/>
      <c r="E27" s="23"/>
      <c r="F27" s="23"/>
      <c r="G27" s="23"/>
      <c r="H27" s="15"/>
      <c r="I27" s="87"/>
      <c r="J27" s="9"/>
      <c r="K27" s="9"/>
      <c r="L27" s="9"/>
    </row>
    <row r="28" spans="1:12">
      <c r="A28" s="187" t="s">
        <v>224</v>
      </c>
      <c r="B28" s="188"/>
      <c r="C28" s="189"/>
      <c r="D28" s="189"/>
      <c r="E28" s="190" t="s">
        <v>225</v>
      </c>
      <c r="F28" s="191"/>
      <c r="G28" s="191"/>
      <c r="H28" s="192" t="s">
        <v>226</v>
      </c>
      <c r="I28" s="193"/>
      <c r="J28" s="9"/>
      <c r="K28" s="9"/>
      <c r="L28" s="9"/>
    </row>
    <row r="29" spans="1:12">
      <c r="A29" s="88"/>
      <c r="B29" s="32"/>
      <c r="C29" s="32"/>
      <c r="D29" s="25"/>
      <c r="E29" s="15"/>
      <c r="F29" s="15"/>
      <c r="G29" s="15"/>
      <c r="H29" s="26"/>
      <c r="I29" s="87"/>
      <c r="J29" s="9"/>
      <c r="K29" s="9"/>
      <c r="L29" s="9"/>
    </row>
    <row r="30" spans="1:12">
      <c r="A30" s="174" t="s">
        <v>291</v>
      </c>
      <c r="B30" s="182"/>
      <c r="C30" s="182"/>
      <c r="D30" s="183"/>
      <c r="E30" s="174" t="s">
        <v>285</v>
      </c>
      <c r="F30" s="182"/>
      <c r="G30" s="183"/>
      <c r="H30" s="172" t="s">
        <v>292</v>
      </c>
      <c r="I30" s="173"/>
      <c r="J30" s="9"/>
      <c r="K30" s="9"/>
      <c r="L30" s="9"/>
    </row>
    <row r="31" spans="1:12">
      <c r="A31" s="82"/>
      <c r="B31" s="21"/>
      <c r="C31" s="20"/>
      <c r="D31" s="184"/>
      <c r="E31" s="184"/>
      <c r="F31" s="184"/>
      <c r="G31" s="185"/>
      <c r="H31" s="15"/>
      <c r="I31" s="89"/>
      <c r="J31" s="9"/>
      <c r="K31" s="9"/>
      <c r="L31" s="9"/>
    </row>
    <row r="32" spans="1:12">
      <c r="A32" s="174" t="s">
        <v>304</v>
      </c>
      <c r="B32" s="182"/>
      <c r="C32" s="182"/>
      <c r="D32" s="183"/>
      <c r="E32" s="174" t="s">
        <v>308</v>
      </c>
      <c r="F32" s="182"/>
      <c r="G32" s="183"/>
      <c r="H32" s="172" t="s">
        <v>309</v>
      </c>
      <c r="I32" s="173"/>
      <c r="J32" s="9"/>
      <c r="K32" s="9"/>
      <c r="L32" s="9"/>
    </row>
    <row r="33" spans="1:12">
      <c r="A33" s="82"/>
      <c r="B33" s="21"/>
      <c r="C33" s="20"/>
      <c r="D33" s="27"/>
      <c r="E33" s="27"/>
      <c r="F33" s="27"/>
      <c r="G33" s="28"/>
      <c r="H33" s="15"/>
      <c r="I33" s="90"/>
      <c r="J33" s="9"/>
      <c r="K33" s="9"/>
      <c r="L33" s="9"/>
    </row>
    <row r="34" spans="1:12">
      <c r="A34" s="174" t="s">
        <v>305</v>
      </c>
      <c r="B34" s="182"/>
      <c r="C34" s="182"/>
      <c r="D34" s="183"/>
      <c r="E34" s="174" t="s">
        <v>295</v>
      </c>
      <c r="F34" s="182"/>
      <c r="G34" s="183"/>
      <c r="H34" s="172" t="s">
        <v>310</v>
      </c>
      <c r="I34" s="173"/>
      <c r="J34" s="9"/>
      <c r="K34" s="9"/>
      <c r="L34" s="9"/>
    </row>
    <row r="35" spans="1:12">
      <c r="A35" s="82"/>
      <c r="B35" s="21"/>
      <c r="C35" s="20"/>
      <c r="D35" s="27"/>
      <c r="E35" s="27"/>
      <c r="F35" s="27"/>
      <c r="G35" s="28"/>
      <c r="H35" s="15"/>
      <c r="I35" s="90"/>
      <c r="J35" s="9"/>
      <c r="K35" s="9"/>
      <c r="L35" s="9"/>
    </row>
    <row r="36" spans="1:12">
      <c r="A36" s="174" t="s">
        <v>306</v>
      </c>
      <c r="B36" s="182"/>
      <c r="C36" s="182"/>
      <c r="D36" s="183"/>
      <c r="E36" s="174" t="s">
        <v>295</v>
      </c>
      <c r="F36" s="182"/>
      <c r="G36" s="183"/>
      <c r="H36" s="172" t="s">
        <v>311</v>
      </c>
      <c r="I36" s="173"/>
      <c r="J36" s="9"/>
      <c r="K36" s="9"/>
      <c r="L36" s="9"/>
    </row>
    <row r="37" spans="1:12">
      <c r="A37" s="91"/>
      <c r="B37" s="29"/>
      <c r="C37" s="177"/>
      <c r="D37" s="178"/>
      <c r="E37" s="15"/>
      <c r="F37" s="177"/>
      <c r="G37" s="178"/>
      <c r="H37" s="15"/>
      <c r="I37" s="83"/>
      <c r="J37" s="9"/>
      <c r="K37" s="9"/>
      <c r="L37" s="9"/>
    </row>
    <row r="38" spans="1:12">
      <c r="A38" s="174" t="s">
        <v>307</v>
      </c>
      <c r="B38" s="182"/>
      <c r="C38" s="182"/>
      <c r="D38" s="183"/>
      <c r="E38" s="174" t="s">
        <v>308</v>
      </c>
      <c r="F38" s="182"/>
      <c r="G38" s="183"/>
      <c r="H38" s="172" t="s">
        <v>312</v>
      </c>
      <c r="I38" s="173"/>
      <c r="J38" s="9"/>
      <c r="K38" s="9"/>
      <c r="L38" s="9"/>
    </row>
    <row r="39" spans="1:12">
      <c r="A39" s="91"/>
      <c r="B39" s="29"/>
      <c r="C39" s="30"/>
      <c r="D39" s="31"/>
      <c r="E39" s="15"/>
      <c r="F39" s="30"/>
      <c r="G39" s="31"/>
      <c r="H39" s="15"/>
      <c r="I39" s="83"/>
      <c r="J39" s="9"/>
      <c r="K39" s="9"/>
      <c r="L39" s="9"/>
    </row>
    <row r="40" spans="1:12">
      <c r="A40" s="174" t="s">
        <v>294</v>
      </c>
      <c r="B40" s="182"/>
      <c r="C40" s="182"/>
      <c r="D40" s="183"/>
      <c r="E40" s="174" t="s">
        <v>293</v>
      </c>
      <c r="F40" s="182"/>
      <c r="G40" s="183"/>
      <c r="H40" s="172" t="s">
        <v>296</v>
      </c>
      <c r="I40" s="173"/>
      <c r="J40" s="9"/>
      <c r="K40" s="9"/>
      <c r="L40" s="9"/>
    </row>
    <row r="41" spans="1:12">
      <c r="A41" s="112"/>
      <c r="B41" s="32"/>
      <c r="C41" s="32"/>
      <c r="D41" s="32"/>
      <c r="E41" s="22"/>
      <c r="F41" s="113"/>
      <c r="G41" s="113"/>
      <c r="H41" s="114"/>
      <c r="I41" s="92"/>
      <c r="J41" s="9"/>
      <c r="K41" s="9"/>
      <c r="L41" s="9"/>
    </row>
    <row r="42" spans="1:12">
      <c r="A42" s="91"/>
      <c r="B42" s="29"/>
      <c r="C42" s="30"/>
      <c r="D42" s="31"/>
      <c r="E42" s="15"/>
      <c r="F42" s="30"/>
      <c r="G42" s="31"/>
      <c r="H42" s="15"/>
      <c r="I42" s="83"/>
      <c r="J42" s="9"/>
      <c r="K42" s="9"/>
      <c r="L42" s="9"/>
    </row>
    <row r="43" spans="1:12">
      <c r="A43" s="93"/>
      <c r="B43" s="33"/>
      <c r="C43" s="33"/>
      <c r="D43" s="19"/>
      <c r="E43" s="19"/>
      <c r="F43" s="33"/>
      <c r="G43" s="19"/>
      <c r="H43" s="19"/>
      <c r="I43" s="94"/>
      <c r="J43" s="9"/>
      <c r="K43" s="9"/>
      <c r="L43" s="9"/>
    </row>
    <row r="44" spans="1:12">
      <c r="A44" s="152" t="s">
        <v>227</v>
      </c>
      <c r="B44" s="153"/>
      <c r="C44" s="172"/>
      <c r="D44" s="173"/>
      <c r="E44" s="25"/>
      <c r="F44" s="174"/>
      <c r="G44" s="175"/>
      <c r="H44" s="175"/>
      <c r="I44" s="176"/>
      <c r="J44" s="9"/>
      <c r="K44" s="9"/>
      <c r="L44" s="9"/>
    </row>
    <row r="45" spans="1:12">
      <c r="A45" s="91"/>
      <c r="B45" s="29"/>
      <c r="C45" s="177"/>
      <c r="D45" s="178"/>
      <c r="E45" s="15"/>
      <c r="F45" s="177"/>
      <c r="G45" s="179"/>
      <c r="H45" s="34"/>
      <c r="I45" s="95"/>
      <c r="J45" s="9"/>
      <c r="K45" s="9"/>
      <c r="L45" s="9"/>
    </row>
    <row r="46" spans="1:12">
      <c r="A46" s="152" t="s">
        <v>228</v>
      </c>
      <c r="B46" s="153"/>
      <c r="C46" s="174" t="s">
        <v>297</v>
      </c>
      <c r="D46" s="180"/>
      <c r="E46" s="180"/>
      <c r="F46" s="180"/>
      <c r="G46" s="180"/>
      <c r="H46" s="180"/>
      <c r="I46" s="181"/>
      <c r="J46" s="9"/>
      <c r="K46" s="9"/>
      <c r="L46" s="9"/>
    </row>
    <row r="47" spans="1:12">
      <c r="A47" s="82"/>
      <c r="B47" s="21"/>
      <c r="C47" s="20" t="s">
        <v>229</v>
      </c>
      <c r="D47" s="15"/>
      <c r="E47" s="15"/>
      <c r="F47" s="15"/>
      <c r="G47" s="15"/>
      <c r="H47" s="15"/>
      <c r="I47" s="83"/>
      <c r="J47" s="9"/>
      <c r="K47" s="9"/>
      <c r="L47" s="9"/>
    </row>
    <row r="48" spans="1:12">
      <c r="A48" s="152" t="s">
        <v>230</v>
      </c>
      <c r="B48" s="153"/>
      <c r="C48" s="159" t="s">
        <v>298</v>
      </c>
      <c r="D48" s="155"/>
      <c r="E48" s="156"/>
      <c r="F48" s="15"/>
      <c r="G48" s="48" t="s">
        <v>231</v>
      </c>
      <c r="H48" s="159" t="s">
        <v>299</v>
      </c>
      <c r="I48" s="156"/>
      <c r="J48" s="9"/>
      <c r="K48" s="9"/>
      <c r="L48" s="9"/>
    </row>
    <row r="49" spans="1:12">
      <c r="A49" s="82"/>
      <c r="B49" s="21"/>
      <c r="C49" s="20"/>
      <c r="D49" s="15"/>
      <c r="E49" s="15"/>
      <c r="F49" s="15"/>
      <c r="G49" s="15"/>
      <c r="H49" s="15"/>
      <c r="I49" s="83"/>
      <c r="J49" s="9"/>
      <c r="K49" s="9"/>
      <c r="L49" s="9"/>
    </row>
    <row r="50" spans="1:12">
      <c r="A50" s="152" t="s">
        <v>217</v>
      </c>
      <c r="B50" s="153"/>
      <c r="C50" s="154" t="s">
        <v>300</v>
      </c>
      <c r="D50" s="155"/>
      <c r="E50" s="155"/>
      <c r="F50" s="155"/>
      <c r="G50" s="155"/>
      <c r="H50" s="155"/>
      <c r="I50" s="156"/>
      <c r="J50" s="9"/>
      <c r="K50" s="9"/>
      <c r="L50" s="9"/>
    </row>
    <row r="51" spans="1:12">
      <c r="A51" s="82"/>
      <c r="B51" s="21"/>
      <c r="C51" s="15"/>
      <c r="D51" s="15"/>
      <c r="E51" s="15"/>
      <c r="F51" s="15"/>
      <c r="G51" s="15"/>
      <c r="H51" s="15"/>
      <c r="I51" s="83"/>
      <c r="J51" s="9"/>
      <c r="K51" s="9"/>
      <c r="L51" s="9"/>
    </row>
    <row r="52" spans="1:12">
      <c r="A52" s="157" t="s">
        <v>232</v>
      </c>
      <c r="B52" s="158"/>
      <c r="C52" s="159" t="s">
        <v>301</v>
      </c>
      <c r="D52" s="155"/>
      <c r="E52" s="155"/>
      <c r="F52" s="155"/>
      <c r="G52" s="155"/>
      <c r="H52" s="155"/>
      <c r="I52" s="160"/>
      <c r="J52" s="9"/>
      <c r="K52" s="9"/>
      <c r="L52" s="9"/>
    </row>
    <row r="53" spans="1:12">
      <c r="A53" s="96"/>
      <c r="B53" s="19"/>
      <c r="C53" s="171" t="s">
        <v>233</v>
      </c>
      <c r="D53" s="171"/>
      <c r="E53" s="171"/>
      <c r="F53" s="171"/>
      <c r="G53" s="171"/>
      <c r="H53" s="171"/>
      <c r="I53" s="97"/>
      <c r="J53" s="9"/>
      <c r="K53" s="9"/>
      <c r="L53" s="9"/>
    </row>
    <row r="54" spans="1:12">
      <c r="A54" s="96"/>
      <c r="B54" s="19"/>
      <c r="C54" s="35"/>
      <c r="D54" s="35"/>
      <c r="E54" s="35"/>
      <c r="F54" s="35"/>
      <c r="G54" s="35"/>
      <c r="H54" s="35"/>
      <c r="I54" s="97"/>
      <c r="J54" s="9"/>
      <c r="K54" s="9"/>
      <c r="L54" s="9"/>
    </row>
    <row r="55" spans="1:12">
      <c r="A55" s="96"/>
      <c r="B55" s="161" t="s">
        <v>234</v>
      </c>
      <c r="C55" s="162"/>
      <c r="D55" s="162"/>
      <c r="E55" s="162"/>
      <c r="F55" s="46"/>
      <c r="G55" s="46"/>
      <c r="H55" s="46"/>
      <c r="I55" s="98"/>
      <c r="J55" s="9"/>
      <c r="K55" s="9"/>
      <c r="L55" s="9"/>
    </row>
    <row r="56" spans="1:12">
      <c r="A56" s="96"/>
      <c r="B56" s="163" t="s">
        <v>266</v>
      </c>
      <c r="C56" s="164"/>
      <c r="D56" s="164"/>
      <c r="E56" s="164"/>
      <c r="F56" s="164"/>
      <c r="G56" s="164"/>
      <c r="H56" s="164"/>
      <c r="I56" s="165"/>
      <c r="J56" s="9"/>
      <c r="K56" s="9"/>
      <c r="L56" s="9"/>
    </row>
    <row r="57" spans="1:12">
      <c r="A57" s="96"/>
      <c r="B57" s="163" t="s">
        <v>267</v>
      </c>
      <c r="C57" s="164"/>
      <c r="D57" s="164"/>
      <c r="E57" s="164"/>
      <c r="F57" s="164"/>
      <c r="G57" s="164"/>
      <c r="H57" s="164"/>
      <c r="I57" s="98"/>
      <c r="J57" s="9"/>
      <c r="K57" s="9"/>
      <c r="L57" s="9"/>
    </row>
    <row r="58" spans="1:12">
      <c r="A58" s="96"/>
      <c r="B58" s="163" t="s">
        <v>268</v>
      </c>
      <c r="C58" s="164"/>
      <c r="D58" s="164"/>
      <c r="E58" s="164"/>
      <c r="F58" s="164"/>
      <c r="G58" s="164"/>
      <c r="H58" s="164"/>
      <c r="I58" s="165"/>
      <c r="J58" s="9"/>
      <c r="K58" s="9"/>
      <c r="L58" s="9"/>
    </row>
    <row r="59" spans="1:12">
      <c r="A59" s="96"/>
      <c r="B59" s="163" t="s">
        <v>269</v>
      </c>
      <c r="C59" s="164"/>
      <c r="D59" s="164"/>
      <c r="E59" s="164"/>
      <c r="F59" s="164"/>
      <c r="G59" s="164"/>
      <c r="H59" s="164"/>
      <c r="I59" s="165"/>
      <c r="J59" s="9"/>
      <c r="K59" s="9"/>
      <c r="L59" s="9"/>
    </row>
    <row r="60" spans="1:12">
      <c r="A60" s="96"/>
      <c r="B60" s="99"/>
      <c r="C60" s="100"/>
      <c r="D60" s="100"/>
      <c r="E60" s="100"/>
      <c r="F60" s="100"/>
      <c r="G60" s="100"/>
      <c r="H60" s="100"/>
      <c r="I60" s="101"/>
      <c r="J60" s="9"/>
      <c r="K60" s="9"/>
      <c r="L60" s="9"/>
    </row>
    <row r="61" spans="1:12" ht="13.5" thickBot="1">
      <c r="A61" s="102" t="s">
        <v>235</v>
      </c>
      <c r="B61" s="15"/>
      <c r="C61" s="15"/>
      <c r="D61" s="15"/>
      <c r="E61" s="15"/>
      <c r="F61" s="15"/>
      <c r="G61" s="36"/>
      <c r="H61" s="37"/>
      <c r="I61" s="103"/>
      <c r="J61" s="9"/>
      <c r="K61" s="9"/>
      <c r="L61" s="9"/>
    </row>
    <row r="62" spans="1:12">
      <c r="A62" s="78"/>
      <c r="B62" s="15"/>
      <c r="C62" s="15"/>
      <c r="D62" s="15"/>
      <c r="E62" s="19" t="s">
        <v>236</v>
      </c>
      <c r="F62" s="32"/>
      <c r="G62" s="166" t="s">
        <v>237</v>
      </c>
      <c r="H62" s="167"/>
      <c r="I62" s="168"/>
      <c r="J62" s="9"/>
      <c r="K62" s="9"/>
      <c r="L62" s="9"/>
    </row>
    <row r="63" spans="1:12">
      <c r="A63" s="104"/>
      <c r="B63" s="105"/>
      <c r="C63" s="106"/>
      <c r="D63" s="106"/>
      <c r="E63" s="106"/>
      <c r="F63" s="106"/>
      <c r="G63" s="150"/>
      <c r="H63" s="151"/>
      <c r="I63" s="107"/>
      <c r="J63" s="9"/>
      <c r="K63" s="9"/>
      <c r="L63" s="9"/>
    </row>
  </sheetData>
  <protectedRanges>
    <protectedRange sqref="E2 H2 C6:D6 C8:D8 C10:D10 C12:I12 C14:D14 F14:I14 C16:I16 C18:I18 C20:I20 C24:G24 C26 I26 I24 A30:I30 A32:I32 A34:G34" name="Range1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dataValidations count="4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  <dataValidation type="whole" allowBlank="1" showInputMessage="1" showErrorMessage="1" errorTitle="Neispravan poštanski broj" error="Poštanski broj unosi se kao brojevna vrijednost u granicama primjenjivim u Hrvatskoj (10000 do 54000)" sqref="C14:D14">
      <formula1>10000</formula1>
      <formula2>54000</formula2>
    </dataValidation>
  </dataValidations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25"/>
  <sheetViews>
    <sheetView view="pageBreakPreview" topLeftCell="A91" zoomScale="110" zoomScaleNormal="100" workbookViewId="0">
      <selection activeCell="K122" sqref="K122"/>
    </sheetView>
  </sheetViews>
  <sheetFormatPr defaultRowHeight="12.75"/>
  <cols>
    <col min="1" max="9" width="9.140625" style="49"/>
    <col min="10" max="10" width="11.140625" style="49" bestFit="1" customWidth="1"/>
    <col min="11" max="11" width="13.7109375" style="49" bestFit="1" customWidth="1"/>
    <col min="12" max="12" width="13.7109375" style="49" customWidth="1"/>
    <col min="13" max="13" width="17.28515625" style="49" bestFit="1" customWidth="1"/>
    <col min="14" max="16384" width="9.140625" style="49"/>
  </cols>
  <sheetData>
    <row r="1" spans="1:13" ht="12.75" customHeight="1">
      <c r="A1" s="229" t="s">
        <v>123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120"/>
    </row>
    <row r="2" spans="1:13" ht="12.75" customHeight="1">
      <c r="A2" s="230" t="s">
        <v>324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122"/>
    </row>
    <row r="3" spans="1:13">
      <c r="A3" s="231" t="s">
        <v>302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  <c r="L3" s="125"/>
    </row>
    <row r="4" spans="1:13" ht="22.5">
      <c r="A4" s="234" t="s">
        <v>46</v>
      </c>
      <c r="B4" s="235"/>
      <c r="C4" s="235"/>
      <c r="D4" s="235"/>
      <c r="E4" s="235"/>
      <c r="F4" s="235"/>
      <c r="G4" s="235"/>
      <c r="H4" s="236"/>
      <c r="I4" s="54" t="s">
        <v>238</v>
      </c>
      <c r="J4" s="55" t="s">
        <v>279</v>
      </c>
      <c r="K4" s="124" t="s">
        <v>280</v>
      </c>
      <c r="L4" s="126"/>
    </row>
    <row r="5" spans="1:13">
      <c r="A5" s="216">
        <v>1</v>
      </c>
      <c r="B5" s="216"/>
      <c r="C5" s="216"/>
      <c r="D5" s="216"/>
      <c r="E5" s="216"/>
      <c r="F5" s="216"/>
      <c r="G5" s="216"/>
      <c r="H5" s="216"/>
      <c r="I5" s="53">
        <v>2</v>
      </c>
      <c r="J5" s="52">
        <v>3</v>
      </c>
      <c r="K5" s="123">
        <v>4</v>
      </c>
      <c r="L5" s="126"/>
      <c r="M5" s="126"/>
    </row>
    <row r="6" spans="1:13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9"/>
      <c r="L6" s="127"/>
    </row>
    <row r="7" spans="1:13">
      <c r="A7" s="220" t="s">
        <v>47</v>
      </c>
      <c r="B7" s="221"/>
      <c r="C7" s="221"/>
      <c r="D7" s="221"/>
      <c r="E7" s="221"/>
      <c r="F7" s="221"/>
      <c r="G7" s="221"/>
      <c r="H7" s="222"/>
      <c r="I7" s="3">
        <v>1</v>
      </c>
      <c r="J7" s="5"/>
      <c r="K7" s="5"/>
      <c r="L7" s="128"/>
    </row>
    <row r="8" spans="1:13">
      <c r="A8" s="223" t="s">
        <v>8</v>
      </c>
      <c r="B8" s="224"/>
      <c r="C8" s="224"/>
      <c r="D8" s="224"/>
      <c r="E8" s="224"/>
      <c r="F8" s="224"/>
      <c r="G8" s="224"/>
      <c r="H8" s="225"/>
      <c r="I8" s="1">
        <v>2</v>
      </c>
      <c r="J8" s="115">
        <f>J9+J16+J26+J35+J39</f>
        <v>3235531723</v>
      </c>
      <c r="K8" s="115">
        <f>K9+K16+K26+K35+K39</f>
        <v>3041477794</v>
      </c>
      <c r="L8" s="129"/>
    </row>
    <row r="9" spans="1:13">
      <c r="A9" s="223" t="s">
        <v>166</v>
      </c>
      <c r="B9" s="224"/>
      <c r="C9" s="224"/>
      <c r="D9" s="224"/>
      <c r="E9" s="224"/>
      <c r="F9" s="224"/>
      <c r="G9" s="224"/>
      <c r="H9" s="225"/>
      <c r="I9" s="1">
        <v>3</v>
      </c>
      <c r="J9" s="115">
        <f>SUM(J10:J15)</f>
        <v>1956193783</v>
      </c>
      <c r="K9" s="115">
        <f>SUM(K10:K15)</f>
        <v>1870964760</v>
      </c>
      <c r="L9" s="130"/>
    </row>
    <row r="10" spans="1:13">
      <c r="A10" s="226" t="s">
        <v>95</v>
      </c>
      <c r="B10" s="227"/>
      <c r="C10" s="227"/>
      <c r="D10" s="227"/>
      <c r="E10" s="227"/>
      <c r="F10" s="227"/>
      <c r="G10" s="227"/>
      <c r="H10" s="228"/>
      <c r="I10" s="1">
        <v>4</v>
      </c>
      <c r="J10" s="6"/>
      <c r="K10" s="6"/>
      <c r="L10" s="131"/>
    </row>
    <row r="11" spans="1:13">
      <c r="A11" s="226" t="s">
        <v>9</v>
      </c>
      <c r="B11" s="227"/>
      <c r="C11" s="227"/>
      <c r="D11" s="227"/>
      <c r="E11" s="227"/>
      <c r="F11" s="227"/>
      <c r="G11" s="227"/>
      <c r="H11" s="228"/>
      <c r="I11" s="1">
        <v>5</v>
      </c>
      <c r="J11" s="6">
        <v>1041541071</v>
      </c>
      <c r="K11" s="6">
        <v>1005008451</v>
      </c>
      <c r="L11" s="131"/>
    </row>
    <row r="12" spans="1:13">
      <c r="A12" s="226" t="s">
        <v>96</v>
      </c>
      <c r="B12" s="227"/>
      <c r="C12" s="227"/>
      <c r="D12" s="227"/>
      <c r="E12" s="227"/>
      <c r="F12" s="227"/>
      <c r="G12" s="227"/>
      <c r="H12" s="228"/>
      <c r="I12" s="1">
        <v>6</v>
      </c>
      <c r="J12" s="6">
        <v>911926751</v>
      </c>
      <c r="K12" s="6">
        <v>864460067</v>
      </c>
      <c r="L12" s="131"/>
    </row>
    <row r="13" spans="1:13">
      <c r="A13" s="226" t="s">
        <v>169</v>
      </c>
      <c r="B13" s="227"/>
      <c r="C13" s="227"/>
      <c r="D13" s="227"/>
      <c r="E13" s="227"/>
      <c r="F13" s="227"/>
      <c r="G13" s="227"/>
      <c r="H13" s="228"/>
      <c r="I13" s="1">
        <v>7</v>
      </c>
      <c r="J13" s="6">
        <v>135548</v>
      </c>
      <c r="K13" s="6"/>
      <c r="L13" s="131"/>
    </row>
    <row r="14" spans="1:13">
      <c r="A14" s="226" t="s">
        <v>170</v>
      </c>
      <c r="B14" s="227"/>
      <c r="C14" s="227"/>
      <c r="D14" s="227"/>
      <c r="E14" s="227"/>
      <c r="F14" s="227"/>
      <c r="G14" s="227"/>
      <c r="H14" s="228"/>
      <c r="I14" s="1">
        <v>8</v>
      </c>
      <c r="J14" s="6">
        <v>1430063</v>
      </c>
      <c r="K14" s="6">
        <v>582469</v>
      </c>
      <c r="L14" s="131"/>
    </row>
    <row r="15" spans="1:13">
      <c r="A15" s="226" t="s">
        <v>171</v>
      </c>
      <c r="B15" s="227"/>
      <c r="C15" s="227"/>
      <c r="D15" s="227"/>
      <c r="E15" s="227"/>
      <c r="F15" s="227"/>
      <c r="G15" s="227"/>
      <c r="H15" s="228"/>
      <c r="I15" s="1">
        <v>9</v>
      </c>
      <c r="J15" s="6">
        <v>1160350</v>
      </c>
      <c r="K15" s="6">
        <v>913772.99999999988</v>
      </c>
      <c r="L15" s="131"/>
    </row>
    <row r="16" spans="1:13">
      <c r="A16" s="223" t="s">
        <v>167</v>
      </c>
      <c r="B16" s="224"/>
      <c r="C16" s="224"/>
      <c r="D16" s="224"/>
      <c r="E16" s="224"/>
      <c r="F16" s="224"/>
      <c r="G16" s="224"/>
      <c r="H16" s="225"/>
      <c r="I16" s="1">
        <v>10</v>
      </c>
      <c r="J16" s="115">
        <f>SUM(J17:J25)</f>
        <v>1191436091</v>
      </c>
      <c r="K16" s="115">
        <f>SUM(K17:K25)</f>
        <v>1094814583</v>
      </c>
      <c r="L16" s="130"/>
    </row>
    <row r="17" spans="1:12">
      <c r="A17" s="226" t="s">
        <v>172</v>
      </c>
      <c r="B17" s="227"/>
      <c r="C17" s="227"/>
      <c r="D17" s="227"/>
      <c r="E17" s="227"/>
      <c r="F17" s="227"/>
      <c r="G17" s="227"/>
      <c r="H17" s="228"/>
      <c r="I17" s="1">
        <v>11</v>
      </c>
      <c r="J17" s="6">
        <v>95959408</v>
      </c>
      <c r="K17" s="6">
        <v>91686788.999999985</v>
      </c>
      <c r="L17" s="131"/>
    </row>
    <row r="18" spans="1:12">
      <c r="A18" s="226" t="s">
        <v>207</v>
      </c>
      <c r="B18" s="227"/>
      <c r="C18" s="227"/>
      <c r="D18" s="227"/>
      <c r="E18" s="227"/>
      <c r="F18" s="227"/>
      <c r="G18" s="227"/>
      <c r="H18" s="228"/>
      <c r="I18" s="1">
        <v>12</v>
      </c>
      <c r="J18" s="6">
        <v>444107265</v>
      </c>
      <c r="K18" s="6">
        <v>432107524</v>
      </c>
      <c r="L18" s="131"/>
    </row>
    <row r="19" spans="1:12">
      <c r="A19" s="226" t="s">
        <v>173</v>
      </c>
      <c r="B19" s="227"/>
      <c r="C19" s="227"/>
      <c r="D19" s="227"/>
      <c r="E19" s="227"/>
      <c r="F19" s="227"/>
      <c r="G19" s="227"/>
      <c r="H19" s="228"/>
      <c r="I19" s="1">
        <v>13</v>
      </c>
      <c r="J19" s="6">
        <v>615509425</v>
      </c>
      <c r="K19" s="6">
        <v>549864484</v>
      </c>
      <c r="L19" s="131"/>
    </row>
    <row r="20" spans="1:12">
      <c r="A20" s="226" t="s">
        <v>17</v>
      </c>
      <c r="B20" s="227"/>
      <c r="C20" s="227"/>
      <c r="D20" s="227"/>
      <c r="E20" s="227"/>
      <c r="F20" s="227"/>
      <c r="G20" s="227"/>
      <c r="H20" s="228"/>
      <c r="I20" s="1">
        <v>14</v>
      </c>
      <c r="J20" s="6"/>
      <c r="K20" s="6"/>
      <c r="L20" s="131"/>
    </row>
    <row r="21" spans="1:12">
      <c r="A21" s="226" t="s">
        <v>18</v>
      </c>
      <c r="B21" s="227"/>
      <c r="C21" s="227"/>
      <c r="D21" s="227"/>
      <c r="E21" s="227"/>
      <c r="F21" s="227"/>
      <c r="G21" s="227"/>
      <c r="H21" s="228"/>
      <c r="I21" s="1">
        <v>15</v>
      </c>
      <c r="J21" s="6"/>
      <c r="K21" s="6"/>
      <c r="L21" s="131"/>
    </row>
    <row r="22" spans="1:12">
      <c r="A22" s="226" t="s">
        <v>59</v>
      </c>
      <c r="B22" s="227"/>
      <c r="C22" s="227"/>
      <c r="D22" s="227"/>
      <c r="E22" s="227"/>
      <c r="F22" s="227"/>
      <c r="G22" s="227"/>
      <c r="H22" s="228"/>
      <c r="I22" s="1">
        <v>16</v>
      </c>
      <c r="J22" s="6"/>
      <c r="K22" s="6">
        <v>8555037</v>
      </c>
      <c r="L22" s="131"/>
    </row>
    <row r="23" spans="1:12">
      <c r="A23" s="226" t="s">
        <v>60</v>
      </c>
      <c r="B23" s="227"/>
      <c r="C23" s="227"/>
      <c r="D23" s="227"/>
      <c r="E23" s="227"/>
      <c r="F23" s="227"/>
      <c r="G23" s="227"/>
      <c r="H23" s="228"/>
      <c r="I23" s="1">
        <v>17</v>
      </c>
      <c r="J23" s="6">
        <v>33925804</v>
      </c>
      <c r="K23" s="6">
        <v>10894154.999999998</v>
      </c>
      <c r="L23" s="131"/>
    </row>
    <row r="24" spans="1:12">
      <c r="A24" s="226" t="s">
        <v>61</v>
      </c>
      <c r="B24" s="227"/>
      <c r="C24" s="227"/>
      <c r="D24" s="227"/>
      <c r="E24" s="227"/>
      <c r="F24" s="227"/>
      <c r="G24" s="227"/>
      <c r="H24" s="228"/>
      <c r="I24" s="1">
        <v>18</v>
      </c>
      <c r="J24" s="6"/>
      <c r="K24" s="6"/>
      <c r="L24" s="131"/>
    </row>
    <row r="25" spans="1:12">
      <c r="A25" s="226" t="s">
        <v>62</v>
      </c>
      <c r="B25" s="227"/>
      <c r="C25" s="227"/>
      <c r="D25" s="227"/>
      <c r="E25" s="227"/>
      <c r="F25" s="227"/>
      <c r="G25" s="227"/>
      <c r="H25" s="228"/>
      <c r="I25" s="1">
        <v>19</v>
      </c>
      <c r="J25" s="6">
        <v>1934189</v>
      </c>
      <c r="K25" s="6">
        <v>1706594</v>
      </c>
      <c r="L25" s="131"/>
    </row>
    <row r="26" spans="1:12">
      <c r="A26" s="223" t="s">
        <v>155</v>
      </c>
      <c r="B26" s="224"/>
      <c r="C26" s="224"/>
      <c r="D26" s="224"/>
      <c r="E26" s="224"/>
      <c r="F26" s="224"/>
      <c r="G26" s="224"/>
      <c r="H26" s="225"/>
      <c r="I26" s="1">
        <v>20</v>
      </c>
      <c r="J26" s="115">
        <f>SUM(J27:J34)</f>
        <v>20411215</v>
      </c>
      <c r="K26" s="115">
        <f>SUM(K27:K34)</f>
        <v>10810554.000000149</v>
      </c>
      <c r="L26" s="132"/>
    </row>
    <row r="27" spans="1:12">
      <c r="A27" s="226" t="s">
        <v>63</v>
      </c>
      <c r="B27" s="227"/>
      <c r="C27" s="227"/>
      <c r="D27" s="227"/>
      <c r="E27" s="227"/>
      <c r="F27" s="227"/>
      <c r="G27" s="227"/>
      <c r="H27" s="228"/>
      <c r="I27" s="1">
        <v>21</v>
      </c>
      <c r="J27" s="6"/>
      <c r="K27" s="6"/>
      <c r="L27" s="128"/>
    </row>
    <row r="28" spans="1:12">
      <c r="A28" s="226" t="s">
        <v>64</v>
      </c>
      <c r="B28" s="227"/>
      <c r="C28" s="227"/>
      <c r="D28" s="227"/>
      <c r="E28" s="227"/>
      <c r="F28" s="227"/>
      <c r="G28" s="227"/>
      <c r="H28" s="228"/>
      <c r="I28" s="1">
        <v>22</v>
      </c>
      <c r="J28" s="6"/>
      <c r="K28" s="6"/>
      <c r="L28" s="128"/>
    </row>
    <row r="29" spans="1:12">
      <c r="A29" s="226" t="s">
        <v>65</v>
      </c>
      <c r="B29" s="227"/>
      <c r="C29" s="227"/>
      <c r="D29" s="227"/>
      <c r="E29" s="227"/>
      <c r="F29" s="227"/>
      <c r="G29" s="227"/>
      <c r="H29" s="228"/>
      <c r="I29" s="1">
        <v>23</v>
      </c>
      <c r="J29" s="6"/>
      <c r="K29" s="6"/>
      <c r="L29" s="128"/>
    </row>
    <row r="30" spans="1:12">
      <c r="A30" s="226" t="s">
        <v>70</v>
      </c>
      <c r="B30" s="227"/>
      <c r="C30" s="227"/>
      <c r="D30" s="227"/>
      <c r="E30" s="227"/>
      <c r="F30" s="227"/>
      <c r="G30" s="227"/>
      <c r="H30" s="228"/>
      <c r="I30" s="1">
        <v>24</v>
      </c>
      <c r="J30" s="6"/>
      <c r="K30" s="6"/>
      <c r="L30" s="128"/>
    </row>
    <row r="31" spans="1:12">
      <c r="A31" s="226" t="s">
        <v>71</v>
      </c>
      <c r="B31" s="227"/>
      <c r="C31" s="227"/>
      <c r="D31" s="227"/>
      <c r="E31" s="227"/>
      <c r="F31" s="227"/>
      <c r="G31" s="227"/>
      <c r="H31" s="228"/>
      <c r="I31" s="1">
        <v>25</v>
      </c>
      <c r="J31" s="6"/>
      <c r="K31" s="6"/>
      <c r="L31" s="128"/>
    </row>
    <row r="32" spans="1:12">
      <c r="A32" s="226" t="s">
        <v>72</v>
      </c>
      <c r="B32" s="227"/>
      <c r="C32" s="227"/>
      <c r="D32" s="227"/>
      <c r="E32" s="227"/>
      <c r="F32" s="227"/>
      <c r="G32" s="227"/>
      <c r="H32" s="228"/>
      <c r="I32" s="1">
        <v>26</v>
      </c>
      <c r="J32" s="6">
        <v>10436123</v>
      </c>
      <c r="K32" s="6">
        <v>9511129</v>
      </c>
      <c r="L32" s="131"/>
    </row>
    <row r="33" spans="1:12">
      <c r="A33" s="226" t="s">
        <v>66</v>
      </c>
      <c r="B33" s="227"/>
      <c r="C33" s="227"/>
      <c r="D33" s="227"/>
      <c r="E33" s="227"/>
      <c r="F33" s="227"/>
      <c r="G33" s="227"/>
      <c r="H33" s="228"/>
      <c r="I33" s="1">
        <v>27</v>
      </c>
      <c r="J33" s="6">
        <v>9975092</v>
      </c>
      <c r="K33" s="6">
        <v>1299425.0000001488</v>
      </c>
      <c r="L33" s="131"/>
    </row>
    <row r="34" spans="1:12">
      <c r="A34" s="226" t="s">
        <v>148</v>
      </c>
      <c r="B34" s="227"/>
      <c r="C34" s="227"/>
      <c r="D34" s="227"/>
      <c r="E34" s="227"/>
      <c r="F34" s="227"/>
      <c r="G34" s="227"/>
      <c r="H34" s="228"/>
      <c r="I34" s="1">
        <v>28</v>
      </c>
      <c r="J34" s="6"/>
      <c r="K34" s="6"/>
      <c r="L34" s="128"/>
    </row>
    <row r="35" spans="1:12">
      <c r="A35" s="223" t="s">
        <v>149</v>
      </c>
      <c r="B35" s="224"/>
      <c r="C35" s="224"/>
      <c r="D35" s="224"/>
      <c r="E35" s="224"/>
      <c r="F35" s="224"/>
      <c r="G35" s="224"/>
      <c r="H35" s="225"/>
      <c r="I35" s="1">
        <v>29</v>
      </c>
      <c r="J35" s="115">
        <f>SUM(J36:J38)</f>
        <v>11078193</v>
      </c>
      <c r="K35" s="115">
        <f>SUM(K36:K38)</f>
        <v>73774</v>
      </c>
      <c r="L35" s="132"/>
    </row>
    <row r="36" spans="1:12">
      <c r="A36" s="226" t="s">
        <v>67</v>
      </c>
      <c r="B36" s="227"/>
      <c r="C36" s="227"/>
      <c r="D36" s="227"/>
      <c r="E36" s="227"/>
      <c r="F36" s="227"/>
      <c r="G36" s="227"/>
      <c r="H36" s="228"/>
      <c r="I36" s="1">
        <v>30</v>
      </c>
      <c r="J36" s="6"/>
      <c r="K36" s="6"/>
      <c r="L36" s="128"/>
    </row>
    <row r="37" spans="1:12">
      <c r="A37" s="226" t="s">
        <v>68</v>
      </c>
      <c r="B37" s="227"/>
      <c r="C37" s="227"/>
      <c r="D37" s="227"/>
      <c r="E37" s="227"/>
      <c r="F37" s="227"/>
      <c r="G37" s="227"/>
      <c r="H37" s="228"/>
      <c r="I37" s="1">
        <v>31</v>
      </c>
      <c r="J37" s="6"/>
      <c r="K37" s="6"/>
      <c r="L37" s="128"/>
    </row>
    <row r="38" spans="1:12">
      <c r="A38" s="226" t="s">
        <v>69</v>
      </c>
      <c r="B38" s="227"/>
      <c r="C38" s="227"/>
      <c r="D38" s="227"/>
      <c r="E38" s="227"/>
      <c r="F38" s="227"/>
      <c r="G38" s="227"/>
      <c r="H38" s="228"/>
      <c r="I38" s="1">
        <v>32</v>
      </c>
      <c r="J38" s="6">
        <v>11078193</v>
      </c>
      <c r="K38" s="6">
        <v>73774</v>
      </c>
      <c r="L38" s="131"/>
    </row>
    <row r="39" spans="1:12">
      <c r="A39" s="223" t="s">
        <v>150</v>
      </c>
      <c r="B39" s="224"/>
      <c r="C39" s="224"/>
      <c r="D39" s="224"/>
      <c r="E39" s="224"/>
      <c r="F39" s="224"/>
      <c r="G39" s="224"/>
      <c r="H39" s="225"/>
      <c r="I39" s="1">
        <v>33</v>
      </c>
      <c r="J39" s="139">
        <v>56412441</v>
      </c>
      <c r="K39" s="139">
        <v>64814123.000000007</v>
      </c>
      <c r="L39" s="131"/>
    </row>
    <row r="40" spans="1:12">
      <c r="A40" s="223" t="s">
        <v>200</v>
      </c>
      <c r="B40" s="224"/>
      <c r="C40" s="224"/>
      <c r="D40" s="224"/>
      <c r="E40" s="224"/>
      <c r="F40" s="224"/>
      <c r="G40" s="224"/>
      <c r="H40" s="225"/>
      <c r="I40" s="1">
        <v>34</v>
      </c>
      <c r="J40" s="115">
        <f>J41+J49+J56+J64</f>
        <v>2108342966</v>
      </c>
      <c r="K40" s="115">
        <f>K41+K49+K56+K64</f>
        <v>2085219605</v>
      </c>
      <c r="L40" s="129"/>
    </row>
    <row r="41" spans="1:12">
      <c r="A41" s="223" t="s">
        <v>87</v>
      </c>
      <c r="B41" s="224"/>
      <c r="C41" s="224"/>
      <c r="D41" s="224"/>
      <c r="E41" s="224"/>
      <c r="F41" s="224"/>
      <c r="G41" s="224"/>
      <c r="H41" s="225"/>
      <c r="I41" s="1">
        <v>35</v>
      </c>
      <c r="J41" s="115">
        <f>SUM(J42:J48)</f>
        <v>672807438</v>
      </c>
      <c r="K41" s="115">
        <f>SUM(K42:K48)</f>
        <v>657184415</v>
      </c>
      <c r="L41" s="130"/>
    </row>
    <row r="42" spans="1:12">
      <c r="A42" s="226" t="s">
        <v>99</v>
      </c>
      <c r="B42" s="227"/>
      <c r="C42" s="227"/>
      <c r="D42" s="227"/>
      <c r="E42" s="227"/>
      <c r="F42" s="227"/>
      <c r="G42" s="227"/>
      <c r="H42" s="228"/>
      <c r="I42" s="1">
        <v>36</v>
      </c>
      <c r="J42" s="6">
        <v>183109506</v>
      </c>
      <c r="K42" s="6">
        <v>198808615</v>
      </c>
      <c r="L42" s="134"/>
    </row>
    <row r="43" spans="1:12">
      <c r="A43" s="226" t="s">
        <v>100</v>
      </c>
      <c r="B43" s="227"/>
      <c r="C43" s="227"/>
      <c r="D43" s="227"/>
      <c r="E43" s="227"/>
      <c r="F43" s="227"/>
      <c r="G43" s="227"/>
      <c r="H43" s="228"/>
      <c r="I43" s="1">
        <v>37</v>
      </c>
      <c r="J43" s="6">
        <v>12021549</v>
      </c>
      <c r="K43" s="6">
        <v>16968073</v>
      </c>
      <c r="L43" s="134"/>
    </row>
    <row r="44" spans="1:12">
      <c r="A44" s="226" t="s">
        <v>73</v>
      </c>
      <c r="B44" s="227"/>
      <c r="C44" s="227"/>
      <c r="D44" s="227"/>
      <c r="E44" s="227"/>
      <c r="F44" s="227"/>
      <c r="G44" s="227"/>
      <c r="H44" s="228"/>
      <c r="I44" s="1">
        <v>38</v>
      </c>
      <c r="J44" s="6">
        <v>170305674</v>
      </c>
      <c r="K44" s="6">
        <v>198502067</v>
      </c>
      <c r="L44" s="134"/>
    </row>
    <row r="45" spans="1:12">
      <c r="A45" s="226" t="s">
        <v>74</v>
      </c>
      <c r="B45" s="227"/>
      <c r="C45" s="227"/>
      <c r="D45" s="227"/>
      <c r="E45" s="227"/>
      <c r="F45" s="227"/>
      <c r="G45" s="227"/>
      <c r="H45" s="228"/>
      <c r="I45" s="1">
        <v>39</v>
      </c>
      <c r="J45" s="6">
        <v>168243555</v>
      </c>
      <c r="K45" s="6">
        <v>128514732.99999996</v>
      </c>
      <c r="L45" s="134"/>
    </row>
    <row r="46" spans="1:12">
      <c r="A46" s="226" t="s">
        <v>75</v>
      </c>
      <c r="B46" s="227"/>
      <c r="C46" s="227"/>
      <c r="D46" s="227"/>
      <c r="E46" s="227"/>
      <c r="F46" s="227"/>
      <c r="G46" s="227"/>
      <c r="H46" s="228"/>
      <c r="I46" s="1">
        <v>40</v>
      </c>
      <c r="J46" s="6"/>
      <c r="K46" s="6">
        <v>523266.00000000006</v>
      </c>
      <c r="L46" s="131"/>
    </row>
    <row r="47" spans="1:12">
      <c r="A47" s="226" t="s">
        <v>76</v>
      </c>
      <c r="B47" s="227"/>
      <c r="C47" s="227"/>
      <c r="D47" s="227"/>
      <c r="E47" s="227"/>
      <c r="F47" s="227"/>
      <c r="G47" s="227"/>
      <c r="H47" s="228"/>
      <c r="I47" s="1">
        <v>41</v>
      </c>
      <c r="J47" s="6">
        <v>139127154</v>
      </c>
      <c r="K47" s="6">
        <v>113867661</v>
      </c>
      <c r="L47" s="131"/>
    </row>
    <row r="48" spans="1:12">
      <c r="A48" s="226" t="s">
        <v>77</v>
      </c>
      <c r="B48" s="227"/>
      <c r="C48" s="227"/>
      <c r="D48" s="227"/>
      <c r="E48" s="227"/>
      <c r="F48" s="227"/>
      <c r="G48" s="227"/>
      <c r="H48" s="228"/>
      <c r="I48" s="1">
        <v>42</v>
      </c>
      <c r="J48" s="6"/>
      <c r="K48" s="6"/>
      <c r="L48" s="131"/>
    </row>
    <row r="49" spans="1:13">
      <c r="A49" s="223" t="s">
        <v>88</v>
      </c>
      <c r="B49" s="224"/>
      <c r="C49" s="224"/>
      <c r="D49" s="224"/>
      <c r="E49" s="224"/>
      <c r="F49" s="224"/>
      <c r="G49" s="224"/>
      <c r="H49" s="225"/>
      <c r="I49" s="1">
        <v>43</v>
      </c>
      <c r="J49" s="115">
        <f>SUM(J50:J55)</f>
        <v>1127895827</v>
      </c>
      <c r="K49" s="115">
        <f>SUM(K50:K55)</f>
        <v>1139263957</v>
      </c>
      <c r="L49" s="131"/>
    </row>
    <row r="50" spans="1:13">
      <c r="A50" s="226" t="s">
        <v>161</v>
      </c>
      <c r="B50" s="227"/>
      <c r="C50" s="227"/>
      <c r="D50" s="227"/>
      <c r="E50" s="227"/>
      <c r="F50" s="227"/>
      <c r="G50" s="227"/>
      <c r="H50" s="228"/>
      <c r="I50" s="1">
        <v>44</v>
      </c>
      <c r="J50" s="6">
        <v>90107698</v>
      </c>
      <c r="K50" s="6">
        <v>76178097</v>
      </c>
      <c r="L50" s="131"/>
    </row>
    <row r="51" spans="1:13">
      <c r="A51" s="226" t="s">
        <v>162</v>
      </c>
      <c r="B51" s="227"/>
      <c r="C51" s="227"/>
      <c r="D51" s="227"/>
      <c r="E51" s="227"/>
      <c r="F51" s="227"/>
      <c r="G51" s="227"/>
      <c r="H51" s="228"/>
      <c r="I51" s="1">
        <v>45</v>
      </c>
      <c r="J51" s="6">
        <v>936784376</v>
      </c>
      <c r="K51" s="6">
        <f>1053222303+70912-K50</f>
        <v>977115118</v>
      </c>
      <c r="L51" s="131"/>
    </row>
    <row r="52" spans="1:13">
      <c r="A52" s="226" t="s">
        <v>163</v>
      </c>
      <c r="B52" s="227"/>
      <c r="C52" s="227"/>
      <c r="D52" s="227"/>
      <c r="E52" s="227"/>
      <c r="F52" s="227"/>
      <c r="G52" s="227"/>
      <c r="H52" s="228"/>
      <c r="I52" s="1">
        <v>46</v>
      </c>
      <c r="J52" s="6"/>
      <c r="K52" s="6"/>
      <c r="L52" s="131"/>
    </row>
    <row r="53" spans="1:13">
      <c r="A53" s="226" t="s">
        <v>164</v>
      </c>
      <c r="B53" s="227"/>
      <c r="C53" s="227"/>
      <c r="D53" s="227"/>
      <c r="E53" s="227"/>
      <c r="F53" s="227"/>
      <c r="G53" s="227"/>
      <c r="H53" s="228"/>
      <c r="I53" s="1">
        <v>47</v>
      </c>
      <c r="J53" s="6"/>
      <c r="K53" s="6"/>
      <c r="L53" s="131"/>
    </row>
    <row r="54" spans="1:13">
      <c r="A54" s="226" t="s">
        <v>5</v>
      </c>
      <c r="B54" s="227"/>
      <c r="C54" s="227"/>
      <c r="D54" s="227"/>
      <c r="E54" s="227"/>
      <c r="F54" s="227"/>
      <c r="G54" s="227"/>
      <c r="H54" s="228"/>
      <c r="I54" s="1">
        <v>48</v>
      </c>
      <c r="J54" s="6">
        <v>65650742</v>
      </c>
      <c r="K54" s="6">
        <v>58867026</v>
      </c>
      <c r="L54" s="131"/>
      <c r="M54" s="117"/>
    </row>
    <row r="55" spans="1:13">
      <c r="A55" s="226" t="s">
        <v>6</v>
      </c>
      <c r="B55" s="227"/>
      <c r="C55" s="227"/>
      <c r="D55" s="227"/>
      <c r="E55" s="227"/>
      <c r="F55" s="227"/>
      <c r="G55" s="227"/>
      <c r="H55" s="228"/>
      <c r="I55" s="1">
        <v>49</v>
      </c>
      <c r="J55" s="6">
        <v>35353011</v>
      </c>
      <c r="K55" s="6">
        <f>27174628-70912</f>
        <v>27103716</v>
      </c>
      <c r="L55" s="131"/>
    </row>
    <row r="56" spans="1:13">
      <c r="A56" s="223" t="s">
        <v>89</v>
      </c>
      <c r="B56" s="224"/>
      <c r="C56" s="224"/>
      <c r="D56" s="224"/>
      <c r="E56" s="224"/>
      <c r="F56" s="224"/>
      <c r="G56" s="224"/>
      <c r="H56" s="225"/>
      <c r="I56" s="1">
        <v>50</v>
      </c>
      <c r="J56" s="115">
        <f>SUM(J57:J63)</f>
        <v>60043405</v>
      </c>
      <c r="K56" s="115">
        <f>SUM(K57:K63)</f>
        <v>37906331</v>
      </c>
      <c r="L56" s="131"/>
    </row>
    <row r="57" spans="1:13">
      <c r="A57" s="226" t="s">
        <v>63</v>
      </c>
      <c r="B57" s="227"/>
      <c r="C57" s="227"/>
      <c r="D57" s="227"/>
      <c r="E57" s="227"/>
      <c r="F57" s="227"/>
      <c r="G57" s="227"/>
      <c r="H57" s="228"/>
      <c r="I57" s="1">
        <v>51</v>
      </c>
      <c r="J57" s="6"/>
      <c r="K57" s="6"/>
      <c r="L57" s="131"/>
    </row>
    <row r="58" spans="1:13">
      <c r="A58" s="226" t="s">
        <v>64</v>
      </c>
      <c r="B58" s="227"/>
      <c r="C58" s="227"/>
      <c r="D58" s="227"/>
      <c r="E58" s="227"/>
      <c r="F58" s="227"/>
      <c r="G58" s="227"/>
      <c r="H58" s="228"/>
      <c r="I58" s="1">
        <v>52</v>
      </c>
      <c r="J58" s="6">
        <v>3420000</v>
      </c>
      <c r="K58" s="6">
        <v>4247550</v>
      </c>
      <c r="L58" s="131"/>
    </row>
    <row r="59" spans="1:13">
      <c r="A59" s="226" t="s">
        <v>202</v>
      </c>
      <c r="B59" s="227"/>
      <c r="C59" s="227"/>
      <c r="D59" s="227"/>
      <c r="E59" s="227"/>
      <c r="F59" s="227"/>
      <c r="G59" s="227"/>
      <c r="H59" s="228"/>
      <c r="I59" s="1">
        <v>53</v>
      </c>
      <c r="J59" s="6"/>
      <c r="K59" s="6"/>
      <c r="L59" s="131"/>
    </row>
    <row r="60" spans="1:13">
      <c r="A60" s="226" t="s">
        <v>70</v>
      </c>
      <c r="B60" s="227"/>
      <c r="C60" s="227"/>
      <c r="D60" s="227"/>
      <c r="E60" s="227"/>
      <c r="F60" s="227"/>
      <c r="G60" s="227"/>
      <c r="H60" s="228"/>
      <c r="I60" s="1">
        <v>54</v>
      </c>
      <c r="J60" s="6"/>
      <c r="K60" s="6"/>
      <c r="L60" s="131"/>
    </row>
    <row r="61" spans="1:13">
      <c r="A61" s="226" t="s">
        <v>71</v>
      </c>
      <c r="B61" s="227"/>
      <c r="C61" s="227"/>
      <c r="D61" s="227"/>
      <c r="E61" s="227"/>
      <c r="F61" s="227"/>
      <c r="G61" s="227"/>
      <c r="H61" s="228"/>
      <c r="I61" s="1">
        <v>55</v>
      </c>
      <c r="J61" s="6"/>
      <c r="K61" s="6"/>
      <c r="L61" s="131"/>
    </row>
    <row r="62" spans="1:13">
      <c r="A62" s="226" t="s">
        <v>72</v>
      </c>
      <c r="B62" s="227"/>
      <c r="C62" s="227"/>
      <c r="D62" s="227"/>
      <c r="E62" s="227"/>
      <c r="F62" s="227"/>
      <c r="G62" s="227"/>
      <c r="H62" s="228"/>
      <c r="I62" s="1">
        <v>56</v>
      </c>
      <c r="J62" s="6">
        <v>38374268</v>
      </c>
      <c r="K62" s="6">
        <f>37725236-K58</f>
        <v>33477686</v>
      </c>
      <c r="L62" s="131"/>
    </row>
    <row r="63" spans="1:13">
      <c r="A63" s="226" t="s">
        <v>36</v>
      </c>
      <c r="B63" s="227"/>
      <c r="C63" s="227"/>
      <c r="D63" s="227"/>
      <c r="E63" s="227"/>
      <c r="F63" s="227"/>
      <c r="G63" s="227"/>
      <c r="H63" s="228"/>
      <c r="I63" s="1">
        <v>57</v>
      </c>
      <c r="J63" s="6">
        <v>18249137</v>
      </c>
      <c r="K63" s="6">
        <v>181095</v>
      </c>
      <c r="L63" s="131"/>
    </row>
    <row r="64" spans="1:13">
      <c r="A64" s="223" t="s">
        <v>168</v>
      </c>
      <c r="B64" s="224"/>
      <c r="C64" s="224"/>
      <c r="D64" s="224"/>
      <c r="E64" s="224"/>
      <c r="F64" s="224"/>
      <c r="G64" s="224"/>
      <c r="H64" s="225"/>
      <c r="I64" s="1">
        <v>58</v>
      </c>
      <c r="J64" s="139">
        <v>247596296</v>
      </c>
      <c r="K64" s="139">
        <v>250864902</v>
      </c>
      <c r="L64" s="131"/>
    </row>
    <row r="65" spans="1:12">
      <c r="A65" s="223" t="s">
        <v>43</v>
      </c>
      <c r="B65" s="224"/>
      <c r="C65" s="224"/>
      <c r="D65" s="224"/>
      <c r="E65" s="224"/>
      <c r="F65" s="224"/>
      <c r="G65" s="224"/>
      <c r="H65" s="225"/>
      <c r="I65" s="1">
        <v>59</v>
      </c>
      <c r="J65" s="139">
        <v>11370497</v>
      </c>
      <c r="K65" s="139">
        <v>15445765</v>
      </c>
      <c r="L65" s="128"/>
    </row>
    <row r="66" spans="1:12">
      <c r="A66" s="223" t="s">
        <v>201</v>
      </c>
      <c r="B66" s="224"/>
      <c r="C66" s="224"/>
      <c r="D66" s="224"/>
      <c r="E66" s="224"/>
      <c r="F66" s="224"/>
      <c r="G66" s="224"/>
      <c r="H66" s="225"/>
      <c r="I66" s="1">
        <v>60</v>
      </c>
      <c r="J66" s="115">
        <f>J7+J8+J40+J65</f>
        <v>5355245186</v>
      </c>
      <c r="K66" s="115">
        <f>K7+K8+K40+K65</f>
        <v>5142143164</v>
      </c>
      <c r="L66" s="132"/>
    </row>
    <row r="67" spans="1:12">
      <c r="A67" s="237" t="s">
        <v>78</v>
      </c>
      <c r="B67" s="238"/>
      <c r="C67" s="238"/>
      <c r="D67" s="238"/>
      <c r="E67" s="238"/>
      <c r="F67" s="238"/>
      <c r="G67" s="238"/>
      <c r="H67" s="239"/>
      <c r="I67" s="4">
        <v>61</v>
      </c>
      <c r="J67" s="7"/>
      <c r="K67" s="7"/>
      <c r="L67" s="128"/>
    </row>
    <row r="68" spans="1:12">
      <c r="A68" s="240" t="s">
        <v>45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  <c r="L68" s="133"/>
    </row>
    <row r="69" spans="1:12" s="141" customFormat="1">
      <c r="A69" s="220" t="s">
        <v>317</v>
      </c>
      <c r="B69" s="221"/>
      <c r="C69" s="221"/>
      <c r="D69" s="221"/>
      <c r="E69" s="221"/>
      <c r="F69" s="221"/>
      <c r="G69" s="221"/>
      <c r="H69" s="222"/>
      <c r="I69" s="3">
        <v>62</v>
      </c>
      <c r="J69" s="116">
        <f>J70+J71+J72+J78+J79+J82+J85</f>
        <v>1512323938</v>
      </c>
      <c r="K69" s="116">
        <f>K70+K71+K72+K78+K79+K82+K85</f>
        <v>1461366611.7267294</v>
      </c>
      <c r="L69" s="140"/>
    </row>
    <row r="70" spans="1:12" s="141" customFormat="1">
      <c r="A70" s="223" t="s">
        <v>113</v>
      </c>
      <c r="B70" s="224"/>
      <c r="C70" s="224"/>
      <c r="D70" s="224"/>
      <c r="E70" s="224"/>
      <c r="F70" s="224"/>
      <c r="G70" s="224"/>
      <c r="H70" s="225"/>
      <c r="I70" s="1">
        <v>63</v>
      </c>
      <c r="J70" s="139">
        <v>133372000</v>
      </c>
      <c r="K70" s="139">
        <v>133372000</v>
      </c>
      <c r="L70" s="134"/>
    </row>
    <row r="71" spans="1:12" s="141" customFormat="1">
      <c r="A71" s="223" t="s">
        <v>114</v>
      </c>
      <c r="B71" s="224"/>
      <c r="C71" s="224"/>
      <c r="D71" s="224"/>
      <c r="E71" s="224"/>
      <c r="F71" s="224"/>
      <c r="G71" s="224"/>
      <c r="H71" s="225"/>
      <c r="I71" s="1">
        <v>64</v>
      </c>
      <c r="J71" s="139">
        <v>882903246</v>
      </c>
      <c r="K71" s="139">
        <v>882748218</v>
      </c>
      <c r="L71" s="134"/>
    </row>
    <row r="72" spans="1:12" s="141" customFormat="1">
      <c r="A72" s="223" t="s">
        <v>115</v>
      </c>
      <c r="B72" s="224"/>
      <c r="C72" s="224"/>
      <c r="D72" s="224"/>
      <c r="E72" s="224"/>
      <c r="F72" s="224"/>
      <c r="G72" s="224"/>
      <c r="H72" s="225"/>
      <c r="I72" s="1">
        <v>65</v>
      </c>
      <c r="J72" s="115">
        <f>J73+J74-J75+J76+J77</f>
        <v>2832047</v>
      </c>
      <c r="K72" s="115">
        <f>K73+K74-K75+K76+K77</f>
        <v>-57091103.273270607</v>
      </c>
      <c r="L72" s="140"/>
    </row>
    <row r="73" spans="1:12">
      <c r="A73" s="226" t="s">
        <v>116</v>
      </c>
      <c r="B73" s="227"/>
      <c r="C73" s="227"/>
      <c r="D73" s="227"/>
      <c r="E73" s="227"/>
      <c r="F73" s="227"/>
      <c r="G73" s="227"/>
      <c r="H73" s="228"/>
      <c r="I73" s="1">
        <v>66</v>
      </c>
      <c r="J73" s="6"/>
      <c r="K73" s="6"/>
      <c r="L73" s="131"/>
    </row>
    <row r="74" spans="1:12">
      <c r="A74" s="226" t="s">
        <v>117</v>
      </c>
      <c r="B74" s="227"/>
      <c r="C74" s="227"/>
      <c r="D74" s="227"/>
      <c r="E74" s="227"/>
      <c r="F74" s="227"/>
      <c r="G74" s="227"/>
      <c r="H74" s="228"/>
      <c r="I74" s="1">
        <v>67</v>
      </c>
      <c r="J74" s="6"/>
      <c r="K74" s="6"/>
      <c r="L74" s="131"/>
    </row>
    <row r="75" spans="1:12">
      <c r="A75" s="226" t="s">
        <v>105</v>
      </c>
      <c r="B75" s="227"/>
      <c r="C75" s="227"/>
      <c r="D75" s="227"/>
      <c r="E75" s="227"/>
      <c r="F75" s="227"/>
      <c r="G75" s="227"/>
      <c r="H75" s="228"/>
      <c r="I75" s="1">
        <v>68</v>
      </c>
      <c r="J75" s="6">
        <v>370703</v>
      </c>
      <c r="K75" s="6"/>
      <c r="L75" s="131"/>
    </row>
    <row r="76" spans="1:12">
      <c r="A76" s="226" t="s">
        <v>106</v>
      </c>
      <c r="B76" s="227"/>
      <c r="C76" s="227"/>
      <c r="D76" s="227"/>
      <c r="E76" s="227"/>
      <c r="F76" s="227"/>
      <c r="G76" s="227"/>
      <c r="H76" s="228"/>
      <c r="I76" s="1">
        <v>69</v>
      </c>
      <c r="J76" s="6"/>
      <c r="K76" s="6"/>
      <c r="L76" s="131"/>
    </row>
    <row r="77" spans="1:12">
      <c r="A77" s="226" t="s">
        <v>107</v>
      </c>
      <c r="B77" s="227"/>
      <c r="C77" s="227"/>
      <c r="D77" s="227"/>
      <c r="E77" s="227"/>
      <c r="F77" s="227"/>
      <c r="G77" s="227"/>
      <c r="H77" s="228"/>
      <c r="I77" s="1">
        <v>70</v>
      </c>
      <c r="J77" s="6">
        <v>3202750</v>
      </c>
      <c r="K77" s="6">
        <v>-57091103.273270607</v>
      </c>
      <c r="L77" s="131"/>
    </row>
    <row r="78" spans="1:12" s="141" customFormat="1">
      <c r="A78" s="223" t="s">
        <v>108</v>
      </c>
      <c r="B78" s="224"/>
      <c r="C78" s="224"/>
      <c r="D78" s="224"/>
      <c r="E78" s="224"/>
      <c r="F78" s="224"/>
      <c r="G78" s="224"/>
      <c r="H78" s="225"/>
      <c r="I78" s="1">
        <v>71</v>
      </c>
      <c r="J78" s="139"/>
      <c r="K78" s="139"/>
      <c r="L78" s="134"/>
    </row>
    <row r="79" spans="1:12" s="141" customFormat="1">
      <c r="A79" s="223" t="s">
        <v>198</v>
      </c>
      <c r="B79" s="224"/>
      <c r="C79" s="224"/>
      <c r="D79" s="224"/>
      <c r="E79" s="224"/>
      <c r="F79" s="224"/>
      <c r="G79" s="224"/>
      <c r="H79" s="225"/>
      <c r="I79" s="1">
        <v>72</v>
      </c>
      <c r="J79" s="115">
        <f>J80-J81</f>
        <v>378696325</v>
      </c>
      <c r="K79" s="115">
        <f>K80-K81</f>
        <v>399971529</v>
      </c>
      <c r="L79" s="140"/>
    </row>
    <row r="80" spans="1:12">
      <c r="A80" s="243" t="s">
        <v>134</v>
      </c>
      <c r="B80" s="244"/>
      <c r="C80" s="244"/>
      <c r="D80" s="244"/>
      <c r="E80" s="244"/>
      <c r="F80" s="244"/>
      <c r="G80" s="244"/>
      <c r="H80" s="245"/>
      <c r="I80" s="1">
        <v>73</v>
      </c>
      <c r="J80" s="6">
        <v>378696325</v>
      </c>
      <c r="K80" s="6">
        <v>399971529</v>
      </c>
      <c r="L80" s="131"/>
    </row>
    <row r="81" spans="1:12">
      <c r="A81" s="243" t="s">
        <v>135</v>
      </c>
      <c r="B81" s="244"/>
      <c r="C81" s="244"/>
      <c r="D81" s="244"/>
      <c r="E81" s="244"/>
      <c r="F81" s="244"/>
      <c r="G81" s="244"/>
      <c r="H81" s="245"/>
      <c r="I81" s="1">
        <v>74</v>
      </c>
      <c r="J81" s="6"/>
      <c r="K81" s="6"/>
      <c r="L81" s="131"/>
    </row>
    <row r="82" spans="1:12" s="141" customFormat="1">
      <c r="A82" s="223" t="s">
        <v>199</v>
      </c>
      <c r="B82" s="224"/>
      <c r="C82" s="224"/>
      <c r="D82" s="224"/>
      <c r="E82" s="224"/>
      <c r="F82" s="224"/>
      <c r="G82" s="224"/>
      <c r="H82" s="225"/>
      <c r="I82" s="1">
        <v>75</v>
      </c>
      <c r="J82" s="115">
        <f>J83-J84</f>
        <v>46600798</v>
      </c>
      <c r="K82" s="115">
        <f>K83-K84</f>
        <v>55229552.000000007</v>
      </c>
      <c r="L82" s="140"/>
    </row>
    <row r="83" spans="1:12">
      <c r="A83" s="243" t="s">
        <v>136</v>
      </c>
      <c r="B83" s="244"/>
      <c r="C83" s="244"/>
      <c r="D83" s="244"/>
      <c r="E83" s="244"/>
      <c r="F83" s="244"/>
      <c r="G83" s="244"/>
      <c r="H83" s="245"/>
      <c r="I83" s="1">
        <v>76</v>
      </c>
      <c r="J83" s="6">
        <v>46600798</v>
      </c>
      <c r="K83" s="6">
        <v>55229552.000000007</v>
      </c>
      <c r="L83" s="131"/>
    </row>
    <row r="84" spans="1:12">
      <c r="A84" s="243" t="s">
        <v>137</v>
      </c>
      <c r="B84" s="244"/>
      <c r="C84" s="244"/>
      <c r="D84" s="244"/>
      <c r="E84" s="244"/>
      <c r="F84" s="244"/>
      <c r="G84" s="244"/>
      <c r="H84" s="245"/>
      <c r="I84" s="1">
        <v>77</v>
      </c>
      <c r="J84" s="6"/>
      <c r="K84" s="6"/>
      <c r="L84" s="131"/>
    </row>
    <row r="85" spans="1:12" s="141" customFormat="1">
      <c r="A85" s="223" t="s">
        <v>138</v>
      </c>
      <c r="B85" s="224"/>
      <c r="C85" s="224"/>
      <c r="D85" s="224"/>
      <c r="E85" s="224"/>
      <c r="F85" s="224"/>
      <c r="G85" s="224"/>
      <c r="H85" s="225"/>
      <c r="I85" s="1">
        <v>78</v>
      </c>
      <c r="J85" s="139">
        <v>67919522</v>
      </c>
      <c r="K85" s="139">
        <v>47136416</v>
      </c>
      <c r="L85" s="134"/>
    </row>
    <row r="86" spans="1:12" s="141" customFormat="1">
      <c r="A86" s="223" t="s">
        <v>318</v>
      </c>
      <c r="B86" s="224"/>
      <c r="C86" s="224"/>
      <c r="D86" s="224"/>
      <c r="E86" s="224"/>
      <c r="F86" s="224"/>
      <c r="G86" s="224"/>
      <c r="H86" s="225"/>
      <c r="I86" s="1">
        <v>79</v>
      </c>
      <c r="J86" s="115">
        <f>SUM(J87:J89)</f>
        <v>76515106</v>
      </c>
      <c r="K86" s="115">
        <f>SUM(K87:K89)</f>
        <v>79035198</v>
      </c>
      <c r="L86" s="140"/>
    </row>
    <row r="87" spans="1:12">
      <c r="A87" s="226" t="s">
        <v>101</v>
      </c>
      <c r="B87" s="227"/>
      <c r="C87" s="227"/>
      <c r="D87" s="227"/>
      <c r="E87" s="227"/>
      <c r="F87" s="227"/>
      <c r="G87" s="227"/>
      <c r="H87" s="228"/>
      <c r="I87" s="1">
        <v>80</v>
      </c>
      <c r="J87" s="6">
        <v>44230999</v>
      </c>
      <c r="K87" s="6">
        <v>31330196</v>
      </c>
      <c r="L87" s="131"/>
    </row>
    <row r="88" spans="1:12">
      <c r="A88" s="226" t="s">
        <v>102</v>
      </c>
      <c r="B88" s="227"/>
      <c r="C88" s="227"/>
      <c r="D88" s="227"/>
      <c r="E88" s="227"/>
      <c r="F88" s="227"/>
      <c r="G88" s="227"/>
      <c r="H88" s="228"/>
      <c r="I88" s="1">
        <v>81</v>
      </c>
      <c r="J88" s="6"/>
      <c r="K88" s="6"/>
      <c r="L88" s="131"/>
    </row>
    <row r="89" spans="1:12">
      <c r="A89" s="226" t="s">
        <v>103</v>
      </c>
      <c r="B89" s="227"/>
      <c r="C89" s="227"/>
      <c r="D89" s="227"/>
      <c r="E89" s="227"/>
      <c r="F89" s="227"/>
      <c r="G89" s="227"/>
      <c r="H89" s="228"/>
      <c r="I89" s="1">
        <v>82</v>
      </c>
      <c r="J89" s="6">
        <v>32284107</v>
      </c>
      <c r="K89" s="6">
        <v>47705002</v>
      </c>
      <c r="L89" s="131"/>
    </row>
    <row r="90" spans="1:12" s="141" customFormat="1">
      <c r="A90" s="223" t="s">
        <v>319</v>
      </c>
      <c r="B90" s="224"/>
      <c r="C90" s="224"/>
      <c r="D90" s="224"/>
      <c r="E90" s="224"/>
      <c r="F90" s="224"/>
      <c r="G90" s="224"/>
      <c r="H90" s="225"/>
      <c r="I90" s="1">
        <v>83</v>
      </c>
      <c r="J90" s="115">
        <f>SUM(J91:J99)</f>
        <v>2638539013</v>
      </c>
      <c r="K90" s="115">
        <f>SUM(K91:K99)</f>
        <v>2428903034</v>
      </c>
      <c r="L90" s="129"/>
    </row>
    <row r="91" spans="1:12">
      <c r="A91" s="226" t="s">
        <v>104</v>
      </c>
      <c r="B91" s="227"/>
      <c r="C91" s="227"/>
      <c r="D91" s="227"/>
      <c r="E91" s="227"/>
      <c r="F91" s="227"/>
      <c r="G91" s="227"/>
      <c r="H91" s="228"/>
      <c r="I91" s="1">
        <v>84</v>
      </c>
      <c r="J91" s="6">
        <v>389133856</v>
      </c>
      <c r="K91" s="6">
        <v>1729903933.3148987</v>
      </c>
      <c r="L91" s="131"/>
    </row>
    <row r="92" spans="1:12">
      <c r="A92" s="226" t="s">
        <v>203</v>
      </c>
      <c r="B92" s="227"/>
      <c r="C92" s="227"/>
      <c r="D92" s="227"/>
      <c r="E92" s="227"/>
      <c r="F92" s="227"/>
      <c r="G92" s="227"/>
      <c r="H92" s="228"/>
      <c r="I92" s="1">
        <v>85</v>
      </c>
      <c r="J92" s="6"/>
      <c r="K92" s="6"/>
      <c r="L92" s="128"/>
    </row>
    <row r="93" spans="1:12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6">
        <v>1844822000</v>
      </c>
      <c r="K93" s="6">
        <f>2085526170-K91</f>
        <v>355622236.68510127</v>
      </c>
      <c r="L93" s="131"/>
    </row>
    <row r="94" spans="1:12">
      <c r="A94" s="226" t="s">
        <v>204</v>
      </c>
      <c r="B94" s="227"/>
      <c r="C94" s="227"/>
      <c r="D94" s="227"/>
      <c r="E94" s="227"/>
      <c r="F94" s="227"/>
      <c r="G94" s="227"/>
      <c r="H94" s="228"/>
      <c r="I94" s="1">
        <v>87</v>
      </c>
      <c r="J94" s="6"/>
      <c r="K94" s="6"/>
      <c r="L94" s="128"/>
    </row>
    <row r="95" spans="1:12">
      <c r="A95" s="226" t="s">
        <v>205</v>
      </c>
      <c r="B95" s="227"/>
      <c r="C95" s="227"/>
      <c r="D95" s="227"/>
      <c r="E95" s="227"/>
      <c r="F95" s="227"/>
      <c r="G95" s="227"/>
      <c r="H95" s="228"/>
      <c r="I95" s="1">
        <v>88</v>
      </c>
      <c r="J95" s="6"/>
      <c r="K95" s="6"/>
      <c r="L95" s="128"/>
    </row>
    <row r="96" spans="1:12">
      <c r="A96" s="226" t="s">
        <v>206</v>
      </c>
      <c r="B96" s="227"/>
      <c r="C96" s="227"/>
      <c r="D96" s="227"/>
      <c r="E96" s="227"/>
      <c r="F96" s="227"/>
      <c r="G96" s="227"/>
      <c r="H96" s="228"/>
      <c r="I96" s="1">
        <v>89</v>
      </c>
      <c r="J96" s="6">
        <v>112768863</v>
      </c>
      <c r="K96" s="6">
        <v>113375107</v>
      </c>
      <c r="L96" s="128"/>
    </row>
    <row r="97" spans="1:12">
      <c r="A97" s="226" t="s">
        <v>81</v>
      </c>
      <c r="B97" s="227"/>
      <c r="C97" s="227"/>
      <c r="D97" s="227"/>
      <c r="E97" s="227"/>
      <c r="F97" s="227"/>
      <c r="G97" s="227"/>
      <c r="H97" s="228"/>
      <c r="I97" s="1">
        <v>90</v>
      </c>
      <c r="J97" s="6"/>
      <c r="K97" s="6"/>
      <c r="L97" s="128"/>
    </row>
    <row r="98" spans="1:12">
      <c r="A98" s="226" t="s">
        <v>79</v>
      </c>
      <c r="B98" s="227"/>
      <c r="C98" s="227"/>
      <c r="D98" s="227"/>
      <c r="E98" s="227"/>
      <c r="F98" s="227"/>
      <c r="G98" s="227"/>
      <c r="H98" s="228"/>
      <c r="I98" s="1">
        <v>91</v>
      </c>
      <c r="J98" s="6">
        <v>98750345</v>
      </c>
      <c r="K98" s="6">
        <v>50414359.000000007</v>
      </c>
      <c r="L98" s="131"/>
    </row>
    <row r="99" spans="1:12">
      <c r="A99" s="226" t="s">
        <v>80</v>
      </c>
      <c r="B99" s="227"/>
      <c r="C99" s="227"/>
      <c r="D99" s="227"/>
      <c r="E99" s="227"/>
      <c r="F99" s="227"/>
      <c r="G99" s="227"/>
      <c r="H99" s="228"/>
      <c r="I99" s="1">
        <v>92</v>
      </c>
      <c r="J99" s="6">
        <v>193063949</v>
      </c>
      <c r="K99" s="6">
        <v>179587398</v>
      </c>
      <c r="L99" s="131"/>
    </row>
    <row r="100" spans="1:12" s="141" customFormat="1">
      <c r="A100" s="223" t="s">
        <v>320</v>
      </c>
      <c r="B100" s="224"/>
      <c r="C100" s="224"/>
      <c r="D100" s="224"/>
      <c r="E100" s="224"/>
      <c r="F100" s="224"/>
      <c r="G100" s="224"/>
      <c r="H100" s="225"/>
      <c r="I100" s="1">
        <v>93</v>
      </c>
      <c r="J100" s="115">
        <f>SUM(J101:J112)</f>
        <v>1068987927</v>
      </c>
      <c r="K100" s="115">
        <f>SUM(K101:K112)</f>
        <v>1130316842.2732706</v>
      </c>
      <c r="L100" s="129"/>
    </row>
    <row r="101" spans="1:12">
      <c r="A101" s="226" t="s">
        <v>104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6">
        <v>40827971</v>
      </c>
      <c r="K101" s="6">
        <v>94302084.273270547</v>
      </c>
      <c r="L101" s="128"/>
    </row>
    <row r="102" spans="1:12">
      <c r="A102" s="226" t="s">
        <v>203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6"/>
      <c r="K102" s="6"/>
      <c r="L102" s="128"/>
    </row>
    <row r="103" spans="1:12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6">
        <v>334815000</v>
      </c>
      <c r="K103" s="6">
        <f>352739468-92486238</f>
        <v>260253230</v>
      </c>
      <c r="L103" s="128"/>
    </row>
    <row r="104" spans="1:12">
      <c r="A104" s="226" t="s">
        <v>204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6"/>
      <c r="K104" s="6"/>
      <c r="L104" s="128"/>
    </row>
    <row r="105" spans="1:12">
      <c r="A105" s="226" t="s">
        <v>205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6">
        <v>574722014</v>
      </c>
      <c r="K105" s="6">
        <f>628500562-1636920</f>
        <v>626863642</v>
      </c>
      <c r="L105" s="128"/>
    </row>
    <row r="106" spans="1:12">
      <c r="A106" s="226" t="s">
        <v>206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6">
        <v>1394590</v>
      </c>
      <c r="K106" s="6">
        <v>1361349</v>
      </c>
      <c r="L106" s="128"/>
    </row>
    <row r="107" spans="1:12">
      <c r="A107" s="226" t="s">
        <v>81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6"/>
      <c r="K107" s="6"/>
      <c r="L107" s="128"/>
    </row>
    <row r="108" spans="1:12">
      <c r="A108" s="226" t="s">
        <v>82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6">
        <v>23803956</v>
      </c>
      <c r="K108" s="6">
        <v>23890001</v>
      </c>
      <c r="L108" s="128"/>
    </row>
    <row r="109" spans="1:12">
      <c r="A109" s="226" t="s">
        <v>83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6">
        <v>41225683</v>
      </c>
      <c r="K109" s="6">
        <v>38886675</v>
      </c>
      <c r="L109" s="128"/>
    </row>
    <row r="110" spans="1:12">
      <c r="A110" s="226" t="s">
        <v>86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6">
        <v>22288</v>
      </c>
      <c r="K110" s="6">
        <v>22287.999999985914</v>
      </c>
      <c r="L110" s="128"/>
    </row>
    <row r="111" spans="1:12">
      <c r="A111" s="226" t="s">
        <v>84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6"/>
      <c r="K111" s="6"/>
      <c r="L111" s="128"/>
    </row>
    <row r="112" spans="1:12">
      <c r="A112" s="226" t="s">
        <v>85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6">
        <v>52176425</v>
      </c>
      <c r="K112" s="6">
        <f>84916499-178926</f>
        <v>84737573</v>
      </c>
      <c r="L112" s="128"/>
    </row>
    <row r="113" spans="1:14" s="141" customFormat="1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">
        <v>106</v>
      </c>
      <c r="J113" s="139">
        <v>58879202</v>
      </c>
      <c r="K113" s="139">
        <v>42521478</v>
      </c>
      <c r="L113" s="142"/>
    </row>
    <row r="114" spans="1:14" s="141" customFormat="1">
      <c r="A114" s="223" t="s">
        <v>321</v>
      </c>
      <c r="B114" s="224"/>
      <c r="C114" s="224"/>
      <c r="D114" s="224"/>
      <c r="E114" s="224"/>
      <c r="F114" s="224"/>
      <c r="G114" s="224"/>
      <c r="H114" s="225"/>
      <c r="I114" s="1">
        <v>107</v>
      </c>
      <c r="J114" s="115">
        <f>J69+J86+J90+J100+J113</f>
        <v>5355245186</v>
      </c>
      <c r="K114" s="115">
        <f>K69+K86+K90+K100+K113</f>
        <v>5142143164</v>
      </c>
      <c r="L114" s="129"/>
      <c r="N114" s="143"/>
    </row>
    <row r="115" spans="1:14" s="141" customFormat="1">
      <c r="A115" s="248" t="s">
        <v>44</v>
      </c>
      <c r="B115" s="249"/>
      <c r="C115" s="249"/>
      <c r="D115" s="249"/>
      <c r="E115" s="249"/>
      <c r="F115" s="249"/>
      <c r="G115" s="249"/>
      <c r="H115" s="250"/>
      <c r="I115" s="2">
        <v>108</v>
      </c>
      <c r="J115" s="144"/>
      <c r="K115" s="144"/>
      <c r="L115" s="142"/>
      <c r="M115" s="145"/>
    </row>
    <row r="116" spans="1:14" s="141" customFormat="1">
      <c r="A116" s="240" t="s">
        <v>270</v>
      </c>
      <c r="B116" s="251"/>
      <c r="C116" s="251"/>
      <c r="D116" s="251"/>
      <c r="E116" s="251"/>
      <c r="F116" s="251"/>
      <c r="G116" s="251"/>
      <c r="H116" s="251"/>
      <c r="I116" s="252"/>
      <c r="J116" s="252"/>
      <c r="K116" s="253"/>
      <c r="L116" s="146"/>
    </row>
    <row r="117" spans="1:14" s="141" customFormat="1">
      <c r="A117" s="220" t="s">
        <v>151</v>
      </c>
      <c r="B117" s="221"/>
      <c r="C117" s="221"/>
      <c r="D117" s="221"/>
      <c r="E117" s="221"/>
      <c r="F117" s="221"/>
      <c r="G117" s="221"/>
      <c r="H117" s="221"/>
      <c r="I117" s="254"/>
      <c r="J117" s="254"/>
      <c r="K117" s="255"/>
      <c r="L117" s="147"/>
    </row>
    <row r="118" spans="1:14">
      <c r="A118" s="226" t="s">
        <v>3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6">
        <v>1444404416</v>
      </c>
      <c r="K118" s="6">
        <f>K69-K119</f>
        <v>1414230195.7267294</v>
      </c>
      <c r="L118" s="128"/>
    </row>
    <row r="119" spans="1:14">
      <c r="A119" s="256" t="s">
        <v>4</v>
      </c>
      <c r="B119" s="257"/>
      <c r="C119" s="257"/>
      <c r="D119" s="257"/>
      <c r="E119" s="257"/>
      <c r="F119" s="257"/>
      <c r="G119" s="257"/>
      <c r="H119" s="258"/>
      <c r="I119" s="4">
        <v>110</v>
      </c>
      <c r="J119" s="7">
        <v>67919522</v>
      </c>
      <c r="K119" s="7">
        <f>K85</f>
        <v>47136416</v>
      </c>
      <c r="L119" s="128"/>
    </row>
    <row r="120" spans="1:14">
      <c r="A120" s="259" t="s">
        <v>271</v>
      </c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121"/>
    </row>
    <row r="121" spans="1:14">
      <c r="A121" s="246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121"/>
    </row>
    <row r="122" spans="1:14">
      <c r="K122" s="148"/>
      <c r="L122" s="117"/>
    </row>
    <row r="123" spans="1:14">
      <c r="A123" s="118"/>
      <c r="K123" s="117"/>
    </row>
    <row r="124" spans="1:14" ht="12.75" customHeight="1">
      <c r="A124" s="215"/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119"/>
    </row>
    <row r="125" spans="1:14">
      <c r="A125" s="215"/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119"/>
    </row>
  </sheetData>
  <mergeCells count="123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1:K1"/>
    <mergeCell ref="A2:K2"/>
    <mergeCell ref="A3:K3"/>
    <mergeCell ref="A4:H4"/>
    <mergeCell ref="A13:H13"/>
    <mergeCell ref="A14:H14"/>
    <mergeCell ref="A9:H9"/>
    <mergeCell ref="A10:H10"/>
    <mergeCell ref="A11:H11"/>
    <mergeCell ref="A12:H12"/>
    <mergeCell ref="A124:K124"/>
    <mergeCell ref="A125:K125"/>
    <mergeCell ref="A5:H5"/>
    <mergeCell ref="A6:K6"/>
    <mergeCell ref="A7:H7"/>
    <mergeCell ref="A8:H8"/>
    <mergeCell ref="A15:H15"/>
    <mergeCell ref="A16:H16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</mergeCells>
  <phoneticPr fontId="3" type="noConversion"/>
  <dataValidations count="6">
    <dataValidation type="whole" operator="notEqual" allowBlank="1" showInputMessage="1" showErrorMessage="1" errorTitle="Pogrešan unos" error="Mogu se unijeti samo cjelobrojne vrijednosti." sqref="K85:L85 K118:L119 J83 J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L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1:L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L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J9 J32:J33 J35 J38:J45 K86:L115 J47 J111:J115 J70:L70 L72:L77 L7:L67 K26:K67 K7:K10 K79:L84 J49:J56 K16 J58:J67 J11:J26 J82 J72:J75 J102:J105 J86:J100 J107:J109 J79 K72:K76">
      <formula1>0</formula1>
    </dataValidation>
    <dataValidation allowBlank="1" sqref="J46 J57 J34 J27:J31 J36:J37 J101 J48 J106 J71 J76:J77 J80:J81 J84:J85 J110 J119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1"/>
  <sheetViews>
    <sheetView view="pageBreakPreview" topLeftCell="A34" zoomScale="110" zoomScaleNormal="100" workbookViewId="0">
      <selection activeCell="A26" sqref="A26:H26"/>
    </sheetView>
  </sheetViews>
  <sheetFormatPr defaultRowHeight="12.75"/>
  <cols>
    <col min="1" max="9" width="9.140625" style="49"/>
    <col min="10" max="13" width="11.140625" style="49" bestFit="1" customWidth="1"/>
    <col min="14" max="14" width="9.140625" style="49"/>
    <col min="15" max="15" width="18" style="49" bestFit="1" customWidth="1"/>
    <col min="16" max="16384" width="9.140625" style="49"/>
  </cols>
  <sheetData>
    <row r="1" spans="1:15" ht="12.75" customHeight="1">
      <c r="A1" s="229" t="s">
        <v>124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5" ht="12.75" customHeight="1">
      <c r="A2" s="270" t="s">
        <v>325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5" ht="12.75" customHeight="1">
      <c r="A3" s="261" t="s">
        <v>314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5" ht="23.25">
      <c r="A4" s="262" t="s">
        <v>46</v>
      </c>
      <c r="B4" s="262"/>
      <c r="C4" s="262"/>
      <c r="D4" s="262"/>
      <c r="E4" s="262"/>
      <c r="F4" s="262"/>
      <c r="G4" s="262"/>
      <c r="H4" s="262"/>
      <c r="I4" s="54" t="s">
        <v>239</v>
      </c>
      <c r="J4" s="263" t="s">
        <v>279</v>
      </c>
      <c r="K4" s="263"/>
      <c r="L4" s="263" t="s">
        <v>280</v>
      </c>
      <c r="M4" s="263"/>
    </row>
    <row r="5" spans="1:15">
      <c r="A5" s="262"/>
      <c r="B5" s="262"/>
      <c r="C5" s="262"/>
      <c r="D5" s="262"/>
      <c r="E5" s="262"/>
      <c r="F5" s="262"/>
      <c r="G5" s="262"/>
      <c r="H5" s="262"/>
      <c r="I5" s="54"/>
      <c r="J5" s="56" t="s">
        <v>274</v>
      </c>
      <c r="K5" s="56" t="s">
        <v>275</v>
      </c>
      <c r="L5" s="56" t="s">
        <v>274</v>
      </c>
      <c r="M5" s="56" t="s">
        <v>275</v>
      </c>
    </row>
    <row r="6" spans="1:15">
      <c r="A6" s="263">
        <v>1</v>
      </c>
      <c r="B6" s="263"/>
      <c r="C6" s="263"/>
      <c r="D6" s="263"/>
      <c r="E6" s="263"/>
      <c r="F6" s="263"/>
      <c r="G6" s="263"/>
      <c r="H6" s="263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5">
      <c r="A7" s="220" t="s">
        <v>16</v>
      </c>
      <c r="B7" s="221"/>
      <c r="C7" s="221"/>
      <c r="D7" s="221"/>
      <c r="E7" s="221"/>
      <c r="F7" s="221"/>
      <c r="G7" s="221"/>
      <c r="H7" s="222"/>
      <c r="I7" s="3">
        <v>111</v>
      </c>
      <c r="J7" s="116">
        <f>SUM(J8:J9)</f>
        <v>4774384545</v>
      </c>
      <c r="K7" s="116">
        <f>SUM(K8:K9)</f>
        <v>1299786314</v>
      </c>
      <c r="L7" s="116">
        <f>SUM(L8:L9)</f>
        <v>5005483559</v>
      </c>
      <c r="M7" s="116">
        <f>SUM(M8:M9)</f>
        <v>1333079630</v>
      </c>
      <c r="N7" s="117"/>
      <c r="O7" s="117"/>
    </row>
    <row r="8" spans="1:15">
      <c r="A8" s="223" t="s">
        <v>122</v>
      </c>
      <c r="B8" s="224"/>
      <c r="C8" s="224"/>
      <c r="D8" s="224"/>
      <c r="E8" s="224"/>
      <c r="F8" s="224"/>
      <c r="G8" s="224"/>
      <c r="H8" s="225"/>
      <c r="I8" s="1">
        <v>112</v>
      </c>
      <c r="J8" s="6">
        <v>4727765827</v>
      </c>
      <c r="K8" s="6">
        <v>1277586300</v>
      </c>
      <c r="L8" s="6">
        <v>4930441326</v>
      </c>
      <c r="M8" s="6">
        <v>1298773182</v>
      </c>
      <c r="N8" s="117"/>
      <c r="O8" s="117"/>
    </row>
    <row r="9" spans="1:15">
      <c r="A9" s="223" t="s">
        <v>90</v>
      </c>
      <c r="B9" s="224"/>
      <c r="C9" s="224"/>
      <c r="D9" s="224"/>
      <c r="E9" s="224"/>
      <c r="F9" s="224"/>
      <c r="G9" s="224"/>
      <c r="H9" s="225"/>
      <c r="I9" s="1">
        <v>113</v>
      </c>
      <c r="J9" s="6">
        <v>46618718</v>
      </c>
      <c r="K9" s="6">
        <v>22200014</v>
      </c>
      <c r="L9" s="6">
        <v>75042233</v>
      </c>
      <c r="M9" s="6">
        <v>34306448</v>
      </c>
      <c r="N9" s="117"/>
      <c r="O9" s="117"/>
    </row>
    <row r="10" spans="1:15">
      <c r="A10" s="223" t="s">
        <v>7</v>
      </c>
      <c r="B10" s="224"/>
      <c r="C10" s="224"/>
      <c r="D10" s="224"/>
      <c r="E10" s="224"/>
      <c r="F10" s="224"/>
      <c r="G10" s="224"/>
      <c r="H10" s="225"/>
      <c r="I10" s="1">
        <v>114</v>
      </c>
      <c r="J10" s="115">
        <f>J11+J12+J16+J20+J21+J22+J25+J26</f>
        <v>4439541501</v>
      </c>
      <c r="K10" s="115">
        <f>K11+K12+K16+K20+K21+K22+K25+K26</f>
        <v>1245160418</v>
      </c>
      <c r="L10" s="115">
        <f>L11+L12+L16+L20+L21+L22+L25+L26</f>
        <v>4610425932</v>
      </c>
      <c r="M10" s="115">
        <f>M11+M12+M16+M20+M21+M22+M25+M26</f>
        <v>1270586616.9999998</v>
      </c>
      <c r="N10" s="117"/>
      <c r="O10" s="117"/>
    </row>
    <row r="11" spans="1:15">
      <c r="A11" s="223" t="s">
        <v>91</v>
      </c>
      <c r="B11" s="224"/>
      <c r="C11" s="224"/>
      <c r="D11" s="224"/>
      <c r="E11" s="224"/>
      <c r="F11" s="224"/>
      <c r="G11" s="224"/>
      <c r="H11" s="225"/>
      <c r="I11" s="1">
        <v>115</v>
      </c>
      <c r="J11" s="6">
        <v>-5772118</v>
      </c>
      <c r="K11" s="6">
        <v>14610552</v>
      </c>
      <c r="L11" s="6">
        <v>-3667218.0000000009</v>
      </c>
      <c r="M11" s="6">
        <v>28995468</v>
      </c>
      <c r="N11" s="117"/>
      <c r="O11" s="117"/>
    </row>
    <row r="12" spans="1:15">
      <c r="A12" s="223" t="s">
        <v>13</v>
      </c>
      <c r="B12" s="224"/>
      <c r="C12" s="224"/>
      <c r="D12" s="224"/>
      <c r="E12" s="224"/>
      <c r="F12" s="224"/>
      <c r="G12" s="224"/>
      <c r="H12" s="225"/>
      <c r="I12" s="1">
        <v>116</v>
      </c>
      <c r="J12" s="115">
        <f>SUM(J13:J15)</f>
        <v>2828846076</v>
      </c>
      <c r="K12" s="115">
        <f>SUM(K13:K15)</f>
        <v>802062365</v>
      </c>
      <c r="L12" s="115">
        <f>SUM(L13:L15)</f>
        <v>2970389380</v>
      </c>
      <c r="M12" s="115">
        <f>SUM(M13:M15)</f>
        <v>773811044.99999976</v>
      </c>
      <c r="N12" s="117"/>
      <c r="O12" s="117"/>
    </row>
    <row r="13" spans="1:15">
      <c r="A13" s="226" t="s">
        <v>118</v>
      </c>
      <c r="B13" s="227"/>
      <c r="C13" s="227"/>
      <c r="D13" s="227"/>
      <c r="E13" s="227"/>
      <c r="F13" s="227"/>
      <c r="G13" s="227"/>
      <c r="H13" s="228"/>
      <c r="I13" s="1">
        <v>117</v>
      </c>
      <c r="J13" s="6">
        <v>1641173508</v>
      </c>
      <c r="K13" s="6">
        <v>451060571</v>
      </c>
      <c r="L13" s="6">
        <v>1814941201</v>
      </c>
      <c r="M13" s="6">
        <v>422176715</v>
      </c>
      <c r="N13" s="117"/>
      <c r="O13" s="117"/>
    </row>
    <row r="14" spans="1:15">
      <c r="A14" s="226" t="s">
        <v>119</v>
      </c>
      <c r="B14" s="227"/>
      <c r="C14" s="227"/>
      <c r="D14" s="227"/>
      <c r="E14" s="227"/>
      <c r="F14" s="227"/>
      <c r="G14" s="227"/>
      <c r="H14" s="228"/>
      <c r="I14" s="1">
        <v>118</v>
      </c>
      <c r="J14" s="6">
        <v>1187672568</v>
      </c>
      <c r="K14" s="6">
        <v>351001794</v>
      </c>
      <c r="L14" s="6">
        <v>1155448178.9999998</v>
      </c>
      <c r="M14" s="6">
        <v>351634329.99999976</v>
      </c>
      <c r="N14" s="117"/>
      <c r="O14" s="117"/>
    </row>
    <row r="15" spans="1:15">
      <c r="A15" s="226" t="s">
        <v>48</v>
      </c>
      <c r="B15" s="227"/>
      <c r="C15" s="227"/>
      <c r="D15" s="227"/>
      <c r="E15" s="227"/>
      <c r="F15" s="227"/>
      <c r="G15" s="227"/>
      <c r="H15" s="228"/>
      <c r="I15" s="1">
        <v>119</v>
      </c>
      <c r="J15" s="6"/>
      <c r="K15" s="6"/>
      <c r="L15" s="6"/>
      <c r="M15" s="6"/>
      <c r="N15" s="117"/>
      <c r="O15" s="117"/>
    </row>
    <row r="16" spans="1:15">
      <c r="A16" s="223" t="s">
        <v>14</v>
      </c>
      <c r="B16" s="224"/>
      <c r="C16" s="224"/>
      <c r="D16" s="224"/>
      <c r="E16" s="224"/>
      <c r="F16" s="224"/>
      <c r="G16" s="224"/>
      <c r="H16" s="225"/>
      <c r="I16" s="1">
        <v>120</v>
      </c>
      <c r="J16" s="115">
        <f>SUM(J17:J19)</f>
        <v>568985085</v>
      </c>
      <c r="K16" s="115">
        <f>SUM(K17:K19)</f>
        <v>89136826.99999997</v>
      </c>
      <c r="L16" s="115">
        <f>SUM(L17:L19)</f>
        <v>578531717</v>
      </c>
      <c r="M16" s="115">
        <f>SUM(M17:M19)</f>
        <v>107250564</v>
      </c>
      <c r="N16" s="117"/>
      <c r="O16" s="117"/>
    </row>
    <row r="17" spans="1:15">
      <c r="A17" s="226" t="s">
        <v>49</v>
      </c>
      <c r="B17" s="227"/>
      <c r="C17" s="227"/>
      <c r="D17" s="227"/>
      <c r="E17" s="227"/>
      <c r="F17" s="227"/>
      <c r="G17" s="227"/>
      <c r="H17" s="228"/>
      <c r="I17" s="1">
        <v>121</v>
      </c>
      <c r="J17" s="6">
        <v>364150454</v>
      </c>
      <c r="K17" s="6">
        <v>63813429.201188564</v>
      </c>
      <c r="L17" s="6">
        <v>370260298.47328866</v>
      </c>
      <c r="M17" s="6">
        <v>75285424.109754562</v>
      </c>
      <c r="N17" s="117"/>
      <c r="O17" s="117"/>
    </row>
    <row r="18" spans="1:15">
      <c r="A18" s="226" t="s">
        <v>50</v>
      </c>
      <c r="B18" s="227"/>
      <c r="C18" s="227"/>
      <c r="D18" s="227"/>
      <c r="E18" s="227"/>
      <c r="F18" s="227"/>
      <c r="G18" s="227"/>
      <c r="H18" s="228"/>
      <c r="I18" s="1">
        <v>122</v>
      </c>
      <c r="J18" s="6">
        <v>147936122</v>
      </c>
      <c r="K18" s="6">
        <v>22263864.144405186</v>
      </c>
      <c r="L18" s="6">
        <v>150418246.31832218</v>
      </c>
      <c r="M18" s="6">
        <v>26989713.436151728</v>
      </c>
      <c r="N18" s="117"/>
      <c r="O18" s="117"/>
    </row>
    <row r="19" spans="1:15">
      <c r="A19" s="226" t="s">
        <v>51</v>
      </c>
      <c r="B19" s="227"/>
      <c r="C19" s="227"/>
      <c r="D19" s="227"/>
      <c r="E19" s="227"/>
      <c r="F19" s="227"/>
      <c r="G19" s="227"/>
      <c r="H19" s="228"/>
      <c r="I19" s="1">
        <v>123</v>
      </c>
      <c r="J19" s="6">
        <v>56898509</v>
      </c>
      <c r="K19" s="6">
        <v>3059533.6544062123</v>
      </c>
      <c r="L19" s="6">
        <v>57853172.208389178</v>
      </c>
      <c r="M19" s="6">
        <v>4975426.4540937096</v>
      </c>
      <c r="N19" s="117"/>
      <c r="O19" s="117"/>
    </row>
    <row r="20" spans="1:15">
      <c r="A20" s="223" t="s">
        <v>92</v>
      </c>
      <c r="B20" s="224"/>
      <c r="C20" s="224"/>
      <c r="D20" s="224"/>
      <c r="E20" s="224"/>
      <c r="F20" s="224"/>
      <c r="G20" s="224"/>
      <c r="H20" s="225"/>
      <c r="I20" s="1">
        <v>124</v>
      </c>
      <c r="J20" s="6">
        <v>165827123</v>
      </c>
      <c r="K20" s="6">
        <v>44069842</v>
      </c>
      <c r="L20" s="6">
        <v>180064725</v>
      </c>
      <c r="M20" s="6">
        <v>66675480</v>
      </c>
      <c r="N20" s="117"/>
      <c r="O20" s="117"/>
    </row>
    <row r="21" spans="1:15">
      <c r="A21" s="223" t="s">
        <v>93</v>
      </c>
      <c r="B21" s="224"/>
      <c r="C21" s="224"/>
      <c r="D21" s="224"/>
      <c r="E21" s="224"/>
      <c r="F21" s="224"/>
      <c r="G21" s="224"/>
      <c r="H21" s="225"/>
      <c r="I21" s="1">
        <v>125</v>
      </c>
      <c r="J21" s="6">
        <v>675322572</v>
      </c>
      <c r="K21" s="6">
        <v>213353229</v>
      </c>
      <c r="L21" s="6">
        <v>636689164</v>
      </c>
      <c r="M21" s="6">
        <v>169099719</v>
      </c>
      <c r="N21" s="117"/>
      <c r="O21" s="117"/>
    </row>
    <row r="22" spans="1:15">
      <c r="A22" s="223" t="s">
        <v>15</v>
      </c>
      <c r="B22" s="224"/>
      <c r="C22" s="224"/>
      <c r="D22" s="224"/>
      <c r="E22" s="224"/>
      <c r="F22" s="224"/>
      <c r="G22" s="224"/>
      <c r="H22" s="225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  <c r="N22" s="117"/>
      <c r="O22" s="117"/>
    </row>
    <row r="23" spans="1:15">
      <c r="A23" s="226" t="s">
        <v>109</v>
      </c>
      <c r="B23" s="227"/>
      <c r="C23" s="227"/>
      <c r="D23" s="227"/>
      <c r="E23" s="227"/>
      <c r="F23" s="227"/>
      <c r="G23" s="227"/>
      <c r="H23" s="228"/>
      <c r="I23" s="1">
        <v>127</v>
      </c>
      <c r="J23" s="6"/>
      <c r="K23" s="6"/>
      <c r="L23" s="6"/>
      <c r="M23" s="6"/>
      <c r="N23" s="117"/>
      <c r="O23" s="117"/>
    </row>
    <row r="24" spans="1:15">
      <c r="A24" s="226" t="s">
        <v>110</v>
      </c>
      <c r="B24" s="227"/>
      <c r="C24" s="227"/>
      <c r="D24" s="227"/>
      <c r="E24" s="227"/>
      <c r="F24" s="227"/>
      <c r="G24" s="227"/>
      <c r="H24" s="228"/>
      <c r="I24" s="1">
        <v>128</v>
      </c>
      <c r="J24" s="6"/>
      <c r="K24" s="6"/>
      <c r="L24" s="6"/>
      <c r="M24" s="6"/>
      <c r="N24" s="117"/>
      <c r="O24" s="117"/>
    </row>
    <row r="25" spans="1:15">
      <c r="A25" s="223" t="s">
        <v>94</v>
      </c>
      <c r="B25" s="224"/>
      <c r="C25" s="224"/>
      <c r="D25" s="224"/>
      <c r="E25" s="224"/>
      <c r="F25" s="224"/>
      <c r="G25" s="224"/>
      <c r="H25" s="225"/>
      <c r="I25" s="1">
        <v>129</v>
      </c>
      <c r="J25" s="6"/>
      <c r="K25" s="6"/>
      <c r="L25" s="6"/>
      <c r="M25" s="6"/>
      <c r="N25" s="117"/>
      <c r="O25" s="117"/>
    </row>
    <row r="26" spans="1:15">
      <c r="A26" s="223" t="s">
        <v>37</v>
      </c>
      <c r="B26" s="224"/>
      <c r="C26" s="224"/>
      <c r="D26" s="224"/>
      <c r="E26" s="224"/>
      <c r="F26" s="224"/>
      <c r="G26" s="224"/>
      <c r="H26" s="225"/>
      <c r="I26" s="1">
        <v>130</v>
      </c>
      <c r="J26" s="6">
        <v>206332763</v>
      </c>
      <c r="K26" s="6">
        <v>81927603</v>
      </c>
      <c r="L26" s="6">
        <v>248418164</v>
      </c>
      <c r="M26" s="6">
        <v>124754341.00000001</v>
      </c>
      <c r="N26" s="117"/>
      <c r="O26" s="117"/>
    </row>
    <row r="27" spans="1:15">
      <c r="A27" s="223" t="s">
        <v>174</v>
      </c>
      <c r="B27" s="224"/>
      <c r="C27" s="224"/>
      <c r="D27" s="224"/>
      <c r="E27" s="224"/>
      <c r="F27" s="224"/>
      <c r="G27" s="224"/>
      <c r="H27" s="225"/>
      <c r="I27" s="1">
        <v>131</v>
      </c>
      <c r="J27" s="50">
        <f>SUM(J28:J32)</f>
        <v>24446826</v>
      </c>
      <c r="K27" s="50">
        <f>SUM(K28:K32)</f>
        <v>10805966</v>
      </c>
      <c r="L27" s="50">
        <f>SUM(L28:L32)</f>
        <v>49038154</v>
      </c>
      <c r="M27" s="50">
        <f>SUM(M28:M32)</f>
        <v>14176763</v>
      </c>
      <c r="N27" s="117"/>
      <c r="O27" s="117"/>
    </row>
    <row r="28" spans="1:15" ht="30" customHeight="1">
      <c r="A28" s="223" t="s">
        <v>322</v>
      </c>
      <c r="B28" s="224"/>
      <c r="C28" s="224"/>
      <c r="D28" s="224"/>
      <c r="E28" s="224"/>
      <c r="F28" s="224"/>
      <c r="G28" s="224"/>
      <c r="H28" s="225"/>
      <c r="I28" s="1">
        <v>132</v>
      </c>
      <c r="J28" s="6"/>
      <c r="K28" s="6"/>
      <c r="L28" s="6">
        <v>4219247</v>
      </c>
      <c r="M28" s="6"/>
      <c r="N28" s="117"/>
      <c r="O28" s="117"/>
    </row>
    <row r="29" spans="1:15" ht="27.75" customHeight="1">
      <c r="A29" s="223" t="s">
        <v>125</v>
      </c>
      <c r="B29" s="224"/>
      <c r="C29" s="224"/>
      <c r="D29" s="224"/>
      <c r="E29" s="224"/>
      <c r="F29" s="224"/>
      <c r="G29" s="224"/>
      <c r="H29" s="225"/>
      <c r="I29" s="1">
        <v>133</v>
      </c>
      <c r="J29" s="50">
        <v>24446826</v>
      </c>
      <c r="K29" s="6">
        <v>10805966</v>
      </c>
      <c r="L29" s="6">
        <f>(49038154-L28)</f>
        <v>44818907</v>
      </c>
      <c r="M29" s="6">
        <v>14176763</v>
      </c>
      <c r="N29" s="117"/>
      <c r="O29" s="117"/>
    </row>
    <row r="30" spans="1:15">
      <c r="A30" s="223" t="s">
        <v>111</v>
      </c>
      <c r="B30" s="224"/>
      <c r="C30" s="224"/>
      <c r="D30" s="224"/>
      <c r="E30" s="224"/>
      <c r="F30" s="224"/>
      <c r="G30" s="224"/>
      <c r="H30" s="225"/>
      <c r="I30" s="1">
        <v>134</v>
      </c>
      <c r="J30" s="6"/>
      <c r="K30" s="6"/>
      <c r="L30" s="6"/>
      <c r="M30" s="6"/>
      <c r="N30" s="117"/>
      <c r="O30" s="117"/>
    </row>
    <row r="31" spans="1:15">
      <c r="A31" s="223" t="s">
        <v>184</v>
      </c>
      <c r="B31" s="224"/>
      <c r="C31" s="224"/>
      <c r="D31" s="224"/>
      <c r="E31" s="224"/>
      <c r="F31" s="224"/>
      <c r="G31" s="224"/>
      <c r="H31" s="225"/>
      <c r="I31" s="1">
        <v>135</v>
      </c>
      <c r="J31" s="6"/>
      <c r="K31" s="6"/>
      <c r="L31" s="6"/>
      <c r="M31" s="6"/>
      <c r="N31" s="117"/>
      <c r="O31" s="117"/>
    </row>
    <row r="32" spans="1:15">
      <c r="A32" s="223" t="s">
        <v>112</v>
      </c>
      <c r="B32" s="224"/>
      <c r="C32" s="224"/>
      <c r="D32" s="224"/>
      <c r="E32" s="224"/>
      <c r="F32" s="224"/>
      <c r="G32" s="224"/>
      <c r="H32" s="225"/>
      <c r="I32" s="1">
        <v>136</v>
      </c>
      <c r="J32" s="6"/>
      <c r="K32" s="6"/>
      <c r="L32" s="6"/>
      <c r="M32" s="6"/>
      <c r="N32" s="117"/>
      <c r="O32" s="117"/>
    </row>
    <row r="33" spans="1:15">
      <c r="A33" s="223" t="s">
        <v>175</v>
      </c>
      <c r="B33" s="224"/>
      <c r="C33" s="224"/>
      <c r="D33" s="224"/>
      <c r="E33" s="224"/>
      <c r="F33" s="224"/>
      <c r="G33" s="224"/>
      <c r="H33" s="225"/>
      <c r="I33" s="1">
        <v>137</v>
      </c>
      <c r="J33" s="50">
        <f>SUM(J34:J37)</f>
        <v>280452734</v>
      </c>
      <c r="K33" s="50">
        <f>SUM(K34:K37)</f>
        <v>87480750.292515397</v>
      </c>
      <c r="L33" s="50">
        <f>SUM(L34:L37)</f>
        <v>370518838.00000006</v>
      </c>
      <c r="M33" s="50">
        <f>SUM(M34:M37)</f>
        <v>112940042.00000007</v>
      </c>
      <c r="N33" s="117"/>
      <c r="O33" s="117"/>
    </row>
    <row r="34" spans="1:15">
      <c r="A34" s="223" t="s">
        <v>53</v>
      </c>
      <c r="B34" s="224"/>
      <c r="C34" s="224"/>
      <c r="D34" s="224"/>
      <c r="E34" s="224"/>
      <c r="F34" s="224"/>
      <c r="G34" s="224"/>
      <c r="H34" s="225"/>
      <c r="I34" s="1">
        <v>138</v>
      </c>
      <c r="J34" s="6">
        <v>40398994</v>
      </c>
      <c r="K34" s="6">
        <v>6883807.2925153933</v>
      </c>
      <c r="L34" s="6">
        <v>62619816.385005251</v>
      </c>
      <c r="M34" s="6">
        <v>27877244.385005251</v>
      </c>
      <c r="N34" s="117"/>
      <c r="O34" s="117"/>
    </row>
    <row r="35" spans="1:15">
      <c r="A35" s="223" t="s">
        <v>52</v>
      </c>
      <c r="B35" s="224"/>
      <c r="C35" s="224"/>
      <c r="D35" s="224"/>
      <c r="E35" s="224"/>
      <c r="F35" s="224"/>
      <c r="G35" s="224"/>
      <c r="H35" s="225"/>
      <c r="I35" s="1">
        <v>139</v>
      </c>
      <c r="J35" s="6">
        <v>240053740</v>
      </c>
      <c r="K35" s="6">
        <v>80596943</v>
      </c>
      <c r="L35" s="6">
        <v>307899021.61499482</v>
      </c>
      <c r="M35" s="6">
        <v>85062797.614994824</v>
      </c>
      <c r="N35" s="117"/>
      <c r="O35" s="117"/>
    </row>
    <row r="36" spans="1:15">
      <c r="A36" s="223" t="s">
        <v>185</v>
      </c>
      <c r="B36" s="224"/>
      <c r="C36" s="224"/>
      <c r="D36" s="224"/>
      <c r="E36" s="224"/>
      <c r="F36" s="224"/>
      <c r="G36" s="224"/>
      <c r="H36" s="225"/>
      <c r="I36" s="1">
        <v>140</v>
      </c>
      <c r="J36" s="6"/>
      <c r="K36" s="6"/>
      <c r="L36" s="6"/>
      <c r="M36" s="6"/>
      <c r="N36" s="117"/>
      <c r="O36" s="117"/>
    </row>
    <row r="37" spans="1:15">
      <c r="A37" s="223" t="s">
        <v>54</v>
      </c>
      <c r="B37" s="224"/>
      <c r="C37" s="224"/>
      <c r="D37" s="224"/>
      <c r="E37" s="224"/>
      <c r="F37" s="224"/>
      <c r="G37" s="224"/>
      <c r="H37" s="225"/>
      <c r="I37" s="1">
        <v>141</v>
      </c>
      <c r="J37" s="6"/>
      <c r="K37" s="6"/>
      <c r="L37" s="6"/>
      <c r="M37" s="6"/>
      <c r="N37" s="117"/>
      <c r="O37" s="117"/>
    </row>
    <row r="38" spans="1:15">
      <c r="A38" s="223" t="s">
        <v>159</v>
      </c>
      <c r="B38" s="224"/>
      <c r="C38" s="224"/>
      <c r="D38" s="224"/>
      <c r="E38" s="224"/>
      <c r="F38" s="224"/>
      <c r="G38" s="224"/>
      <c r="H38" s="225"/>
      <c r="I38" s="1">
        <v>142</v>
      </c>
      <c r="J38" s="6"/>
      <c r="K38" s="6"/>
      <c r="L38" s="6"/>
      <c r="M38" s="6"/>
      <c r="N38" s="117"/>
      <c r="O38" s="117"/>
    </row>
    <row r="39" spans="1:15">
      <c r="A39" s="223" t="s">
        <v>160</v>
      </c>
      <c r="B39" s="224"/>
      <c r="C39" s="224"/>
      <c r="D39" s="224"/>
      <c r="E39" s="224"/>
      <c r="F39" s="224"/>
      <c r="G39" s="224"/>
      <c r="H39" s="225"/>
      <c r="I39" s="1">
        <v>143</v>
      </c>
      <c r="J39" s="6"/>
      <c r="K39" s="6"/>
      <c r="L39" s="6"/>
      <c r="M39" s="6"/>
      <c r="N39" s="117"/>
      <c r="O39" s="117"/>
    </row>
    <row r="40" spans="1:15">
      <c r="A40" s="223" t="s">
        <v>186</v>
      </c>
      <c r="B40" s="224"/>
      <c r="C40" s="224"/>
      <c r="D40" s="224"/>
      <c r="E40" s="224"/>
      <c r="F40" s="224"/>
      <c r="G40" s="224"/>
      <c r="H40" s="225"/>
      <c r="I40" s="1">
        <v>144</v>
      </c>
      <c r="J40" s="6"/>
      <c r="K40" s="6"/>
      <c r="L40" s="6"/>
      <c r="M40" s="6"/>
      <c r="N40" s="117"/>
      <c r="O40" s="117"/>
    </row>
    <row r="41" spans="1:15">
      <c r="A41" s="223" t="s">
        <v>187</v>
      </c>
      <c r="B41" s="224"/>
      <c r="C41" s="224"/>
      <c r="D41" s="224"/>
      <c r="E41" s="224"/>
      <c r="F41" s="224"/>
      <c r="G41" s="224"/>
      <c r="H41" s="225"/>
      <c r="I41" s="1">
        <v>145</v>
      </c>
      <c r="J41" s="6"/>
      <c r="K41" s="6"/>
      <c r="L41" s="6"/>
      <c r="M41" s="6"/>
      <c r="N41" s="117"/>
      <c r="O41" s="117"/>
    </row>
    <row r="42" spans="1:15">
      <c r="A42" s="223" t="s">
        <v>176</v>
      </c>
      <c r="B42" s="224"/>
      <c r="C42" s="224"/>
      <c r="D42" s="224"/>
      <c r="E42" s="224"/>
      <c r="F42" s="224"/>
      <c r="G42" s="224"/>
      <c r="H42" s="225"/>
      <c r="I42" s="1">
        <v>146</v>
      </c>
      <c r="J42" s="50">
        <f>J7+J27+J38+J40</f>
        <v>4798831371</v>
      </c>
      <c r="K42" s="50">
        <f>K7+K27+K38+K40</f>
        <v>1310592280</v>
      </c>
      <c r="L42" s="50">
        <f>L7+L27+L38+L40</f>
        <v>5054521713</v>
      </c>
      <c r="M42" s="50">
        <f>M7+M27+M38+M40</f>
        <v>1347256393</v>
      </c>
      <c r="N42" s="117"/>
      <c r="O42" s="117"/>
    </row>
    <row r="43" spans="1:15">
      <c r="A43" s="223" t="s">
        <v>177</v>
      </c>
      <c r="B43" s="224"/>
      <c r="C43" s="224"/>
      <c r="D43" s="224"/>
      <c r="E43" s="224"/>
      <c r="F43" s="224"/>
      <c r="G43" s="224"/>
      <c r="H43" s="225"/>
      <c r="I43" s="1">
        <v>147</v>
      </c>
      <c r="J43" s="50">
        <f>J10+J33+J39+J41</f>
        <v>4719994235</v>
      </c>
      <c r="K43" s="50">
        <f>K10+K33+K39+K41</f>
        <v>1332641168.2925153</v>
      </c>
      <c r="L43" s="50">
        <f>L10+L33+L39+L41</f>
        <v>4980944770</v>
      </c>
      <c r="M43" s="50">
        <f>M10+M33+M39+M41</f>
        <v>1383526658.9999998</v>
      </c>
      <c r="N43" s="117"/>
      <c r="O43" s="117"/>
    </row>
    <row r="44" spans="1:15">
      <c r="A44" s="223" t="s">
        <v>196</v>
      </c>
      <c r="B44" s="224"/>
      <c r="C44" s="224"/>
      <c r="D44" s="224"/>
      <c r="E44" s="224"/>
      <c r="F44" s="224"/>
      <c r="G44" s="224"/>
      <c r="H44" s="225"/>
      <c r="I44" s="1">
        <v>148</v>
      </c>
      <c r="J44" s="50">
        <f>J42-J43</f>
        <v>78837136</v>
      </c>
      <c r="K44" s="50">
        <f>K42-K43</f>
        <v>-22048888.292515278</v>
      </c>
      <c r="L44" s="50">
        <f>L42-L43</f>
        <v>73576943</v>
      </c>
      <c r="M44" s="50">
        <f>M42-M43</f>
        <v>-36270265.999999762</v>
      </c>
      <c r="N44" s="117"/>
      <c r="O44" s="117"/>
    </row>
    <row r="45" spans="1:15">
      <c r="A45" s="243" t="s">
        <v>179</v>
      </c>
      <c r="B45" s="244"/>
      <c r="C45" s="244"/>
      <c r="D45" s="244"/>
      <c r="E45" s="244"/>
      <c r="F45" s="244"/>
      <c r="G45" s="244"/>
      <c r="H45" s="245"/>
      <c r="I45" s="1">
        <v>149</v>
      </c>
      <c r="J45" s="50">
        <f>IF(J42&gt;J43,J42-J43,0)</f>
        <v>78837136</v>
      </c>
      <c r="K45" s="50">
        <f>IF(K42&gt;K43,K42-K43,0)</f>
        <v>0</v>
      </c>
      <c r="L45" s="50">
        <f>IF(L42&gt;L43,L42-L43,0)</f>
        <v>73576943</v>
      </c>
      <c r="M45" s="50">
        <f>IF(M42&gt;M43,M42-M43,0)</f>
        <v>0</v>
      </c>
      <c r="N45" s="117"/>
      <c r="O45" s="117"/>
    </row>
    <row r="46" spans="1:15">
      <c r="A46" s="243" t="s">
        <v>180</v>
      </c>
      <c r="B46" s="244"/>
      <c r="C46" s="244"/>
      <c r="D46" s="244"/>
      <c r="E46" s="244"/>
      <c r="F46" s="244"/>
      <c r="G46" s="244"/>
      <c r="H46" s="245"/>
      <c r="I46" s="1">
        <v>150</v>
      </c>
      <c r="J46" s="50">
        <f>IF(J43&gt;J42,J43-J42,0)</f>
        <v>0</v>
      </c>
      <c r="K46" s="50">
        <f>IF(K43&gt;K42,K43-K42,0)</f>
        <v>22048888.292515278</v>
      </c>
      <c r="L46" s="50">
        <f>IF(L43&gt;L42,L43-L42,0)</f>
        <v>0</v>
      </c>
      <c r="M46" s="50">
        <f>IF(M43&gt;M42,M43-M42,0)</f>
        <v>36270265.999999762</v>
      </c>
      <c r="N46" s="117"/>
      <c r="O46" s="117"/>
    </row>
    <row r="47" spans="1:15">
      <c r="A47" s="223" t="s">
        <v>178</v>
      </c>
      <c r="B47" s="224"/>
      <c r="C47" s="224"/>
      <c r="D47" s="224"/>
      <c r="E47" s="224"/>
      <c r="F47" s="224"/>
      <c r="G47" s="224"/>
      <c r="H47" s="225"/>
      <c r="I47" s="1">
        <v>151</v>
      </c>
      <c r="J47" s="6">
        <v>23945163</v>
      </c>
      <c r="K47" s="6">
        <v>-4869747</v>
      </c>
      <c r="L47" s="6">
        <v>7464957.9999999953</v>
      </c>
      <c r="M47" s="6">
        <v>-19557602.000000004</v>
      </c>
      <c r="N47" s="117"/>
      <c r="O47" s="117"/>
    </row>
    <row r="48" spans="1:15">
      <c r="A48" s="223" t="s">
        <v>197</v>
      </c>
      <c r="B48" s="224"/>
      <c r="C48" s="224"/>
      <c r="D48" s="224"/>
      <c r="E48" s="224"/>
      <c r="F48" s="224"/>
      <c r="G48" s="224"/>
      <c r="H48" s="225"/>
      <c r="I48" s="1">
        <v>152</v>
      </c>
      <c r="J48" s="50">
        <f>J44-J47</f>
        <v>54891973</v>
      </c>
      <c r="K48" s="50">
        <f>K44-K47</f>
        <v>-17179141.292515278</v>
      </c>
      <c r="L48" s="50">
        <f>L44-L47</f>
        <v>66111985.000000007</v>
      </c>
      <c r="M48" s="50">
        <f>M44-M47</f>
        <v>-16712663.999999758</v>
      </c>
      <c r="N48" s="117"/>
      <c r="O48" s="117"/>
    </row>
    <row r="49" spans="1:15">
      <c r="A49" s="243" t="s">
        <v>156</v>
      </c>
      <c r="B49" s="244"/>
      <c r="C49" s="244"/>
      <c r="D49" s="244"/>
      <c r="E49" s="244"/>
      <c r="F49" s="244"/>
      <c r="G49" s="244"/>
      <c r="H49" s="245"/>
      <c r="I49" s="1">
        <v>153</v>
      </c>
      <c r="J49" s="50">
        <f>IF(J48&gt;0,J48,0)</f>
        <v>54891973</v>
      </c>
      <c r="K49" s="50">
        <f>IF(K48&gt;0,K48,0)</f>
        <v>0</v>
      </c>
      <c r="L49" s="50">
        <f>IF(L48&gt;0,L48,0)</f>
        <v>66111985.000000007</v>
      </c>
      <c r="M49" s="50">
        <f>IF(M48&gt;0,M48,0)</f>
        <v>0</v>
      </c>
      <c r="N49" s="117"/>
      <c r="O49" s="117"/>
    </row>
    <row r="50" spans="1:15">
      <c r="A50" s="267" t="s">
        <v>181</v>
      </c>
      <c r="B50" s="268"/>
      <c r="C50" s="268"/>
      <c r="D50" s="268"/>
      <c r="E50" s="268"/>
      <c r="F50" s="268"/>
      <c r="G50" s="268"/>
      <c r="H50" s="269"/>
      <c r="I50" s="2">
        <v>154</v>
      </c>
      <c r="J50" s="57">
        <f>IF(J48&lt;0,-J48,0)</f>
        <v>0</v>
      </c>
      <c r="K50" s="57">
        <f>IF(K48&lt;0,-K48,0)</f>
        <v>17179141.292515278</v>
      </c>
      <c r="L50" s="57">
        <f>IF(L48&lt;0,-L48,0)</f>
        <v>0</v>
      </c>
      <c r="M50" s="57">
        <f>IF(M48&lt;0,-M48,0)</f>
        <v>16712663.999999758</v>
      </c>
      <c r="N50" s="117"/>
      <c r="O50" s="117"/>
    </row>
    <row r="51" spans="1:15" ht="12.75" customHeight="1">
      <c r="A51" s="240" t="s">
        <v>272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117"/>
      <c r="O51" s="117"/>
    </row>
    <row r="52" spans="1:15" ht="12.75" customHeight="1">
      <c r="A52" s="220" t="s">
        <v>152</v>
      </c>
      <c r="B52" s="221"/>
      <c r="C52" s="221"/>
      <c r="D52" s="221"/>
      <c r="E52" s="221"/>
      <c r="F52" s="221"/>
      <c r="G52" s="221"/>
      <c r="H52" s="221"/>
      <c r="I52" s="51"/>
      <c r="J52" s="51"/>
      <c r="K52" s="51"/>
      <c r="L52" s="51"/>
      <c r="M52" s="58"/>
      <c r="N52" s="117"/>
      <c r="O52" s="117"/>
    </row>
    <row r="53" spans="1:15">
      <c r="A53" s="264" t="s">
        <v>194</v>
      </c>
      <c r="B53" s="265"/>
      <c r="C53" s="265"/>
      <c r="D53" s="265"/>
      <c r="E53" s="265"/>
      <c r="F53" s="265"/>
      <c r="G53" s="265"/>
      <c r="H53" s="266"/>
      <c r="I53" s="1">
        <v>155</v>
      </c>
      <c r="J53" s="6">
        <f>J49-J54</f>
        <v>46600798</v>
      </c>
      <c r="K53" s="6">
        <v>-18321940.292515278</v>
      </c>
      <c r="L53" s="6">
        <f>L49-L54</f>
        <v>55229552.000000007</v>
      </c>
      <c r="M53" s="6">
        <v>-15948491.999999993</v>
      </c>
      <c r="N53" s="117"/>
      <c r="O53" s="117"/>
    </row>
    <row r="54" spans="1:15">
      <c r="A54" s="264" t="s">
        <v>195</v>
      </c>
      <c r="B54" s="265"/>
      <c r="C54" s="265"/>
      <c r="D54" s="265"/>
      <c r="E54" s="265"/>
      <c r="F54" s="265"/>
      <c r="G54" s="265"/>
      <c r="H54" s="266"/>
      <c r="I54" s="1">
        <v>156</v>
      </c>
      <c r="J54" s="7">
        <v>8291175</v>
      </c>
      <c r="K54" s="6">
        <v>1142799</v>
      </c>
      <c r="L54" s="7">
        <v>10882433</v>
      </c>
      <c r="M54" s="6">
        <v>-764172</v>
      </c>
      <c r="N54" s="117"/>
      <c r="O54" s="117"/>
    </row>
    <row r="55" spans="1:15" ht="12.75" customHeight="1">
      <c r="A55" s="240" t="s">
        <v>154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117"/>
      <c r="O55" s="117"/>
    </row>
    <row r="56" spans="1:15">
      <c r="A56" s="220" t="s">
        <v>165</v>
      </c>
      <c r="B56" s="221"/>
      <c r="C56" s="221"/>
      <c r="D56" s="221"/>
      <c r="E56" s="221"/>
      <c r="F56" s="221"/>
      <c r="G56" s="221"/>
      <c r="H56" s="222"/>
      <c r="I56" s="8">
        <v>157</v>
      </c>
      <c r="J56" s="5">
        <f>J48</f>
        <v>54891973</v>
      </c>
      <c r="K56" s="5">
        <f>K48</f>
        <v>-17179141.292515278</v>
      </c>
      <c r="L56" s="5">
        <f>L48</f>
        <v>66111985.000000007</v>
      </c>
      <c r="M56" s="5">
        <f>M48</f>
        <v>-16712663.999999758</v>
      </c>
      <c r="N56" s="117"/>
      <c r="O56" s="117"/>
    </row>
    <row r="57" spans="1:15">
      <c r="A57" s="223" t="s">
        <v>182</v>
      </c>
      <c r="B57" s="224"/>
      <c r="C57" s="224"/>
      <c r="D57" s="224"/>
      <c r="E57" s="224"/>
      <c r="F57" s="224"/>
      <c r="G57" s="224"/>
      <c r="H57" s="225"/>
      <c r="I57" s="1">
        <v>158</v>
      </c>
      <c r="J57" s="50">
        <f>SUM(J58:J64)</f>
        <v>3465441</v>
      </c>
      <c r="K57" s="50">
        <f>SUM(K58:K64)</f>
        <v>-24052559</v>
      </c>
      <c r="L57" s="50">
        <f>SUM(L58:L64)</f>
        <v>-66295000</v>
      </c>
      <c r="M57" s="50">
        <f>SUM(M58:M64)</f>
        <v>56024000</v>
      </c>
      <c r="N57" s="117"/>
      <c r="O57" s="117"/>
    </row>
    <row r="58" spans="1:15">
      <c r="A58" s="223" t="s">
        <v>188</v>
      </c>
      <c r="B58" s="224"/>
      <c r="C58" s="224"/>
      <c r="D58" s="224"/>
      <c r="E58" s="224"/>
      <c r="F58" s="224"/>
      <c r="G58" s="224"/>
      <c r="H58" s="225"/>
      <c r="I58" s="1">
        <v>159</v>
      </c>
      <c r="J58" s="6">
        <v>47667331</v>
      </c>
      <c r="K58" s="6">
        <v>-27471669</v>
      </c>
      <c r="L58" s="6">
        <v>-56069000</v>
      </c>
      <c r="M58" s="6">
        <v>53490000</v>
      </c>
      <c r="N58" s="117"/>
      <c r="O58" s="117"/>
    </row>
    <row r="59" spans="1:15">
      <c r="A59" s="223" t="s">
        <v>189</v>
      </c>
      <c r="B59" s="224"/>
      <c r="C59" s="224"/>
      <c r="D59" s="224"/>
      <c r="E59" s="224"/>
      <c r="F59" s="224"/>
      <c r="G59" s="224"/>
      <c r="H59" s="225"/>
      <c r="I59" s="1">
        <v>160</v>
      </c>
      <c r="J59" s="6"/>
      <c r="K59" s="6"/>
      <c r="L59" s="6"/>
      <c r="M59" s="6">
        <v>0</v>
      </c>
      <c r="N59" s="117"/>
      <c r="O59" s="117"/>
    </row>
    <row r="60" spans="1:15">
      <c r="A60" s="223" t="s">
        <v>35</v>
      </c>
      <c r="B60" s="224"/>
      <c r="C60" s="224"/>
      <c r="D60" s="224"/>
      <c r="E60" s="224"/>
      <c r="F60" s="224"/>
      <c r="G60" s="224"/>
      <c r="H60" s="225"/>
      <c r="I60" s="1">
        <v>161</v>
      </c>
      <c r="J60" s="6"/>
      <c r="K60" s="6"/>
      <c r="L60" s="6"/>
      <c r="M60" s="6">
        <v>0</v>
      </c>
      <c r="N60" s="117"/>
      <c r="O60" s="117"/>
    </row>
    <row r="61" spans="1:15">
      <c r="A61" s="223" t="s">
        <v>190</v>
      </c>
      <c r="B61" s="224"/>
      <c r="C61" s="224"/>
      <c r="D61" s="224"/>
      <c r="E61" s="224"/>
      <c r="F61" s="224"/>
      <c r="G61" s="224"/>
      <c r="H61" s="225"/>
      <c r="I61" s="1">
        <v>162</v>
      </c>
      <c r="J61" s="6">
        <v>-44201890</v>
      </c>
      <c r="K61" s="6">
        <v>3419110</v>
      </c>
      <c r="L61" s="6">
        <v>-10226000</v>
      </c>
      <c r="M61" s="6">
        <v>2534000</v>
      </c>
      <c r="N61" s="117"/>
      <c r="O61" s="117"/>
    </row>
    <row r="62" spans="1:15">
      <c r="A62" s="223" t="s">
        <v>191</v>
      </c>
      <c r="B62" s="224"/>
      <c r="C62" s="224"/>
      <c r="D62" s="224"/>
      <c r="E62" s="224"/>
      <c r="F62" s="224"/>
      <c r="G62" s="224"/>
      <c r="H62" s="225"/>
      <c r="I62" s="1">
        <v>163</v>
      </c>
      <c r="J62" s="6"/>
      <c r="K62" s="6"/>
      <c r="L62" s="6"/>
      <c r="M62" s="6"/>
      <c r="N62" s="117"/>
      <c r="O62" s="117"/>
    </row>
    <row r="63" spans="1:15">
      <c r="A63" s="223" t="s">
        <v>192</v>
      </c>
      <c r="B63" s="224"/>
      <c r="C63" s="224"/>
      <c r="D63" s="224"/>
      <c r="E63" s="224"/>
      <c r="F63" s="224"/>
      <c r="G63" s="224"/>
      <c r="H63" s="225"/>
      <c r="I63" s="1">
        <v>164</v>
      </c>
      <c r="J63" s="6"/>
      <c r="K63" s="6"/>
      <c r="L63" s="6"/>
      <c r="M63" s="6"/>
      <c r="N63" s="117"/>
      <c r="O63" s="117"/>
    </row>
    <row r="64" spans="1:15">
      <c r="A64" s="223" t="s">
        <v>193</v>
      </c>
      <c r="B64" s="224"/>
      <c r="C64" s="224"/>
      <c r="D64" s="224"/>
      <c r="E64" s="224"/>
      <c r="F64" s="224"/>
      <c r="G64" s="224"/>
      <c r="H64" s="225"/>
      <c r="I64" s="1">
        <v>165</v>
      </c>
      <c r="J64" s="6"/>
      <c r="K64" s="6"/>
      <c r="L64" s="6"/>
      <c r="M64" s="6"/>
      <c r="N64" s="117"/>
      <c r="O64" s="117"/>
    </row>
    <row r="65" spans="1:15">
      <c r="A65" s="223" t="s">
        <v>183</v>
      </c>
      <c r="B65" s="224"/>
      <c r="C65" s="224"/>
      <c r="D65" s="224"/>
      <c r="E65" s="224"/>
      <c r="F65" s="224"/>
      <c r="G65" s="224"/>
      <c r="H65" s="225"/>
      <c r="I65" s="1">
        <v>166</v>
      </c>
      <c r="J65" s="6"/>
      <c r="K65" s="6"/>
      <c r="L65" s="6"/>
      <c r="M65" s="6"/>
      <c r="N65" s="117"/>
      <c r="O65" s="117"/>
    </row>
    <row r="66" spans="1:15">
      <c r="A66" s="223" t="s">
        <v>157</v>
      </c>
      <c r="B66" s="224"/>
      <c r="C66" s="224"/>
      <c r="D66" s="224"/>
      <c r="E66" s="224"/>
      <c r="F66" s="224"/>
      <c r="G66" s="224"/>
      <c r="H66" s="225"/>
      <c r="I66" s="1">
        <v>167</v>
      </c>
      <c r="J66" s="50">
        <f>J57-J65</f>
        <v>3465441</v>
      </c>
      <c r="K66" s="50">
        <f>K57-K65</f>
        <v>-24052559</v>
      </c>
      <c r="L66" s="50">
        <f>L57-L65</f>
        <v>-66295000</v>
      </c>
      <c r="M66" s="50">
        <f>M57-M65</f>
        <v>56024000</v>
      </c>
      <c r="N66" s="117"/>
      <c r="O66" s="117"/>
    </row>
    <row r="67" spans="1:15">
      <c r="A67" s="223" t="s">
        <v>158</v>
      </c>
      <c r="B67" s="224"/>
      <c r="C67" s="224"/>
      <c r="D67" s="224"/>
      <c r="E67" s="224"/>
      <c r="F67" s="224"/>
      <c r="G67" s="224"/>
      <c r="H67" s="225"/>
      <c r="I67" s="1">
        <v>168</v>
      </c>
      <c r="J67" s="57">
        <f>J56+J66</f>
        <v>58357414</v>
      </c>
      <c r="K67" s="57">
        <f>K56+K66</f>
        <v>-41231700.292515278</v>
      </c>
      <c r="L67" s="57">
        <f>L56+L66</f>
        <v>-183014.99999999255</v>
      </c>
      <c r="M67" s="57">
        <f>M56+M66</f>
        <v>39311336.000000238</v>
      </c>
      <c r="N67" s="117"/>
      <c r="O67" s="117"/>
    </row>
    <row r="68" spans="1:15" ht="12.75" customHeight="1">
      <c r="A68" s="274" t="s">
        <v>273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117"/>
      <c r="O68" s="117"/>
    </row>
    <row r="69" spans="1:15" ht="12.75" customHeight="1">
      <c r="A69" s="276" t="s">
        <v>153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117"/>
      <c r="O69" s="117"/>
    </row>
    <row r="70" spans="1:15">
      <c r="A70" s="264" t="s">
        <v>194</v>
      </c>
      <c r="B70" s="265"/>
      <c r="C70" s="265"/>
      <c r="D70" s="265"/>
      <c r="E70" s="265"/>
      <c r="F70" s="265"/>
      <c r="G70" s="265"/>
      <c r="H70" s="266"/>
      <c r="I70" s="1">
        <v>169</v>
      </c>
      <c r="J70" s="6">
        <v>52994307</v>
      </c>
      <c r="K70" s="6">
        <v>-37170727</v>
      </c>
      <c r="L70" s="6">
        <f>L67-L71</f>
        <v>-5620014.9999999925</v>
      </c>
      <c r="M70" s="6">
        <v>37379456.000000007</v>
      </c>
      <c r="N70" s="117"/>
      <c r="O70" s="117"/>
    </row>
    <row r="71" spans="1:15">
      <c r="A71" s="271" t="s">
        <v>195</v>
      </c>
      <c r="B71" s="272"/>
      <c r="C71" s="272"/>
      <c r="D71" s="272"/>
      <c r="E71" s="272"/>
      <c r="F71" s="272"/>
      <c r="G71" s="272"/>
      <c r="H71" s="273"/>
      <c r="I71" s="4">
        <v>170</v>
      </c>
      <c r="J71" s="7">
        <v>5363107</v>
      </c>
      <c r="K71" s="6">
        <v>-4060973</v>
      </c>
      <c r="L71" s="7">
        <v>5437000</v>
      </c>
      <c r="M71" s="6">
        <v>1931880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disablePrompts="1" count="4">
    <dataValidation type="whole" operator="notEqual" allowBlank="1" showInputMessage="1" showErrorMessage="1" errorTitle="Pogrešan unos" error="Mogu se unijeti samo cjelobrojne vrijednosti." sqref="J47 L58:L65 J56:M57 L54 L47 J54 J58:J65 J66:M67 K62:K65 J70:J71 L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58 M61 K11 M11 J7:M10 M53:M54 M13:M14 K53:K54 J36:L41 J33:M33 J48:M50 J42:M46 J35:M35 M34 J12:M12 K47 K34 M70:M71 J13:L15 M47 K58 K61 K70:K71 L23:L32 L16:M22 J16:K32 M26:M29">
      <formula1>0</formula1>
    </dataValidation>
    <dataValidation allowBlank="1" sqref="A2:M2"/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2"/>
  <sheetViews>
    <sheetView view="pageBreakPreview" zoomScale="110" zoomScaleNormal="100" workbookViewId="0">
      <selection activeCell="K22" sqref="K22:K26"/>
    </sheetView>
  </sheetViews>
  <sheetFormatPr defaultRowHeight="12.75"/>
  <cols>
    <col min="1" max="9" width="9.140625" style="49"/>
    <col min="10" max="11" width="11.140625" style="49" bestFit="1" customWidth="1"/>
    <col min="12" max="16384" width="9.140625" style="49"/>
  </cols>
  <sheetData>
    <row r="1" spans="1:12" ht="12.75" customHeight="1">
      <c r="A1" s="281" t="s">
        <v>132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2" ht="12.75" customHeight="1">
      <c r="A2" s="282" t="s">
        <v>326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2">
      <c r="A3" s="278" t="s">
        <v>303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2" ht="23.25">
      <c r="A4" s="283" t="s">
        <v>46</v>
      </c>
      <c r="B4" s="283"/>
      <c r="C4" s="283"/>
      <c r="D4" s="283"/>
      <c r="E4" s="283"/>
      <c r="F4" s="283"/>
      <c r="G4" s="283"/>
      <c r="H4" s="283"/>
      <c r="I4" s="60" t="s">
        <v>239</v>
      </c>
      <c r="J4" s="61" t="s">
        <v>279</v>
      </c>
      <c r="K4" s="61" t="s">
        <v>280</v>
      </c>
    </row>
    <row r="5" spans="1:12">
      <c r="A5" s="284">
        <v>1</v>
      </c>
      <c r="B5" s="284"/>
      <c r="C5" s="284"/>
      <c r="D5" s="284"/>
      <c r="E5" s="284"/>
      <c r="F5" s="284"/>
      <c r="G5" s="284"/>
      <c r="H5" s="284"/>
      <c r="I5" s="62">
        <v>2</v>
      </c>
      <c r="J5" s="63" t="s">
        <v>243</v>
      </c>
      <c r="K5" s="63" t="s">
        <v>244</v>
      </c>
    </row>
    <row r="6" spans="1:12">
      <c r="A6" s="240" t="s">
        <v>126</v>
      </c>
      <c r="B6" s="251"/>
      <c r="C6" s="251"/>
      <c r="D6" s="251"/>
      <c r="E6" s="251"/>
      <c r="F6" s="251"/>
      <c r="G6" s="251"/>
      <c r="H6" s="251"/>
      <c r="I6" s="285"/>
      <c r="J6" s="285"/>
      <c r="K6" s="286"/>
    </row>
    <row r="7" spans="1:12">
      <c r="A7" s="226" t="s">
        <v>30</v>
      </c>
      <c r="B7" s="227"/>
      <c r="C7" s="227"/>
      <c r="D7" s="227"/>
      <c r="E7" s="227"/>
      <c r="F7" s="227"/>
      <c r="G7" s="227"/>
      <c r="H7" s="227"/>
      <c r="I7" s="1">
        <v>1</v>
      </c>
      <c r="J7" s="6">
        <v>78837136</v>
      </c>
      <c r="K7" s="6">
        <v>73576943</v>
      </c>
    </row>
    <row r="8" spans="1:12">
      <c r="A8" s="226" t="s">
        <v>31</v>
      </c>
      <c r="B8" s="227"/>
      <c r="C8" s="227"/>
      <c r="D8" s="227"/>
      <c r="E8" s="227"/>
      <c r="F8" s="227"/>
      <c r="G8" s="227"/>
      <c r="H8" s="227"/>
      <c r="I8" s="1">
        <v>2</v>
      </c>
      <c r="J8" s="6">
        <v>165827123</v>
      </c>
      <c r="K8" s="6">
        <v>180058189</v>
      </c>
    </row>
    <row r="9" spans="1:12">
      <c r="A9" s="226" t="s">
        <v>32</v>
      </c>
      <c r="B9" s="227"/>
      <c r="C9" s="227"/>
      <c r="D9" s="227"/>
      <c r="E9" s="227"/>
      <c r="F9" s="227"/>
      <c r="G9" s="227"/>
      <c r="H9" s="227"/>
      <c r="I9" s="1">
        <v>3</v>
      </c>
      <c r="J9" s="6"/>
      <c r="K9" s="6">
        <v>33861200</v>
      </c>
      <c r="L9" s="117"/>
    </row>
    <row r="10" spans="1:12">
      <c r="A10" s="226" t="s">
        <v>33</v>
      </c>
      <c r="B10" s="227"/>
      <c r="C10" s="227"/>
      <c r="D10" s="227"/>
      <c r="E10" s="227"/>
      <c r="F10" s="227"/>
      <c r="G10" s="227"/>
      <c r="H10" s="227"/>
      <c r="I10" s="1">
        <v>4</v>
      </c>
      <c r="J10" s="6"/>
      <c r="K10" s="6"/>
    </row>
    <row r="11" spans="1:12">
      <c r="A11" s="226" t="s">
        <v>34</v>
      </c>
      <c r="B11" s="227"/>
      <c r="C11" s="227"/>
      <c r="D11" s="227"/>
      <c r="E11" s="227"/>
      <c r="F11" s="227"/>
      <c r="G11" s="227"/>
      <c r="H11" s="227"/>
      <c r="I11" s="1">
        <v>5</v>
      </c>
      <c r="J11" s="6"/>
      <c r="K11" s="6"/>
    </row>
    <row r="12" spans="1:12">
      <c r="A12" s="226" t="s">
        <v>38</v>
      </c>
      <c r="B12" s="227"/>
      <c r="C12" s="227"/>
      <c r="D12" s="227"/>
      <c r="E12" s="227"/>
      <c r="F12" s="227"/>
      <c r="G12" s="227"/>
      <c r="H12" s="227"/>
      <c r="I12" s="1">
        <v>6</v>
      </c>
      <c r="J12" s="6">
        <v>50430084</v>
      </c>
      <c r="K12" s="6">
        <v>62996070</v>
      </c>
    </row>
    <row r="13" spans="1:12">
      <c r="A13" s="223" t="s">
        <v>127</v>
      </c>
      <c r="B13" s="224"/>
      <c r="C13" s="224"/>
      <c r="D13" s="224"/>
      <c r="E13" s="224"/>
      <c r="F13" s="224"/>
      <c r="G13" s="224"/>
      <c r="H13" s="224"/>
      <c r="I13" s="1">
        <v>7</v>
      </c>
      <c r="J13" s="50">
        <f>SUM(J7:J12)</f>
        <v>295094343</v>
      </c>
      <c r="K13" s="50">
        <f>SUM(K7:K12)</f>
        <v>350492402</v>
      </c>
    </row>
    <row r="14" spans="1:12">
      <c r="A14" s="226" t="s">
        <v>39</v>
      </c>
      <c r="B14" s="227"/>
      <c r="C14" s="227"/>
      <c r="D14" s="227"/>
      <c r="E14" s="227"/>
      <c r="F14" s="227"/>
      <c r="G14" s="227"/>
      <c r="H14" s="227"/>
      <c r="I14" s="1">
        <v>8</v>
      </c>
      <c r="J14" s="6">
        <v>15540112</v>
      </c>
      <c r="K14" s="6"/>
    </row>
    <row r="15" spans="1:12">
      <c r="A15" s="226" t="s">
        <v>40</v>
      </c>
      <c r="B15" s="227"/>
      <c r="C15" s="227"/>
      <c r="D15" s="227"/>
      <c r="E15" s="227"/>
      <c r="F15" s="227"/>
      <c r="G15" s="227"/>
      <c r="H15" s="227"/>
      <c r="I15" s="1">
        <v>9</v>
      </c>
      <c r="J15" s="6">
        <v>57316034</v>
      </c>
      <c r="K15" s="6">
        <v>31575534</v>
      </c>
    </row>
    <row r="16" spans="1:12">
      <c r="A16" s="226" t="s">
        <v>41</v>
      </c>
      <c r="B16" s="227"/>
      <c r="C16" s="227"/>
      <c r="D16" s="227"/>
      <c r="E16" s="227"/>
      <c r="F16" s="227"/>
      <c r="G16" s="227"/>
      <c r="H16" s="227"/>
      <c r="I16" s="1">
        <v>10</v>
      </c>
      <c r="J16" s="6">
        <v>59771000</v>
      </c>
      <c r="K16" s="6">
        <v>32090128</v>
      </c>
    </row>
    <row r="17" spans="1:11">
      <c r="A17" s="226" t="s">
        <v>42</v>
      </c>
      <c r="B17" s="227"/>
      <c r="C17" s="227"/>
      <c r="D17" s="227"/>
      <c r="E17" s="227"/>
      <c r="F17" s="227"/>
      <c r="G17" s="227"/>
      <c r="H17" s="227"/>
      <c r="I17" s="1">
        <v>11</v>
      </c>
      <c r="J17" s="6"/>
      <c r="K17" s="6"/>
    </row>
    <row r="18" spans="1:11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0">
        <f>SUM(J14:J17)</f>
        <v>132627146</v>
      </c>
      <c r="K18" s="50">
        <f>SUM(K14:K17)</f>
        <v>63665662</v>
      </c>
    </row>
    <row r="19" spans="1:11">
      <c r="A19" s="223" t="s">
        <v>26</v>
      </c>
      <c r="B19" s="224"/>
      <c r="C19" s="224"/>
      <c r="D19" s="224"/>
      <c r="E19" s="224"/>
      <c r="F19" s="224"/>
      <c r="G19" s="224"/>
      <c r="H19" s="224"/>
      <c r="I19" s="1">
        <v>13</v>
      </c>
      <c r="J19" s="50">
        <f>IF(J13&gt;J18,J13-J18,0)</f>
        <v>162467197</v>
      </c>
      <c r="K19" s="50">
        <f>IF(K13&gt;K18,K13-K18,0)</f>
        <v>286826740</v>
      </c>
    </row>
    <row r="20" spans="1:11">
      <c r="A20" s="223" t="s">
        <v>27</v>
      </c>
      <c r="B20" s="224"/>
      <c r="C20" s="224"/>
      <c r="D20" s="224"/>
      <c r="E20" s="224"/>
      <c r="F20" s="224"/>
      <c r="G20" s="224"/>
      <c r="H20" s="224"/>
      <c r="I20" s="1">
        <v>14</v>
      </c>
      <c r="J20" s="50">
        <f>IF(J18&gt;J13,J18-J13,0)</f>
        <v>0</v>
      </c>
      <c r="K20" s="50">
        <f>IF(K18&gt;K13,K18-K13,0)</f>
        <v>0</v>
      </c>
    </row>
    <row r="21" spans="1:11">
      <c r="A21" s="240" t="s">
        <v>129</v>
      </c>
      <c r="B21" s="251"/>
      <c r="C21" s="251"/>
      <c r="D21" s="251"/>
      <c r="E21" s="251"/>
      <c r="F21" s="251"/>
      <c r="G21" s="251"/>
      <c r="H21" s="251"/>
      <c r="I21" s="285"/>
      <c r="J21" s="285"/>
      <c r="K21" s="286"/>
    </row>
    <row r="22" spans="1:11">
      <c r="A22" s="226" t="s">
        <v>143</v>
      </c>
      <c r="B22" s="227"/>
      <c r="C22" s="227"/>
      <c r="D22" s="227"/>
      <c r="E22" s="227"/>
      <c r="F22" s="227"/>
      <c r="G22" s="227"/>
      <c r="H22" s="227"/>
      <c r="I22" s="1">
        <v>15</v>
      </c>
      <c r="J22" s="6">
        <v>13591131</v>
      </c>
      <c r="K22" s="6">
        <v>20072084</v>
      </c>
    </row>
    <row r="23" spans="1:11">
      <c r="A23" s="226" t="s">
        <v>144</v>
      </c>
      <c r="B23" s="227"/>
      <c r="C23" s="227"/>
      <c r="D23" s="227"/>
      <c r="E23" s="227"/>
      <c r="F23" s="227"/>
      <c r="G23" s="227"/>
      <c r="H23" s="227"/>
      <c r="I23" s="1">
        <v>16</v>
      </c>
      <c r="J23" s="6">
        <v>46962000</v>
      </c>
      <c r="K23" s="6"/>
    </row>
    <row r="24" spans="1:11">
      <c r="A24" s="226" t="s">
        <v>145</v>
      </c>
      <c r="B24" s="227"/>
      <c r="C24" s="227"/>
      <c r="D24" s="227"/>
      <c r="E24" s="227"/>
      <c r="F24" s="227"/>
      <c r="G24" s="227"/>
      <c r="H24" s="227"/>
      <c r="I24" s="1">
        <v>17</v>
      </c>
      <c r="J24" s="6">
        <v>11350234</v>
      </c>
      <c r="K24" s="6">
        <v>9740800</v>
      </c>
    </row>
    <row r="25" spans="1:11">
      <c r="A25" s="226" t="s">
        <v>146</v>
      </c>
      <c r="B25" s="227"/>
      <c r="C25" s="227"/>
      <c r="D25" s="227"/>
      <c r="E25" s="227"/>
      <c r="F25" s="227"/>
      <c r="G25" s="227"/>
      <c r="H25" s="227"/>
      <c r="I25" s="1">
        <v>18</v>
      </c>
      <c r="J25" s="6"/>
      <c r="K25" s="6"/>
    </row>
    <row r="26" spans="1:11">
      <c r="A26" s="226" t="s">
        <v>147</v>
      </c>
      <c r="B26" s="227"/>
      <c r="C26" s="227"/>
      <c r="D26" s="227"/>
      <c r="E26" s="227"/>
      <c r="F26" s="227"/>
      <c r="G26" s="227"/>
      <c r="H26" s="227"/>
      <c r="I26" s="1">
        <v>19</v>
      </c>
      <c r="J26" s="6">
        <v>32350350</v>
      </c>
      <c r="K26" s="6">
        <v>42040671</v>
      </c>
    </row>
    <row r="27" spans="1:11">
      <c r="A27" s="223" t="s">
        <v>133</v>
      </c>
      <c r="B27" s="224"/>
      <c r="C27" s="224"/>
      <c r="D27" s="224"/>
      <c r="E27" s="224"/>
      <c r="F27" s="224"/>
      <c r="G27" s="224"/>
      <c r="H27" s="224"/>
      <c r="I27" s="1">
        <v>20</v>
      </c>
      <c r="J27" s="50">
        <f>SUM(J22:J26)</f>
        <v>104253715</v>
      </c>
      <c r="K27" s="50">
        <f>SUM(K22:K26)</f>
        <v>71853555</v>
      </c>
    </row>
    <row r="28" spans="1:11">
      <c r="A28" s="226" t="s">
        <v>97</v>
      </c>
      <c r="B28" s="227"/>
      <c r="C28" s="227"/>
      <c r="D28" s="227"/>
      <c r="E28" s="227"/>
      <c r="F28" s="227"/>
      <c r="G28" s="227"/>
      <c r="H28" s="227"/>
      <c r="I28" s="1">
        <v>21</v>
      </c>
      <c r="J28" s="6">
        <v>96525923</v>
      </c>
      <c r="K28" s="6">
        <v>78812455</v>
      </c>
    </row>
    <row r="29" spans="1:11">
      <c r="A29" s="226" t="s">
        <v>98</v>
      </c>
      <c r="B29" s="227"/>
      <c r="C29" s="227"/>
      <c r="D29" s="227"/>
      <c r="E29" s="227"/>
      <c r="F29" s="227"/>
      <c r="G29" s="227"/>
      <c r="H29" s="227"/>
      <c r="I29" s="1">
        <v>22</v>
      </c>
      <c r="J29" s="6">
        <v>5806729</v>
      </c>
      <c r="K29" s="6"/>
    </row>
    <row r="30" spans="1:11">
      <c r="A30" s="226" t="s">
        <v>10</v>
      </c>
      <c r="B30" s="227"/>
      <c r="C30" s="227"/>
      <c r="D30" s="227"/>
      <c r="E30" s="227"/>
      <c r="F30" s="227"/>
      <c r="G30" s="227"/>
      <c r="H30" s="227"/>
      <c r="I30" s="1">
        <v>23</v>
      </c>
      <c r="J30" s="6">
        <v>57845065</v>
      </c>
      <c r="K30" s="6">
        <v>21000000</v>
      </c>
    </row>
    <row r="31" spans="1:11">
      <c r="A31" s="223" t="s">
        <v>2</v>
      </c>
      <c r="B31" s="224"/>
      <c r="C31" s="224"/>
      <c r="D31" s="224"/>
      <c r="E31" s="224"/>
      <c r="F31" s="224"/>
      <c r="G31" s="224"/>
      <c r="H31" s="224"/>
      <c r="I31" s="1">
        <v>24</v>
      </c>
      <c r="J31" s="50">
        <f>SUM(J28:J30)</f>
        <v>160177717</v>
      </c>
      <c r="K31" s="50">
        <f>SUM(K28:K30)</f>
        <v>99812455</v>
      </c>
    </row>
    <row r="32" spans="1:11">
      <c r="A32" s="223" t="s">
        <v>28</v>
      </c>
      <c r="B32" s="224"/>
      <c r="C32" s="224"/>
      <c r="D32" s="224"/>
      <c r="E32" s="224"/>
      <c r="F32" s="224"/>
      <c r="G32" s="224"/>
      <c r="H32" s="224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>
      <c r="A33" s="223" t="s">
        <v>29</v>
      </c>
      <c r="B33" s="224"/>
      <c r="C33" s="224"/>
      <c r="D33" s="224"/>
      <c r="E33" s="224"/>
      <c r="F33" s="224"/>
      <c r="G33" s="224"/>
      <c r="H33" s="224"/>
      <c r="I33" s="1">
        <v>26</v>
      </c>
      <c r="J33" s="50">
        <f>IF(J31&gt;J27,J31-J27,0)</f>
        <v>55924002</v>
      </c>
      <c r="K33" s="50">
        <f>IF(K31&gt;K27,K31-K27,0)</f>
        <v>27958900</v>
      </c>
    </row>
    <row r="34" spans="1:11">
      <c r="A34" s="240" t="s">
        <v>130</v>
      </c>
      <c r="B34" s="251"/>
      <c r="C34" s="251"/>
      <c r="D34" s="251"/>
      <c r="E34" s="251"/>
      <c r="F34" s="251"/>
      <c r="G34" s="251"/>
      <c r="H34" s="251"/>
      <c r="I34" s="285"/>
      <c r="J34" s="285"/>
      <c r="K34" s="286"/>
    </row>
    <row r="35" spans="1:11">
      <c r="A35" s="226" t="s">
        <v>139</v>
      </c>
      <c r="B35" s="227"/>
      <c r="C35" s="227"/>
      <c r="D35" s="227"/>
      <c r="E35" s="227"/>
      <c r="F35" s="227"/>
      <c r="G35" s="227"/>
      <c r="H35" s="227"/>
      <c r="I35" s="1">
        <v>27</v>
      </c>
      <c r="J35" s="6">
        <v>62221000</v>
      </c>
      <c r="K35" s="6"/>
    </row>
    <row r="36" spans="1:11">
      <c r="A36" s="226" t="s">
        <v>19</v>
      </c>
      <c r="B36" s="227"/>
      <c r="C36" s="227"/>
      <c r="D36" s="227"/>
      <c r="E36" s="227"/>
      <c r="F36" s="227"/>
      <c r="G36" s="227"/>
      <c r="H36" s="227"/>
      <c r="I36" s="1">
        <v>28</v>
      </c>
      <c r="J36" s="6">
        <v>1121483947</v>
      </c>
      <c r="K36" s="6">
        <v>1919805285</v>
      </c>
    </row>
    <row r="37" spans="1:11">
      <c r="A37" s="226" t="s">
        <v>20</v>
      </c>
      <c r="B37" s="227"/>
      <c r="C37" s="227"/>
      <c r="D37" s="227"/>
      <c r="E37" s="227"/>
      <c r="F37" s="227"/>
      <c r="G37" s="227"/>
      <c r="H37" s="227"/>
      <c r="I37" s="1">
        <v>29</v>
      </c>
      <c r="J37" s="6"/>
      <c r="K37" s="6"/>
    </row>
    <row r="38" spans="1:11">
      <c r="A38" s="223" t="s">
        <v>55</v>
      </c>
      <c r="B38" s="224"/>
      <c r="C38" s="224"/>
      <c r="D38" s="224"/>
      <c r="E38" s="224"/>
      <c r="F38" s="224"/>
      <c r="G38" s="224"/>
      <c r="H38" s="224"/>
      <c r="I38" s="1">
        <v>30</v>
      </c>
      <c r="J38" s="50">
        <f>SUM(J35:J37)</f>
        <v>1183704947</v>
      </c>
      <c r="K38" s="50">
        <f>SUM(K35:K37)</f>
        <v>1919805285</v>
      </c>
    </row>
    <row r="39" spans="1:11">
      <c r="A39" s="226" t="s">
        <v>21</v>
      </c>
      <c r="B39" s="227"/>
      <c r="C39" s="227"/>
      <c r="D39" s="227"/>
      <c r="E39" s="227"/>
      <c r="F39" s="227"/>
      <c r="G39" s="227"/>
      <c r="H39" s="227"/>
      <c r="I39" s="1">
        <v>31</v>
      </c>
      <c r="J39" s="6">
        <v>1271023258</v>
      </c>
      <c r="K39" s="6">
        <v>2127498633</v>
      </c>
    </row>
    <row r="40" spans="1:11">
      <c r="A40" s="226" t="s">
        <v>22</v>
      </c>
      <c r="B40" s="227"/>
      <c r="C40" s="227"/>
      <c r="D40" s="227"/>
      <c r="E40" s="227"/>
      <c r="F40" s="227"/>
      <c r="G40" s="227"/>
      <c r="H40" s="227"/>
      <c r="I40" s="1">
        <v>32</v>
      </c>
      <c r="J40" s="6">
        <v>1048604</v>
      </c>
      <c r="K40" s="6">
        <v>1977000</v>
      </c>
    </row>
    <row r="41" spans="1:11">
      <c r="A41" s="226" t="s">
        <v>23</v>
      </c>
      <c r="B41" s="227"/>
      <c r="C41" s="227"/>
      <c r="D41" s="227"/>
      <c r="E41" s="227"/>
      <c r="F41" s="227"/>
      <c r="G41" s="227"/>
      <c r="H41" s="227"/>
      <c r="I41" s="1">
        <v>33</v>
      </c>
      <c r="J41" s="6"/>
      <c r="K41" s="6"/>
    </row>
    <row r="42" spans="1:11">
      <c r="A42" s="226" t="s">
        <v>24</v>
      </c>
      <c r="B42" s="227"/>
      <c r="C42" s="227"/>
      <c r="D42" s="227"/>
      <c r="E42" s="227"/>
      <c r="F42" s="227"/>
      <c r="G42" s="227"/>
      <c r="H42" s="227"/>
      <c r="I42" s="1">
        <v>34</v>
      </c>
      <c r="J42" s="6">
        <v>2532000</v>
      </c>
      <c r="K42" s="6">
        <v>5392886</v>
      </c>
    </row>
    <row r="43" spans="1:11">
      <c r="A43" s="226" t="s">
        <v>25</v>
      </c>
      <c r="B43" s="227"/>
      <c r="C43" s="227"/>
      <c r="D43" s="227"/>
      <c r="E43" s="227"/>
      <c r="F43" s="227"/>
      <c r="G43" s="227"/>
      <c r="H43" s="227"/>
      <c r="I43" s="1">
        <v>35</v>
      </c>
      <c r="J43" s="6">
        <v>25840</v>
      </c>
      <c r="K43" s="6">
        <v>40536000</v>
      </c>
    </row>
    <row r="44" spans="1:11">
      <c r="A44" s="223" t="s">
        <v>56</v>
      </c>
      <c r="B44" s="224"/>
      <c r="C44" s="224"/>
      <c r="D44" s="224"/>
      <c r="E44" s="224"/>
      <c r="F44" s="224"/>
      <c r="G44" s="224"/>
      <c r="H44" s="224"/>
      <c r="I44" s="1">
        <v>36</v>
      </c>
      <c r="J44" s="50">
        <f>SUM(J39:J43)</f>
        <v>1274629702</v>
      </c>
      <c r="K44" s="50">
        <f>SUM(K39:K43)</f>
        <v>2175404519</v>
      </c>
    </row>
    <row r="45" spans="1:11">
      <c r="A45" s="223" t="s">
        <v>11</v>
      </c>
      <c r="B45" s="224"/>
      <c r="C45" s="224"/>
      <c r="D45" s="224"/>
      <c r="E45" s="224"/>
      <c r="F45" s="224"/>
      <c r="G45" s="224"/>
      <c r="H45" s="224"/>
      <c r="I45" s="1">
        <v>37</v>
      </c>
      <c r="J45" s="50">
        <f>IF(J38&gt;J44,J38-J44,0)</f>
        <v>0</v>
      </c>
      <c r="K45" s="50">
        <f>IF(K38&gt;K44,K38-K44,0)</f>
        <v>0</v>
      </c>
    </row>
    <row r="46" spans="1:11">
      <c r="A46" s="223" t="s">
        <v>12</v>
      </c>
      <c r="B46" s="224"/>
      <c r="C46" s="224"/>
      <c r="D46" s="224"/>
      <c r="E46" s="224"/>
      <c r="F46" s="224"/>
      <c r="G46" s="224"/>
      <c r="H46" s="224"/>
      <c r="I46" s="1">
        <v>38</v>
      </c>
      <c r="J46" s="50">
        <f>IF(J44&gt;J38,J44-J38,0)</f>
        <v>90924755</v>
      </c>
      <c r="K46" s="50">
        <f>IF(K44&gt;K38,K44-K38,0)</f>
        <v>255599234</v>
      </c>
    </row>
    <row r="47" spans="1:11">
      <c r="A47" s="226" t="s">
        <v>57</v>
      </c>
      <c r="B47" s="227"/>
      <c r="C47" s="227"/>
      <c r="D47" s="227"/>
      <c r="E47" s="227"/>
      <c r="F47" s="227"/>
      <c r="G47" s="227"/>
      <c r="H47" s="227"/>
      <c r="I47" s="1">
        <v>39</v>
      </c>
      <c r="J47" s="50">
        <f>IF(J19-J20+J32-J33+J45-J46&gt;0,J19-J20+J32-J33+J45-J46,0)</f>
        <v>15618440</v>
      </c>
      <c r="K47" s="50">
        <f>IF(K19-K20+K32-K33+K45-K46&gt;0,K19-K20+K32-K33+K45-K46,0)</f>
        <v>3268606</v>
      </c>
    </row>
    <row r="48" spans="1:11">
      <c r="A48" s="226" t="s">
        <v>58</v>
      </c>
      <c r="B48" s="227"/>
      <c r="C48" s="227"/>
      <c r="D48" s="227"/>
      <c r="E48" s="227"/>
      <c r="F48" s="227"/>
      <c r="G48" s="227"/>
      <c r="H48" s="227"/>
      <c r="I48" s="1">
        <v>40</v>
      </c>
      <c r="J48" s="50">
        <f>IF(J20-J19+J33-J32+J46-J45&gt;0,J20-J19+J33-J32+J46-J45,0)</f>
        <v>0</v>
      </c>
      <c r="K48" s="50">
        <f>IF(K20-K19+K33-K32+K46-K45&gt;0,K20-K19+K33-K32+K46-K45,0)</f>
        <v>0</v>
      </c>
    </row>
    <row r="49" spans="1:11">
      <c r="A49" s="226" t="s">
        <v>131</v>
      </c>
      <c r="B49" s="227"/>
      <c r="C49" s="227"/>
      <c r="D49" s="227"/>
      <c r="E49" s="227"/>
      <c r="F49" s="227"/>
      <c r="G49" s="227"/>
      <c r="H49" s="227"/>
      <c r="I49" s="1">
        <v>41</v>
      </c>
      <c r="J49" s="6">
        <v>231977856</v>
      </c>
      <c r="K49" s="6">
        <v>247596296</v>
      </c>
    </row>
    <row r="50" spans="1:11">
      <c r="A50" s="226" t="s">
        <v>140</v>
      </c>
      <c r="B50" s="227"/>
      <c r="C50" s="227"/>
      <c r="D50" s="227"/>
      <c r="E50" s="227"/>
      <c r="F50" s="227"/>
      <c r="G50" s="227"/>
      <c r="H50" s="227"/>
      <c r="I50" s="1">
        <v>42</v>
      </c>
      <c r="J50" s="6">
        <f>J47</f>
        <v>15618440</v>
      </c>
      <c r="K50" s="6">
        <f>K47</f>
        <v>3268606</v>
      </c>
    </row>
    <row r="51" spans="1:11">
      <c r="A51" s="226" t="s">
        <v>141</v>
      </c>
      <c r="B51" s="227"/>
      <c r="C51" s="227"/>
      <c r="D51" s="227"/>
      <c r="E51" s="227"/>
      <c r="F51" s="227"/>
      <c r="G51" s="227"/>
      <c r="H51" s="227"/>
      <c r="I51" s="1">
        <v>43</v>
      </c>
      <c r="J51" s="6">
        <f>J48</f>
        <v>0</v>
      </c>
      <c r="K51" s="6">
        <f>K48</f>
        <v>0</v>
      </c>
    </row>
    <row r="52" spans="1:11">
      <c r="A52" s="256" t="s">
        <v>142</v>
      </c>
      <c r="B52" s="257"/>
      <c r="C52" s="257"/>
      <c r="D52" s="257"/>
      <c r="E52" s="257"/>
      <c r="F52" s="257"/>
      <c r="G52" s="257"/>
      <c r="H52" s="257"/>
      <c r="I52" s="4">
        <v>44</v>
      </c>
      <c r="J52" s="57">
        <f>J49+J50-J51</f>
        <v>247596296</v>
      </c>
      <c r="K52" s="57">
        <f>K49+K50-K51</f>
        <v>250864902</v>
      </c>
    </row>
  </sheetData>
  <protectedRanges>
    <protectedRange sqref="J7" name="Range1_2"/>
    <protectedRange sqref="J8" name="Range1_3"/>
    <protectedRange sqref="J10" name="Range1_4"/>
    <protectedRange sqref="J14" name="Range1_5"/>
    <protectedRange sqref="J16" name="Range1_6"/>
    <protectedRange sqref="J17" name="Range1_7"/>
    <protectedRange sqref="K7" name="Range1_10_2"/>
    <protectedRange sqref="K8" name="Range1_10_3"/>
    <protectedRange sqref="K10" name="Range1"/>
    <protectedRange sqref="K14" name="Range1_11_1"/>
    <protectedRange sqref="K16:K17" name="Range1_11_2"/>
    <protectedRange sqref="J22" name="Range1_9"/>
    <protectedRange sqref="J23" name="Range1_9_1"/>
    <protectedRange sqref="J24" name="Range1_9_2"/>
    <protectedRange sqref="J26" name="Range1_9_3"/>
    <protectedRange sqref="J28" name="Range1_10"/>
    <protectedRange sqref="J30" name="Range1_10_1"/>
    <protectedRange sqref="K28" name="Range1_13"/>
    <protectedRange sqref="K30" name="Range1_13_1"/>
    <protectedRange sqref="J39" name="Range1_11"/>
    <protectedRange sqref="J49" name="Range1_8"/>
    <protectedRange sqref="K49" name="Range1_15"/>
    <protectedRange sqref="K22:K24" name="Range1_12_2"/>
    <protectedRange sqref="K26" name="Range1_12_1_1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14:K17 J28:K30 J35:K37 J7:K12 J49:K51 J39:K43 J22:K2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1:K33 J27:K27 J18:K20 J38:K38 J52:K52 J44:K48">
      <formula1>0</formula1>
    </dataValidation>
  </dataValidations>
  <pageMargins left="0.75" right="0.75" top="1" bottom="1" header="0.5" footer="0.5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25"/>
  <sheetViews>
    <sheetView tabSelected="1" view="pageBreakPreview" zoomScale="125" zoomScaleNormal="100" workbookViewId="0">
      <selection activeCell="K6" sqref="K6:K9"/>
    </sheetView>
  </sheetViews>
  <sheetFormatPr defaultRowHeight="12.75"/>
  <cols>
    <col min="1" max="4" width="9.140625" style="66"/>
    <col min="5" max="5" width="10.140625" style="66" bestFit="1" customWidth="1"/>
    <col min="6" max="9" width="9.140625" style="66"/>
    <col min="10" max="11" width="10.85546875" style="66" bestFit="1" customWidth="1"/>
    <col min="12" max="12" width="17" style="66" bestFit="1" customWidth="1"/>
    <col min="13" max="14" width="19.85546875" style="135" bestFit="1" customWidth="1"/>
    <col min="15" max="15" width="17" style="135" bestFit="1" customWidth="1"/>
    <col min="16" max="16384" width="9.140625" style="66"/>
  </cols>
  <sheetData>
    <row r="1" spans="1:14">
      <c r="A1" s="293" t="s">
        <v>241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65"/>
    </row>
    <row r="2" spans="1:14" ht="15.75">
      <c r="A2" s="41"/>
      <c r="B2" s="64"/>
      <c r="C2" s="303" t="s">
        <v>242</v>
      </c>
      <c r="D2" s="303"/>
      <c r="E2" s="67">
        <v>40909</v>
      </c>
      <c r="F2" s="42" t="s">
        <v>210</v>
      </c>
      <c r="G2" s="304">
        <v>41274</v>
      </c>
      <c r="H2" s="305"/>
      <c r="I2" s="64"/>
      <c r="J2" s="64"/>
      <c r="K2" s="64"/>
      <c r="L2" s="68"/>
    </row>
    <row r="3" spans="1:14" ht="23.25">
      <c r="A3" s="306" t="s">
        <v>46</v>
      </c>
      <c r="B3" s="306"/>
      <c r="C3" s="306"/>
      <c r="D3" s="306"/>
      <c r="E3" s="306"/>
      <c r="F3" s="306"/>
      <c r="G3" s="306"/>
      <c r="H3" s="306"/>
      <c r="I3" s="69" t="s">
        <v>265</v>
      </c>
      <c r="J3" s="70" t="s">
        <v>120</v>
      </c>
      <c r="K3" s="70" t="s">
        <v>121</v>
      </c>
    </row>
    <row r="4" spans="1:14">
      <c r="A4" s="307">
        <v>1</v>
      </c>
      <c r="B4" s="307"/>
      <c r="C4" s="307"/>
      <c r="D4" s="307"/>
      <c r="E4" s="307"/>
      <c r="F4" s="307"/>
      <c r="G4" s="307"/>
      <c r="H4" s="307"/>
      <c r="I4" s="72">
        <v>2</v>
      </c>
      <c r="J4" s="71" t="s">
        <v>243</v>
      </c>
      <c r="K4" s="71" t="s">
        <v>244</v>
      </c>
    </row>
    <row r="5" spans="1:14">
      <c r="A5" s="295" t="s">
        <v>245</v>
      </c>
      <c r="B5" s="296"/>
      <c r="C5" s="296"/>
      <c r="D5" s="296"/>
      <c r="E5" s="296"/>
      <c r="F5" s="296"/>
      <c r="G5" s="296"/>
      <c r="H5" s="296"/>
      <c r="I5" s="43">
        <v>1</v>
      </c>
      <c r="J5" s="5">
        <v>133372000</v>
      </c>
      <c r="K5" s="5">
        <v>133372000</v>
      </c>
    </row>
    <row r="6" spans="1:14">
      <c r="A6" s="295" t="s">
        <v>246</v>
      </c>
      <c r="B6" s="296"/>
      <c r="C6" s="296"/>
      <c r="D6" s="296"/>
      <c r="E6" s="296"/>
      <c r="F6" s="296"/>
      <c r="G6" s="296"/>
      <c r="H6" s="296"/>
      <c r="I6" s="43">
        <v>2</v>
      </c>
      <c r="J6" s="6">
        <v>882903246</v>
      </c>
      <c r="K6" s="6">
        <v>882748218.27327061</v>
      </c>
    </row>
    <row r="7" spans="1:14">
      <c r="A7" s="295" t="s">
        <v>247</v>
      </c>
      <c r="B7" s="296"/>
      <c r="C7" s="296"/>
      <c r="D7" s="296"/>
      <c r="E7" s="296"/>
      <c r="F7" s="296"/>
      <c r="G7" s="296"/>
      <c r="H7" s="296"/>
      <c r="I7" s="43">
        <v>3</v>
      </c>
      <c r="J7" s="6">
        <v>2832047</v>
      </c>
      <c r="K7" s="6">
        <v>-57091103.273270607</v>
      </c>
    </row>
    <row r="8" spans="1:14">
      <c r="A8" s="295" t="s">
        <v>248</v>
      </c>
      <c r="B8" s="296"/>
      <c r="C8" s="296"/>
      <c r="D8" s="296"/>
      <c r="E8" s="296"/>
      <c r="F8" s="296"/>
      <c r="G8" s="296"/>
      <c r="H8" s="296"/>
      <c r="I8" s="43">
        <v>4</v>
      </c>
      <c r="J8" s="6">
        <v>378696325</v>
      </c>
      <c r="K8" s="6">
        <v>399971529</v>
      </c>
    </row>
    <row r="9" spans="1:14">
      <c r="A9" s="295" t="s">
        <v>249</v>
      </c>
      <c r="B9" s="296"/>
      <c r="C9" s="296"/>
      <c r="D9" s="296"/>
      <c r="E9" s="296"/>
      <c r="F9" s="296"/>
      <c r="G9" s="296"/>
      <c r="H9" s="296"/>
      <c r="I9" s="43">
        <v>5</v>
      </c>
      <c r="J9" s="6">
        <v>46600798</v>
      </c>
      <c r="K9" s="6">
        <v>55229552.000000007</v>
      </c>
    </row>
    <row r="10" spans="1:14">
      <c r="A10" s="295" t="s">
        <v>250</v>
      </c>
      <c r="B10" s="296"/>
      <c r="C10" s="296"/>
      <c r="D10" s="296"/>
      <c r="E10" s="296"/>
      <c r="F10" s="296"/>
      <c r="G10" s="296"/>
      <c r="H10" s="296"/>
      <c r="I10" s="43">
        <v>6</v>
      </c>
      <c r="J10" s="6"/>
      <c r="K10" s="6"/>
    </row>
    <row r="11" spans="1:14">
      <c r="A11" s="295" t="s">
        <v>251</v>
      </c>
      <c r="B11" s="296"/>
      <c r="C11" s="296"/>
      <c r="D11" s="296"/>
      <c r="E11" s="296"/>
      <c r="F11" s="296"/>
      <c r="G11" s="296"/>
      <c r="H11" s="296"/>
      <c r="I11" s="43">
        <v>7</v>
      </c>
      <c r="J11" s="6"/>
      <c r="K11" s="6"/>
    </row>
    <row r="12" spans="1:14">
      <c r="A12" s="295" t="s">
        <v>252</v>
      </c>
      <c r="B12" s="296"/>
      <c r="C12" s="296"/>
      <c r="D12" s="296"/>
      <c r="E12" s="296"/>
      <c r="F12" s="296"/>
      <c r="G12" s="296"/>
      <c r="H12" s="296"/>
      <c r="I12" s="43">
        <v>8</v>
      </c>
      <c r="J12" s="6"/>
      <c r="K12" s="6"/>
    </row>
    <row r="13" spans="1:14">
      <c r="A13" s="295" t="s">
        <v>253</v>
      </c>
      <c r="B13" s="296"/>
      <c r="C13" s="296"/>
      <c r="D13" s="296"/>
      <c r="E13" s="296"/>
      <c r="F13" s="296"/>
      <c r="G13" s="296"/>
      <c r="H13" s="296"/>
      <c r="I13" s="43">
        <v>9</v>
      </c>
      <c r="J13" s="6"/>
      <c r="K13" s="6"/>
    </row>
    <row r="14" spans="1:14">
      <c r="A14" s="297" t="s">
        <v>254</v>
      </c>
      <c r="B14" s="298"/>
      <c r="C14" s="298"/>
      <c r="D14" s="298"/>
      <c r="E14" s="298"/>
      <c r="F14" s="298"/>
      <c r="G14" s="298"/>
      <c r="H14" s="298"/>
      <c r="I14" s="43">
        <v>10</v>
      </c>
      <c r="J14" s="115">
        <f>SUM(J5:J13)</f>
        <v>1444404416</v>
      </c>
      <c r="K14" s="115">
        <f>SUM(K5:K13)</f>
        <v>1414230196</v>
      </c>
      <c r="L14" s="138"/>
    </row>
    <row r="15" spans="1:14">
      <c r="A15" s="295" t="s">
        <v>255</v>
      </c>
      <c r="B15" s="296"/>
      <c r="C15" s="296"/>
      <c r="D15" s="296"/>
      <c r="E15" s="296"/>
      <c r="F15" s="296"/>
      <c r="G15" s="296"/>
      <c r="H15" s="296"/>
      <c r="I15" s="43">
        <v>11</v>
      </c>
      <c r="J15" s="6">
        <v>47667000</v>
      </c>
      <c r="K15" s="6">
        <v>-56069000</v>
      </c>
    </row>
    <row r="16" spans="1:14">
      <c r="A16" s="295" t="s">
        <v>256</v>
      </c>
      <c r="B16" s="296"/>
      <c r="C16" s="296"/>
      <c r="D16" s="296"/>
      <c r="E16" s="296"/>
      <c r="F16" s="296"/>
      <c r="G16" s="296"/>
      <c r="H16" s="296"/>
      <c r="I16" s="43">
        <v>12</v>
      </c>
      <c r="J16" s="6"/>
      <c r="K16" s="6"/>
      <c r="M16" s="137"/>
      <c r="N16" s="137"/>
    </row>
    <row r="17" spans="1:12">
      <c r="A17" s="295" t="s">
        <v>257</v>
      </c>
      <c r="B17" s="296"/>
      <c r="C17" s="296"/>
      <c r="D17" s="296"/>
      <c r="E17" s="296"/>
      <c r="F17" s="296"/>
      <c r="G17" s="296"/>
      <c r="H17" s="296"/>
      <c r="I17" s="43">
        <v>13</v>
      </c>
      <c r="J17" s="6">
        <v>-44202000</v>
      </c>
      <c r="K17" s="6">
        <v>-10226000</v>
      </c>
      <c r="L17" s="138"/>
    </row>
    <row r="18" spans="1:12">
      <c r="A18" s="295" t="s">
        <v>258</v>
      </c>
      <c r="B18" s="296"/>
      <c r="C18" s="296"/>
      <c r="D18" s="296"/>
      <c r="E18" s="296"/>
      <c r="F18" s="296"/>
      <c r="G18" s="296"/>
      <c r="H18" s="296"/>
      <c r="I18" s="43">
        <v>14</v>
      </c>
      <c r="J18" s="6"/>
      <c r="K18" s="6"/>
    </row>
    <row r="19" spans="1:12">
      <c r="A19" s="295" t="s">
        <v>259</v>
      </c>
      <c r="B19" s="296"/>
      <c r="C19" s="296"/>
      <c r="D19" s="296"/>
      <c r="E19" s="296"/>
      <c r="F19" s="296"/>
      <c r="G19" s="296"/>
      <c r="H19" s="296"/>
      <c r="I19" s="43">
        <v>15</v>
      </c>
      <c r="J19" s="6"/>
      <c r="K19" s="6"/>
    </row>
    <row r="20" spans="1:12">
      <c r="A20" s="295" t="s">
        <v>260</v>
      </c>
      <c r="B20" s="296"/>
      <c r="C20" s="296"/>
      <c r="D20" s="296"/>
      <c r="E20" s="296"/>
      <c r="F20" s="296"/>
      <c r="G20" s="296"/>
      <c r="H20" s="296"/>
      <c r="I20" s="43">
        <v>16</v>
      </c>
      <c r="J20" s="6">
        <v>52602866</v>
      </c>
      <c r="K20" s="6">
        <v>15337674</v>
      </c>
    </row>
    <row r="21" spans="1:12">
      <c r="A21" s="297" t="s">
        <v>261</v>
      </c>
      <c r="B21" s="298"/>
      <c r="C21" s="298"/>
      <c r="D21" s="298"/>
      <c r="E21" s="298"/>
      <c r="F21" s="298"/>
      <c r="G21" s="298"/>
      <c r="H21" s="298"/>
      <c r="I21" s="43">
        <v>17</v>
      </c>
      <c r="J21" s="57">
        <f>SUM(J15:J20)</f>
        <v>56067866</v>
      </c>
      <c r="K21" s="57">
        <f>SUM(K15:K20)</f>
        <v>-50957326</v>
      </c>
      <c r="L21" s="136"/>
    </row>
    <row r="22" spans="1:12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2">
      <c r="A23" s="287" t="s">
        <v>262</v>
      </c>
      <c r="B23" s="288"/>
      <c r="C23" s="288"/>
      <c r="D23" s="288"/>
      <c r="E23" s="288"/>
      <c r="F23" s="288"/>
      <c r="G23" s="288"/>
      <c r="H23" s="288"/>
      <c r="I23" s="44">
        <v>18</v>
      </c>
      <c r="J23" s="6">
        <v>51780123</v>
      </c>
      <c r="K23" s="5">
        <v>-30174220</v>
      </c>
    </row>
    <row r="24" spans="1:12" ht="17.25" customHeight="1">
      <c r="A24" s="289" t="s">
        <v>263</v>
      </c>
      <c r="B24" s="290"/>
      <c r="C24" s="290"/>
      <c r="D24" s="290"/>
      <c r="E24" s="290"/>
      <c r="F24" s="290"/>
      <c r="G24" s="290"/>
      <c r="H24" s="290"/>
      <c r="I24" s="45">
        <v>19</v>
      </c>
      <c r="J24" s="6">
        <v>4287743</v>
      </c>
      <c r="K24" s="57">
        <v>-20783106</v>
      </c>
    </row>
    <row r="25" spans="1:12" ht="30" customHeight="1">
      <c r="A25" s="291" t="s">
        <v>264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K23:K24">
      <formula1>9999999999</formula1>
    </dataValidation>
    <dataValidation type="whole" operator="notEqual" allowBlank="1" showInputMessage="1" showErrorMessage="1" errorTitle="Pogrešan unos" error="Mogu se unijeti samo cjelobrojne vrijednosti." sqref="K15:K20 J5:J9 J20 J15:J17 K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10:J13 J18:J19 J23:J24"/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08" t="s">
        <v>240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09" t="s">
        <v>276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.75" customHeigh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Tomislav Đurić</cp:lastModifiedBy>
  <cp:lastPrinted>2011-04-21T08:35:59Z</cp:lastPrinted>
  <dcterms:created xsi:type="dcterms:W3CDTF">2008-10-17T11:51:54Z</dcterms:created>
  <dcterms:modified xsi:type="dcterms:W3CDTF">2013-02-21T18:42:06Z</dcterms:modified>
</cp:coreProperties>
</file>