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Bilanca!$A$1:$K$122</definedName>
    <definedName name="_xlnm.Print_Area" localSheetId="5">Bilješke!$A$1:$J$53</definedName>
    <definedName name="_xlnm.Print_Area" localSheetId="0">'OPĆI PODACI'!$A$1:$I$63</definedName>
    <definedName name="_xlnm.Print_Area" localSheetId="4">PK!$A$1:$K$25</definedName>
  </definedNames>
  <calcPr calcId="125725"/>
</workbook>
</file>

<file path=xl/calcChain.xml><?xml version="1.0" encoding="utf-8"?>
<calcChain xmlns="http://schemas.openxmlformats.org/spreadsheetml/2006/main">
  <c r="J57" i="18"/>
  <c r="J66" s="1"/>
  <c r="J33"/>
  <c r="J27"/>
  <c r="J22"/>
  <c r="J16"/>
  <c r="J12"/>
  <c r="J10"/>
  <c r="J43" s="1"/>
  <c r="J7"/>
  <c r="J42" s="1"/>
  <c r="J44" i="20"/>
  <c r="J38"/>
  <c r="J45" s="1"/>
  <c r="J31"/>
  <c r="J27"/>
  <c r="J32" s="1"/>
  <c r="J18"/>
  <c r="J13"/>
  <c r="J19" s="1"/>
  <c r="J33" l="1"/>
  <c r="J46"/>
  <c r="J20"/>
  <c r="J47"/>
  <c r="J50" s="1"/>
  <c r="J45" i="18"/>
  <c r="J44"/>
  <c r="J48" s="1"/>
  <c r="J56" s="1"/>
  <c r="J67" s="1"/>
  <c r="J46"/>
  <c r="J48" i="20"/>
  <c r="J51" s="1"/>
  <c r="J52" s="1"/>
  <c r="J50" i="18" l="1"/>
  <c r="J49"/>
  <c r="J53" s="1"/>
  <c r="M27" l="1"/>
  <c r="K103" i="19" l="1"/>
  <c r="K101"/>
  <c r="K105"/>
  <c r="K51" l="1"/>
  <c r="K82" l="1"/>
  <c r="J14" i="17"/>
  <c r="K14"/>
  <c r="K57" i="18"/>
  <c r="K66"/>
  <c r="L57"/>
  <c r="L66"/>
  <c r="M57"/>
  <c r="M66"/>
  <c r="K7"/>
  <c r="K27"/>
  <c r="K42"/>
  <c r="K12"/>
  <c r="K16"/>
  <c r="K22"/>
  <c r="K10"/>
  <c r="K33"/>
  <c r="K43"/>
  <c r="K44"/>
  <c r="K48"/>
  <c r="K56"/>
  <c r="K67"/>
  <c r="L7"/>
  <c r="L27"/>
  <c r="L42"/>
  <c r="L12"/>
  <c r="L16"/>
  <c r="L22"/>
  <c r="L10"/>
  <c r="L33"/>
  <c r="L43"/>
  <c r="L44"/>
  <c r="L48"/>
  <c r="L56"/>
  <c r="L67"/>
  <c r="L70" s="1"/>
  <c r="M7"/>
  <c r="M42"/>
  <c r="M12"/>
  <c r="M16"/>
  <c r="M22"/>
  <c r="M10"/>
  <c r="M33"/>
  <c r="M43"/>
  <c r="M44"/>
  <c r="M48"/>
  <c r="M56"/>
  <c r="M67"/>
  <c r="K49"/>
  <c r="L49"/>
  <c r="L53" s="1"/>
  <c r="M49"/>
  <c r="K50"/>
  <c r="L50"/>
  <c r="M50"/>
  <c r="K45"/>
  <c r="L45"/>
  <c r="M45"/>
  <c r="K46"/>
  <c r="L46"/>
  <c r="M46"/>
  <c r="K18" i="20"/>
  <c r="K13"/>
  <c r="K20"/>
  <c r="K19"/>
  <c r="K31"/>
  <c r="K27"/>
  <c r="K33"/>
  <c r="K32"/>
  <c r="K44"/>
  <c r="K38"/>
  <c r="K46"/>
  <c r="K45"/>
  <c r="K48"/>
  <c r="K51"/>
  <c r="K47"/>
  <c r="K50"/>
  <c r="K52"/>
  <c r="K72" i="19"/>
  <c r="K79"/>
  <c r="K69"/>
  <c r="K118" s="1"/>
  <c r="K86"/>
  <c r="K90"/>
  <c r="K100"/>
  <c r="K114"/>
  <c r="J72"/>
  <c r="J79"/>
  <c r="J82"/>
  <c r="J69"/>
  <c r="J86"/>
  <c r="J90"/>
  <c r="J100"/>
  <c r="J114"/>
  <c r="K9"/>
  <c r="K16"/>
  <c r="K26"/>
  <c r="K35"/>
  <c r="K41"/>
  <c r="K49"/>
  <c r="K56"/>
  <c r="K40" s="1"/>
  <c r="J9"/>
  <c r="J16"/>
  <c r="J26"/>
  <c r="J35"/>
  <c r="J8"/>
  <c r="J41"/>
  <c r="J49"/>
  <c r="J56"/>
  <c r="J40"/>
  <c r="J66"/>
  <c r="J21" i="17"/>
  <c r="K21"/>
  <c r="K8" i="19" l="1"/>
  <c r="K66"/>
</calcChain>
</file>

<file path=xl/sharedStrings.xml><?xml version="1.0" encoding="utf-8"?>
<sst xmlns="http://schemas.openxmlformats.org/spreadsheetml/2006/main" count="358" uniqueCount="327">
  <si>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</si>
  <si>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</si>
  <si>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</si>
  <si>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</si>
  <si>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</si>
  <si>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</si>
  <si>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</si>
  <si>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</si>
  <si>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</si>
  <si>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</si>
  <si>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</si>
  <si>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</si>
  <si>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</si>
  <si>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</si>
  <si>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</si>
  <si>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</si>
  <si>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</si>
  <si>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</si>
  <si>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</si>
  <si>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</si>
  <si>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</si>
  <si>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</si>
  <si>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</si>
  <si>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</si>
  <si>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</si>
  <si>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</si>
  <si>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</si>
  <si>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</si>
  <si>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</si>
  <si>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</si>
  <si>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</si>
  <si>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</si>
  <si>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</si>
  <si>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</si>
  <si>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</si>
  <si>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</si>
  <si>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</si>
  <si>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</si>
  <si>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</si>
  <si>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</si>
  <si>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</si>
  <si>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</si>
  <si>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</si>
  <si>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</si>
  <si>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</si>
  <si>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</si>
  <si>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</si>
  <si>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</si>
  <si>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</si>
  <si>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</si>
  <si>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</si>
  <si>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</si>
  <si>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</si>
  <si>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</si>
  <si>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</si>
  <si>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</si>
  <si>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</si>
  <si>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</si>
  <si>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</si>
  <si>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</si>
  <si>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</si>
  <si>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</si>
  <si>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</si>
  <si>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</si>
  <si>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</si>
  <si>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</si>
  <si>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</si>
  <si>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</si>
  <si>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</si>
  <si>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</si>
  <si>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</si>
  <si>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</si>
  <si>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</si>
  <si>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</si>
  <si>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</si>
  <si>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</si>
  <si>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</si>
  <si>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</si>
  <si>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</si>
  <si>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</si>
  <si>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</si>
  <si>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</si>
  <si>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</si>
  <si>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</si>
  <si>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</si>
  <si>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</si>
  <si>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</si>
  <si>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</si>
  <si>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</si>
  <si>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</si>
  <si>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</si>
  <si>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</si>
  <si>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</si>
  <si>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</si>
  <si>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</si>
  <si>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</si>
  <si>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</si>
  <si>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</si>
  <si>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</si>
  <si>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</si>
  <si>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</si>
  <si>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</si>
  <si>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</si>
  <si>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</si>
  <si>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</si>
  <si>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</si>
  <si>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</si>
  <si>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</si>
  <si>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</si>
  <si>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</si>
  <si>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</si>
  <si>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</si>
  <si>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</si>
  <si>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</si>
  <si>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</si>
  <si>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</si>
  <si>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</si>
  <si>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</si>
  <si>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</si>
  <si>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</si>
  <si>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</si>
  <si>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</si>
  <si>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</si>
  <si>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</si>
  <si>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</si>
  <si>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</si>
  <si>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</si>
  <si>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</si>
  <si>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</si>
  <si>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</si>
  <si>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</si>
  <si>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</si>
  <si>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</si>
  <si>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</si>
  <si>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</si>
  <si>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</si>
  <si>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</si>
  <si>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</si>
  <si>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</si>
  <si>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</si>
  <si>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</si>
  <si>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</si>
  <si>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</si>
  <si>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</si>
  <si>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</si>
  <si>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</si>
  <si>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</si>
  <si>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</si>
  <si>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</si>
  <si>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</si>
  <si>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</si>
  <si>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</si>
  <si>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</si>
  <si>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</si>
  <si>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</si>
  <si>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</si>
  <si>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</si>
  <si>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</si>
  <si>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</si>
  <si>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</si>
  <si>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</si>
  <si>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</si>
  <si>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</si>
  <si>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</si>
  <si>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</si>
  <si>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</si>
  <si>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</si>
  <si>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</si>
  <si>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</si>
  <si>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</si>
  <si>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</si>
  <si>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</si>
  <si>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</si>
  <si>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</si>
  <si>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</si>
  <si>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</si>
  <si>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</si>
  <si>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</si>
  <si>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</si>
  <si>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</si>
  <si>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</si>
  <si>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</si>
  <si>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</si>
  <si>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</si>
  <si>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</si>
  <si>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</si>
  <si>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</si>
  <si>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</si>
  <si>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</si>
  <si>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</si>
  <si>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</si>
  <si>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</si>
  <si>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</si>
  <si>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</si>
  <si>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</si>
  <si>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</si>
  <si>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</si>
  <si>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</si>
  <si>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</si>
  <si>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</si>
  <si>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</si>
  <si>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</si>
  <si>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</si>
  <si>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</si>
  <si>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</si>
  <si>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</si>
  <si>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</si>
  <si>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</si>
  <si>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</si>
  <si>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</si>
  <si>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</si>
  <si>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</si>
  <si>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</si>
  <si>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</si>
  <si>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</si>
  <si>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</si>
  <si>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</si>
  <si>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</si>
  <si>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</si>
  <si>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</si>
  <si>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</si>
  <si>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</si>
  <si>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</si>
  <si>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</si>
  <si>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</si>
  <si>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</si>
  <si>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</si>
  <si>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</si>
  <si>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</si>
  <si>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</si>
  <si>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</si>
  <si>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</si>
  <si>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</si>
  <si>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</si>
  <si>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</si>
  <si>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</si>
  <si>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</si>
  <si>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</si>
  <si>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</si>
  <si>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</si>
  <si>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</si>
  <si>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</si>
  <si>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</si>
  <si>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</si>
  <si>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</si>
  <si>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</si>
  <si>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</si>
  <si>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</si>
  <si>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</si>
  <si>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</si>
  <si>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</si>
  <si>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</si>
  <si>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</si>
  <si>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</si>
  <si>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</si>
  <si>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</si>
  <si>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</si>
  <si>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</si>
  <si>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</si>
  <si>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</si>
  <si>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</si>
  <si>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</si>
  <si>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</si>
  <si>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</si>
  <si>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</si>
  <si>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</si>
  <si>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</si>
  <si>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</si>
  <si>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</si>
  <si>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</si>
  <si>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</si>
  <si>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</si>
  <si>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</si>
  <si>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</si>
  <si>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</si>
  <si>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</si>
  <si>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</si>
  <si>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</si>
  <si>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</si>
  <si>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</si>
  <si>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</si>
  <si>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</si>
  <si>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</si>
  <si>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</si>
  <si>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</si>
  <si>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</si>
  <si>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</si>
  <si>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</si>
  <si>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</si>
  <si>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</si>
  <si>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DA</t>
  </si>
  <si>
    <t>ATLANTIC TRADE DOO ZAGREB</t>
  </si>
  <si>
    <t>03785793</t>
  </si>
  <si>
    <t>HAMBURG</t>
  </si>
  <si>
    <t>ATLANTIC MULTIPOWER GERMANY</t>
  </si>
  <si>
    <t>BEOGRAD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</si>
  <si>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</si>
  <si>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</si>
  <si>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</si>
  <si>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</si>
  <si>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</si>
  <si>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</si>
  <si>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d.d._____________________________________________________________</t>
  </si>
  <si>
    <t>Obveznik: Atlantic grupa d.d.</t>
  </si>
  <si>
    <t>DROGA KOLINSKA DD</t>
  </si>
  <si>
    <t>GRAND PROM A.D.</t>
  </si>
  <si>
    <t>SOKO NADA ŠTARK A.D.</t>
  </si>
  <si>
    <t>ATLANTIC TRADE DOO LJUBLJANA</t>
  </si>
  <si>
    <t>LJUBLJANA</t>
  </si>
  <si>
    <t>2114011000</t>
  </si>
  <si>
    <t>17173006</t>
  </si>
  <si>
    <t>07026447</t>
  </si>
  <si>
    <t>1786164000</t>
  </si>
  <si>
    <t>1.1.2012.</t>
  </si>
  <si>
    <t>Obveznik: Atlantic Grupa d.d.</t>
  </si>
  <si>
    <t>Zagreb</t>
  </si>
  <si>
    <t>Grad Zagreb</t>
  </si>
  <si>
    <t>30.9.2012.</t>
  </si>
  <si>
    <t>stanje na dan 30.9.2012.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</si>
  <si>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</si>
  <si>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</si>
  <si>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</si>
  <si>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</si>
  <si>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</si>
  <si>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u razdoblju 01.01.2012. do 30.09.2012.</t>
  </si>
  <si>
    <t xml:space="preserve">     1. Kamate, tečajne razlike, dividende i slični prihodi iz odnosa s 
         povezanim poduzetnicima</t>
  </si>
  <si>
    <t>u razdoblju 1.1.2012. do 30.9.2012.</t>
  </si>
</sst>
</file>

<file path=xl/styles.xml><?xml version="1.0" encoding="utf-8"?>
<styleSheet xmlns="http://schemas.openxmlformats.org/spreadsheetml/2006/main">
  <numFmts count="4">
    <numFmt numFmtId="164" formatCode="_-* #,##0.00\ _k_n_-;\-* #,##0.00\ _k_n_-;_-* &quot;-&quot;??\ _k_n_-;_-@_-"/>
    <numFmt numFmtId="165" formatCode="000"/>
    <numFmt numFmtId="166" formatCode="#,##0.000"/>
    <numFmt numFmtId="167" formatCode="_-* #,##0\ _k_n_-;\-* #,##0\ _k_n_-;_-* &quot;-&quot;??\ _k_n_-;_-@_-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164" fontId="1" fillId="0" borderId="0" applyFont="0" applyFill="0" applyBorder="0" applyAlignment="0" applyProtection="0"/>
  </cellStyleXfs>
  <cellXfs count="318">
    <xf numFmtId="0" fontId="0" fillId="0" borderId="0" xfId="0"/>
    <xf numFmtId="165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5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5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5" fontId="23" fillId="0" borderId="6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 applyProtection="1">
      <alignment vertical="center"/>
      <protection locked="0"/>
    </xf>
    <xf numFmtId="164" fontId="1" fillId="0" borderId="0" xfId="5" applyFont="1" applyFill="1"/>
    <xf numFmtId="164" fontId="1" fillId="0" borderId="0" xfId="0" applyNumberFormat="1" applyFont="1" applyFill="1"/>
    <xf numFmtId="3" fontId="1" fillId="0" borderId="0" xfId="5" applyNumberFormat="1" applyFont="1" applyFill="1"/>
    <xf numFmtId="3" fontId="1" fillId="0" borderId="0" xfId="0" applyNumberFormat="1" applyFont="1" applyFill="1"/>
    <xf numFmtId="3" fontId="29" fillId="0" borderId="6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/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/>
    <xf numFmtId="3" fontId="8" fillId="0" borderId="4" xfId="0" applyNumberFormat="1" applyFont="1" applyFill="1" applyBorder="1" applyAlignment="1" applyProtection="1">
      <alignment vertical="center"/>
      <protection locked="0"/>
    </xf>
    <xf numFmtId="166" fontId="9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67" fontId="30" fillId="0" borderId="0" xfId="5" applyNumberFormat="1" applyFont="1" applyFill="1" applyBorder="1" applyAlignment="1">
      <alignment horizontal="left"/>
    </xf>
    <xf numFmtId="164" fontId="0" fillId="0" borderId="0" xfId="5" applyFont="1" applyFill="1"/>
    <xf numFmtId="164" fontId="0" fillId="0" borderId="0" xfId="0" applyNumberFormat="1" applyFill="1"/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3" borderId="18" xfId="0" applyFont="1" applyFill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1" fontId="4" fillId="3" borderId="20" xfId="0" applyNumberFormat="1" applyFont="1" applyFill="1" applyBorder="1" applyAlignment="1" applyProtection="1">
      <alignment horizontal="center" vertical="center"/>
      <protection locked="0" hidden="1"/>
    </xf>
    <xf numFmtId="0" fontId="28" fillId="3" borderId="18" xfId="1" applyFont="1" applyFill="1" applyBorder="1" applyAlignment="1" applyProtection="1">
      <protection locked="0" hidden="1"/>
    </xf>
    <xf numFmtId="0" fontId="4" fillId="0" borderId="19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2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3" xfId="2" applyFont="1" applyBorder="1" applyAlignment="1" applyProtection="1">
      <alignment horizontal="center" vertical="top"/>
      <protection hidden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49" fontId="5" fillId="2" borderId="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</cellXfs>
  <cellStyles count="6">
    <cellStyle name="Comma" xfId="5" builtinId="3"/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G22" sqref="G22:H22"/>
    </sheetView>
  </sheetViews>
  <sheetFormatPr defaultRowHeight="12.75"/>
  <cols>
    <col min="1" max="1" width="9.140625" style="10"/>
    <col min="2" max="2" width="13" style="1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01" t="s">
        <v>208</v>
      </c>
      <c r="B1" s="202"/>
      <c r="C1" s="202"/>
      <c r="D1" s="76"/>
      <c r="E1" s="76"/>
      <c r="F1" s="76"/>
      <c r="G1" s="76"/>
      <c r="H1" s="76"/>
      <c r="I1" s="77"/>
      <c r="J1" s="9"/>
      <c r="K1" s="9"/>
      <c r="L1" s="9"/>
    </row>
    <row r="2" spans="1:12">
      <c r="A2" s="166" t="s">
        <v>209</v>
      </c>
      <c r="B2" s="167"/>
      <c r="C2" s="167"/>
      <c r="D2" s="168"/>
      <c r="E2" s="111" t="s">
        <v>313</v>
      </c>
      <c r="F2" s="11"/>
      <c r="G2" s="12" t="s">
        <v>210</v>
      </c>
      <c r="H2" s="111" t="s">
        <v>317</v>
      </c>
      <c r="I2" s="78"/>
      <c r="J2" s="9"/>
      <c r="K2" s="9"/>
      <c r="L2" s="9"/>
    </row>
    <row r="3" spans="1:12">
      <c r="A3" s="79"/>
      <c r="B3" s="13"/>
      <c r="C3" s="13"/>
      <c r="D3" s="13"/>
      <c r="E3" s="14"/>
      <c r="F3" s="14"/>
      <c r="G3" s="13"/>
      <c r="H3" s="13"/>
      <c r="I3" s="80"/>
      <c r="J3" s="9"/>
      <c r="K3" s="9"/>
      <c r="L3" s="9"/>
    </row>
    <row r="4" spans="1:12" ht="15">
      <c r="A4" s="169" t="s">
        <v>277</v>
      </c>
      <c r="B4" s="170"/>
      <c r="C4" s="170"/>
      <c r="D4" s="170"/>
      <c r="E4" s="170"/>
      <c r="F4" s="170"/>
      <c r="G4" s="170"/>
      <c r="H4" s="170"/>
      <c r="I4" s="171"/>
      <c r="J4" s="9"/>
      <c r="K4" s="9"/>
      <c r="L4" s="9"/>
    </row>
    <row r="5" spans="1:12">
      <c r="A5" s="81"/>
      <c r="B5" s="15"/>
      <c r="C5" s="15"/>
      <c r="D5" s="15"/>
      <c r="E5" s="16"/>
      <c r="F5" s="82"/>
      <c r="G5" s="17"/>
      <c r="H5" s="18"/>
      <c r="I5" s="83"/>
      <c r="J5" s="9"/>
      <c r="K5" s="9"/>
      <c r="L5" s="9"/>
    </row>
    <row r="6" spans="1:12">
      <c r="A6" s="156" t="s">
        <v>211</v>
      </c>
      <c r="B6" s="157"/>
      <c r="C6" s="164" t="s">
        <v>281</v>
      </c>
      <c r="D6" s="165"/>
      <c r="E6" s="28"/>
      <c r="F6" s="28"/>
      <c r="G6" s="28"/>
      <c r="H6" s="28"/>
      <c r="I6" s="84"/>
      <c r="J6" s="9"/>
      <c r="K6" s="9"/>
      <c r="L6" s="9"/>
    </row>
    <row r="7" spans="1:12">
      <c r="A7" s="85"/>
      <c r="B7" s="21"/>
      <c r="C7" s="15"/>
      <c r="D7" s="15"/>
      <c r="E7" s="28"/>
      <c r="F7" s="28"/>
      <c r="G7" s="28"/>
      <c r="H7" s="28"/>
      <c r="I7" s="84"/>
      <c r="J7" s="9"/>
      <c r="K7" s="9"/>
      <c r="L7" s="9"/>
    </row>
    <row r="8" spans="1:12">
      <c r="A8" s="172" t="s">
        <v>212</v>
      </c>
      <c r="B8" s="173"/>
      <c r="C8" s="164" t="s">
        <v>282</v>
      </c>
      <c r="D8" s="165"/>
      <c r="E8" s="28"/>
      <c r="F8" s="28"/>
      <c r="G8" s="28"/>
      <c r="H8" s="28"/>
      <c r="I8" s="86"/>
      <c r="J8" s="9"/>
      <c r="K8" s="9"/>
      <c r="L8" s="9"/>
    </row>
    <row r="9" spans="1:12">
      <c r="A9" s="87"/>
      <c r="B9" s="49"/>
      <c r="C9" s="19"/>
      <c r="D9" s="25"/>
      <c r="E9" s="15"/>
      <c r="F9" s="15"/>
      <c r="G9" s="15"/>
      <c r="H9" s="15"/>
      <c r="I9" s="86"/>
      <c r="J9" s="9"/>
      <c r="K9" s="9"/>
      <c r="L9" s="9"/>
    </row>
    <row r="10" spans="1:12">
      <c r="A10" s="161" t="s">
        <v>213</v>
      </c>
      <c r="B10" s="162"/>
      <c r="C10" s="164" t="s">
        <v>283</v>
      </c>
      <c r="D10" s="165"/>
      <c r="E10" s="15"/>
      <c r="F10" s="15"/>
      <c r="G10" s="15"/>
      <c r="H10" s="15"/>
      <c r="I10" s="86"/>
      <c r="J10" s="9"/>
      <c r="K10" s="9"/>
      <c r="L10" s="9"/>
    </row>
    <row r="11" spans="1:12">
      <c r="A11" s="163"/>
      <c r="B11" s="162"/>
      <c r="C11" s="15"/>
      <c r="D11" s="15"/>
      <c r="E11" s="15"/>
      <c r="F11" s="15"/>
      <c r="G11" s="15"/>
      <c r="H11" s="15"/>
      <c r="I11" s="86"/>
      <c r="J11" s="9"/>
      <c r="K11" s="9"/>
      <c r="L11" s="9"/>
    </row>
    <row r="12" spans="1:12">
      <c r="A12" s="156" t="s">
        <v>214</v>
      </c>
      <c r="B12" s="157"/>
      <c r="C12" s="158" t="s">
        <v>284</v>
      </c>
      <c r="D12" s="159"/>
      <c r="E12" s="159"/>
      <c r="F12" s="159"/>
      <c r="G12" s="159"/>
      <c r="H12" s="159"/>
      <c r="I12" s="160"/>
      <c r="J12" s="9"/>
      <c r="K12" s="9"/>
      <c r="L12" s="9"/>
    </row>
    <row r="13" spans="1:12">
      <c r="A13" s="85"/>
      <c r="B13" s="21"/>
      <c r="C13" s="20"/>
      <c r="D13" s="15"/>
      <c r="E13" s="15"/>
      <c r="F13" s="15"/>
      <c r="G13" s="15"/>
      <c r="H13" s="15"/>
      <c r="I13" s="86"/>
      <c r="J13" s="9"/>
      <c r="K13" s="9"/>
      <c r="L13" s="9"/>
    </row>
    <row r="14" spans="1:12">
      <c r="A14" s="156" t="s">
        <v>215</v>
      </c>
      <c r="B14" s="157"/>
      <c r="C14" s="174">
        <v>10000</v>
      </c>
      <c r="D14" s="175"/>
      <c r="E14" s="15"/>
      <c r="F14" s="158" t="s">
        <v>285</v>
      </c>
      <c r="G14" s="159"/>
      <c r="H14" s="159"/>
      <c r="I14" s="160"/>
      <c r="J14" s="9"/>
      <c r="K14" s="9"/>
      <c r="L14" s="9"/>
    </row>
    <row r="15" spans="1:12">
      <c r="A15" s="85"/>
      <c r="B15" s="21"/>
      <c r="C15" s="15"/>
      <c r="D15" s="15"/>
      <c r="E15" s="15"/>
      <c r="F15" s="15"/>
      <c r="G15" s="15"/>
      <c r="H15" s="15"/>
      <c r="I15" s="86"/>
      <c r="J15" s="9"/>
      <c r="K15" s="9"/>
      <c r="L15" s="9"/>
    </row>
    <row r="16" spans="1:12">
      <c r="A16" s="156" t="s">
        <v>216</v>
      </c>
      <c r="B16" s="157"/>
      <c r="C16" s="158" t="s">
        <v>286</v>
      </c>
      <c r="D16" s="159"/>
      <c r="E16" s="159"/>
      <c r="F16" s="159"/>
      <c r="G16" s="159"/>
      <c r="H16" s="159"/>
      <c r="I16" s="160"/>
      <c r="J16" s="9"/>
      <c r="K16" s="9"/>
      <c r="L16" s="9"/>
    </row>
    <row r="17" spans="1:12">
      <c r="A17" s="85"/>
      <c r="B17" s="21"/>
      <c r="C17" s="15"/>
      <c r="D17" s="15"/>
      <c r="E17" s="15"/>
      <c r="F17" s="15"/>
      <c r="G17" s="15"/>
      <c r="H17" s="15"/>
      <c r="I17" s="86"/>
      <c r="J17" s="9"/>
      <c r="K17" s="9"/>
      <c r="L17" s="9"/>
    </row>
    <row r="18" spans="1:12">
      <c r="A18" s="156" t="s">
        <v>217</v>
      </c>
      <c r="B18" s="157"/>
      <c r="C18" s="176" t="s">
        <v>287</v>
      </c>
      <c r="D18" s="177"/>
      <c r="E18" s="177"/>
      <c r="F18" s="177"/>
      <c r="G18" s="177"/>
      <c r="H18" s="177"/>
      <c r="I18" s="178"/>
      <c r="J18" s="9"/>
      <c r="K18" s="9"/>
      <c r="L18" s="9"/>
    </row>
    <row r="19" spans="1:12">
      <c r="A19" s="85"/>
      <c r="B19" s="21"/>
      <c r="C19" s="20"/>
      <c r="D19" s="15"/>
      <c r="E19" s="15"/>
      <c r="F19" s="15"/>
      <c r="G19" s="15"/>
      <c r="H19" s="15"/>
      <c r="I19" s="86"/>
      <c r="J19" s="9"/>
      <c r="K19" s="9"/>
      <c r="L19" s="9"/>
    </row>
    <row r="20" spans="1:12">
      <c r="A20" s="156" t="s">
        <v>218</v>
      </c>
      <c r="B20" s="157"/>
      <c r="C20" s="176" t="s">
        <v>288</v>
      </c>
      <c r="D20" s="177"/>
      <c r="E20" s="177"/>
      <c r="F20" s="177"/>
      <c r="G20" s="177"/>
      <c r="H20" s="177"/>
      <c r="I20" s="178"/>
      <c r="J20" s="9"/>
      <c r="K20" s="9"/>
      <c r="L20" s="9"/>
    </row>
    <row r="21" spans="1:12">
      <c r="A21" s="85"/>
      <c r="B21" s="21"/>
      <c r="C21" s="20"/>
      <c r="D21" s="15"/>
      <c r="E21" s="15"/>
      <c r="F21" s="15"/>
      <c r="G21" s="15"/>
      <c r="H21" s="15"/>
      <c r="I21" s="86"/>
      <c r="J21" s="9"/>
      <c r="K21" s="9"/>
      <c r="L21" s="9"/>
    </row>
    <row r="22" spans="1:12">
      <c r="A22" s="156" t="s">
        <v>219</v>
      </c>
      <c r="B22" s="157"/>
      <c r="C22" s="112">
        <v>133</v>
      </c>
      <c r="D22" s="179" t="s">
        <v>315</v>
      </c>
      <c r="E22" s="180"/>
      <c r="F22" s="181"/>
      <c r="G22" s="156"/>
      <c r="H22" s="182"/>
      <c r="I22" s="88"/>
      <c r="J22" s="9"/>
      <c r="K22" s="9"/>
      <c r="L22" s="9"/>
    </row>
    <row r="23" spans="1:12">
      <c r="A23" s="85"/>
      <c r="B23" s="21"/>
      <c r="C23" s="15"/>
      <c r="D23" s="23"/>
      <c r="E23" s="23"/>
      <c r="F23" s="23"/>
      <c r="G23" s="23"/>
      <c r="H23" s="15"/>
      <c r="I23" s="86"/>
      <c r="J23" s="9"/>
      <c r="K23" s="9"/>
      <c r="L23" s="9"/>
    </row>
    <row r="24" spans="1:12">
      <c r="A24" s="156" t="s">
        <v>220</v>
      </c>
      <c r="B24" s="157"/>
      <c r="C24" s="112">
        <v>21</v>
      </c>
      <c r="D24" s="179" t="s">
        <v>316</v>
      </c>
      <c r="E24" s="183"/>
      <c r="F24" s="183"/>
      <c r="G24" s="184"/>
      <c r="H24" s="50" t="s">
        <v>221</v>
      </c>
      <c r="I24" s="317">
        <v>4249</v>
      </c>
      <c r="J24" s="9"/>
      <c r="K24" s="9"/>
      <c r="L24" s="9"/>
    </row>
    <row r="25" spans="1:12">
      <c r="A25" s="85"/>
      <c r="B25" s="21"/>
      <c r="C25" s="15"/>
      <c r="D25" s="23"/>
      <c r="E25" s="23"/>
      <c r="F25" s="23"/>
      <c r="G25" s="21"/>
      <c r="H25" s="21" t="s">
        <v>278</v>
      </c>
      <c r="I25" s="89"/>
      <c r="J25" s="9"/>
      <c r="K25" s="9"/>
      <c r="L25" s="9"/>
    </row>
    <row r="26" spans="1:12">
      <c r="A26" s="156" t="s">
        <v>222</v>
      </c>
      <c r="B26" s="157"/>
      <c r="C26" s="113" t="s">
        <v>290</v>
      </c>
      <c r="D26" s="24"/>
      <c r="E26" s="32"/>
      <c r="F26" s="23"/>
      <c r="G26" s="185" t="s">
        <v>223</v>
      </c>
      <c r="H26" s="157"/>
      <c r="I26" s="114" t="s">
        <v>289</v>
      </c>
      <c r="J26" s="9"/>
      <c r="K26" s="9"/>
      <c r="L26" s="9"/>
    </row>
    <row r="27" spans="1:12">
      <c r="A27" s="85"/>
      <c r="B27" s="21"/>
      <c r="C27" s="15"/>
      <c r="D27" s="23"/>
      <c r="E27" s="23"/>
      <c r="F27" s="23"/>
      <c r="G27" s="23"/>
      <c r="H27" s="15"/>
      <c r="I27" s="90"/>
      <c r="J27" s="9"/>
      <c r="K27" s="9"/>
      <c r="L27" s="9"/>
    </row>
    <row r="28" spans="1:12">
      <c r="A28" s="186" t="s">
        <v>224</v>
      </c>
      <c r="B28" s="187"/>
      <c r="C28" s="188"/>
      <c r="D28" s="188"/>
      <c r="E28" s="189" t="s">
        <v>225</v>
      </c>
      <c r="F28" s="190"/>
      <c r="G28" s="190"/>
      <c r="H28" s="191" t="s">
        <v>226</v>
      </c>
      <c r="I28" s="192"/>
      <c r="J28" s="9"/>
      <c r="K28" s="9"/>
      <c r="L28" s="9"/>
    </row>
    <row r="29" spans="1:12">
      <c r="A29" s="91"/>
      <c r="B29" s="32"/>
      <c r="C29" s="32"/>
      <c r="D29" s="25"/>
      <c r="E29" s="15"/>
      <c r="F29" s="15"/>
      <c r="G29" s="15"/>
      <c r="H29" s="26"/>
      <c r="I29" s="90"/>
      <c r="J29" s="9"/>
      <c r="K29" s="9"/>
      <c r="L29" s="9"/>
    </row>
    <row r="30" spans="1:12">
      <c r="A30" s="179" t="s">
        <v>291</v>
      </c>
      <c r="B30" s="183"/>
      <c r="C30" s="183"/>
      <c r="D30" s="184"/>
      <c r="E30" s="179" t="s">
        <v>285</v>
      </c>
      <c r="F30" s="183"/>
      <c r="G30" s="184"/>
      <c r="H30" s="193" t="s">
        <v>292</v>
      </c>
      <c r="I30" s="194"/>
      <c r="J30" s="9"/>
      <c r="K30" s="9"/>
      <c r="L30" s="9"/>
    </row>
    <row r="31" spans="1:12">
      <c r="A31" s="85"/>
      <c r="B31" s="21"/>
      <c r="C31" s="20"/>
      <c r="D31" s="195"/>
      <c r="E31" s="195"/>
      <c r="F31" s="195"/>
      <c r="G31" s="196"/>
      <c r="H31" s="15"/>
      <c r="I31" s="92"/>
      <c r="J31" s="9"/>
      <c r="K31" s="9"/>
      <c r="L31" s="9"/>
    </row>
    <row r="32" spans="1:12">
      <c r="A32" s="179" t="s">
        <v>304</v>
      </c>
      <c r="B32" s="183"/>
      <c r="C32" s="183"/>
      <c r="D32" s="184"/>
      <c r="E32" s="179" t="s">
        <v>308</v>
      </c>
      <c r="F32" s="183"/>
      <c r="G32" s="184"/>
      <c r="H32" s="193" t="s">
        <v>309</v>
      </c>
      <c r="I32" s="194"/>
      <c r="J32" s="9"/>
      <c r="K32" s="9"/>
      <c r="L32" s="9"/>
    </row>
    <row r="33" spans="1:12">
      <c r="A33" s="85"/>
      <c r="B33" s="21"/>
      <c r="C33" s="20"/>
      <c r="D33" s="27"/>
      <c r="E33" s="27"/>
      <c r="F33" s="27"/>
      <c r="G33" s="28"/>
      <c r="H33" s="15"/>
      <c r="I33" s="93"/>
      <c r="J33" s="9"/>
      <c r="K33" s="9"/>
      <c r="L33" s="9"/>
    </row>
    <row r="34" spans="1:12">
      <c r="A34" s="179" t="s">
        <v>305</v>
      </c>
      <c r="B34" s="183"/>
      <c r="C34" s="183"/>
      <c r="D34" s="184"/>
      <c r="E34" s="179" t="s">
        <v>295</v>
      </c>
      <c r="F34" s="183"/>
      <c r="G34" s="184"/>
      <c r="H34" s="193" t="s">
        <v>310</v>
      </c>
      <c r="I34" s="194"/>
      <c r="J34" s="9"/>
      <c r="K34" s="9"/>
      <c r="L34" s="9"/>
    </row>
    <row r="35" spans="1:12">
      <c r="A35" s="85"/>
      <c r="B35" s="21"/>
      <c r="C35" s="20"/>
      <c r="D35" s="27"/>
      <c r="E35" s="27"/>
      <c r="F35" s="27"/>
      <c r="G35" s="28"/>
      <c r="H35" s="15"/>
      <c r="I35" s="93"/>
      <c r="J35" s="9"/>
      <c r="K35" s="9"/>
      <c r="L35" s="9"/>
    </row>
    <row r="36" spans="1:12">
      <c r="A36" s="179" t="s">
        <v>306</v>
      </c>
      <c r="B36" s="183"/>
      <c r="C36" s="183"/>
      <c r="D36" s="184"/>
      <c r="E36" s="179" t="s">
        <v>295</v>
      </c>
      <c r="F36" s="183"/>
      <c r="G36" s="184"/>
      <c r="H36" s="193" t="s">
        <v>311</v>
      </c>
      <c r="I36" s="194"/>
      <c r="J36" s="9"/>
      <c r="K36" s="9"/>
      <c r="L36" s="9"/>
    </row>
    <row r="37" spans="1:12">
      <c r="A37" s="94"/>
      <c r="B37" s="29"/>
      <c r="C37" s="206"/>
      <c r="D37" s="207"/>
      <c r="E37" s="15"/>
      <c r="F37" s="206"/>
      <c r="G37" s="207"/>
      <c r="H37" s="15"/>
      <c r="I37" s="86"/>
      <c r="J37" s="9"/>
      <c r="K37" s="9"/>
      <c r="L37" s="9"/>
    </row>
    <row r="38" spans="1:12">
      <c r="A38" s="179" t="s">
        <v>307</v>
      </c>
      <c r="B38" s="183"/>
      <c r="C38" s="183"/>
      <c r="D38" s="184"/>
      <c r="E38" s="179" t="s">
        <v>308</v>
      </c>
      <c r="F38" s="183"/>
      <c r="G38" s="184"/>
      <c r="H38" s="193" t="s">
        <v>312</v>
      </c>
      <c r="I38" s="194"/>
      <c r="J38" s="9"/>
      <c r="K38" s="9"/>
      <c r="L38" s="9"/>
    </row>
    <row r="39" spans="1:12">
      <c r="A39" s="94"/>
      <c r="B39" s="29"/>
      <c r="C39" s="30"/>
      <c r="D39" s="31"/>
      <c r="E39" s="15"/>
      <c r="F39" s="30"/>
      <c r="G39" s="31"/>
      <c r="H39" s="15"/>
      <c r="I39" s="86"/>
      <c r="J39" s="9"/>
      <c r="K39" s="9"/>
      <c r="L39" s="9"/>
    </row>
    <row r="40" spans="1:12">
      <c r="A40" s="179" t="s">
        <v>294</v>
      </c>
      <c r="B40" s="183"/>
      <c r="C40" s="183"/>
      <c r="D40" s="184"/>
      <c r="E40" s="179" t="s">
        <v>293</v>
      </c>
      <c r="F40" s="183"/>
      <c r="G40" s="184"/>
      <c r="H40" s="193" t="s">
        <v>296</v>
      </c>
      <c r="I40" s="194"/>
      <c r="J40" s="9"/>
      <c r="K40" s="9"/>
      <c r="L40" s="9"/>
    </row>
    <row r="41" spans="1:12">
      <c r="A41" s="115"/>
      <c r="B41" s="32"/>
      <c r="C41" s="32"/>
      <c r="D41" s="32"/>
      <c r="E41" s="22"/>
      <c r="F41" s="116"/>
      <c r="G41" s="116"/>
      <c r="H41" s="117"/>
      <c r="I41" s="95"/>
      <c r="J41" s="9"/>
      <c r="K41" s="9"/>
      <c r="L41" s="9"/>
    </row>
    <row r="42" spans="1:12">
      <c r="A42" s="94"/>
      <c r="B42" s="29"/>
      <c r="C42" s="30"/>
      <c r="D42" s="31"/>
      <c r="E42" s="15"/>
      <c r="F42" s="30"/>
      <c r="G42" s="31"/>
      <c r="H42" s="15"/>
      <c r="I42" s="86"/>
      <c r="J42" s="9"/>
      <c r="K42" s="9"/>
      <c r="L42" s="9"/>
    </row>
    <row r="43" spans="1:12">
      <c r="A43" s="96"/>
      <c r="B43" s="33"/>
      <c r="C43" s="33"/>
      <c r="D43" s="19"/>
      <c r="E43" s="19"/>
      <c r="F43" s="33"/>
      <c r="G43" s="19"/>
      <c r="H43" s="19"/>
      <c r="I43" s="97"/>
      <c r="J43" s="9"/>
      <c r="K43" s="9"/>
      <c r="L43" s="9"/>
    </row>
    <row r="44" spans="1:12">
      <c r="A44" s="161" t="s">
        <v>227</v>
      </c>
      <c r="B44" s="197"/>
      <c r="C44" s="193"/>
      <c r="D44" s="194"/>
      <c r="E44" s="25"/>
      <c r="F44" s="179"/>
      <c r="G44" s="204"/>
      <c r="H44" s="204"/>
      <c r="I44" s="205"/>
      <c r="J44" s="9"/>
      <c r="K44" s="9"/>
      <c r="L44" s="9"/>
    </row>
    <row r="45" spans="1:12">
      <c r="A45" s="94"/>
      <c r="B45" s="29"/>
      <c r="C45" s="206"/>
      <c r="D45" s="207"/>
      <c r="E45" s="15"/>
      <c r="F45" s="206"/>
      <c r="G45" s="208"/>
      <c r="H45" s="34"/>
      <c r="I45" s="98"/>
      <c r="J45" s="9"/>
      <c r="K45" s="9"/>
      <c r="L45" s="9"/>
    </row>
    <row r="46" spans="1:12">
      <c r="A46" s="161" t="s">
        <v>228</v>
      </c>
      <c r="B46" s="197"/>
      <c r="C46" s="179" t="s">
        <v>297</v>
      </c>
      <c r="D46" s="180"/>
      <c r="E46" s="180"/>
      <c r="F46" s="180"/>
      <c r="G46" s="180"/>
      <c r="H46" s="180"/>
      <c r="I46" s="181"/>
      <c r="J46" s="9"/>
      <c r="K46" s="9"/>
      <c r="L46" s="9"/>
    </row>
    <row r="47" spans="1:12">
      <c r="A47" s="85"/>
      <c r="B47" s="21"/>
      <c r="C47" s="20" t="s">
        <v>229</v>
      </c>
      <c r="D47" s="15"/>
      <c r="E47" s="15"/>
      <c r="F47" s="15"/>
      <c r="G47" s="15"/>
      <c r="H47" s="15"/>
      <c r="I47" s="86"/>
      <c r="J47" s="9"/>
      <c r="K47" s="9"/>
      <c r="L47" s="9"/>
    </row>
    <row r="48" spans="1:12">
      <c r="A48" s="161" t="s">
        <v>230</v>
      </c>
      <c r="B48" s="197"/>
      <c r="C48" s="198" t="s">
        <v>298</v>
      </c>
      <c r="D48" s="199"/>
      <c r="E48" s="200"/>
      <c r="F48" s="15"/>
      <c r="G48" s="50" t="s">
        <v>231</v>
      </c>
      <c r="H48" s="198" t="s">
        <v>299</v>
      </c>
      <c r="I48" s="200"/>
      <c r="J48" s="9"/>
      <c r="K48" s="9"/>
      <c r="L48" s="9"/>
    </row>
    <row r="49" spans="1:12">
      <c r="A49" s="85"/>
      <c r="B49" s="21"/>
      <c r="C49" s="20"/>
      <c r="D49" s="15"/>
      <c r="E49" s="15"/>
      <c r="F49" s="15"/>
      <c r="G49" s="15"/>
      <c r="H49" s="15"/>
      <c r="I49" s="86"/>
      <c r="J49" s="9"/>
      <c r="K49" s="9"/>
      <c r="L49" s="9"/>
    </row>
    <row r="50" spans="1:12">
      <c r="A50" s="161" t="s">
        <v>217</v>
      </c>
      <c r="B50" s="197"/>
      <c r="C50" s="211" t="s">
        <v>300</v>
      </c>
      <c r="D50" s="199"/>
      <c r="E50" s="199"/>
      <c r="F50" s="199"/>
      <c r="G50" s="199"/>
      <c r="H50" s="199"/>
      <c r="I50" s="200"/>
      <c r="J50" s="9"/>
      <c r="K50" s="9"/>
      <c r="L50" s="9"/>
    </row>
    <row r="51" spans="1:12">
      <c r="A51" s="85"/>
      <c r="B51" s="21"/>
      <c r="C51" s="15"/>
      <c r="D51" s="15"/>
      <c r="E51" s="15"/>
      <c r="F51" s="15"/>
      <c r="G51" s="15"/>
      <c r="H51" s="15"/>
      <c r="I51" s="86"/>
      <c r="J51" s="9"/>
      <c r="K51" s="9"/>
      <c r="L51" s="9"/>
    </row>
    <row r="52" spans="1:12">
      <c r="A52" s="156" t="s">
        <v>232</v>
      </c>
      <c r="B52" s="157"/>
      <c r="C52" s="198" t="s">
        <v>301</v>
      </c>
      <c r="D52" s="199"/>
      <c r="E52" s="199"/>
      <c r="F52" s="199"/>
      <c r="G52" s="199"/>
      <c r="H52" s="199"/>
      <c r="I52" s="212"/>
      <c r="J52" s="9"/>
      <c r="K52" s="9"/>
      <c r="L52" s="9"/>
    </row>
    <row r="53" spans="1:12">
      <c r="A53" s="99"/>
      <c r="B53" s="19"/>
      <c r="C53" s="203" t="s">
        <v>233</v>
      </c>
      <c r="D53" s="203"/>
      <c r="E53" s="203"/>
      <c r="F53" s="203"/>
      <c r="G53" s="203"/>
      <c r="H53" s="203"/>
      <c r="I53" s="100"/>
      <c r="J53" s="9"/>
      <c r="K53" s="9"/>
      <c r="L53" s="9"/>
    </row>
    <row r="54" spans="1:12">
      <c r="A54" s="99"/>
      <c r="B54" s="19"/>
      <c r="C54" s="35"/>
      <c r="D54" s="35"/>
      <c r="E54" s="35"/>
      <c r="F54" s="35"/>
      <c r="G54" s="35"/>
      <c r="H54" s="35"/>
      <c r="I54" s="100"/>
      <c r="J54" s="9"/>
      <c r="K54" s="9"/>
      <c r="L54" s="9"/>
    </row>
    <row r="55" spans="1:12">
      <c r="A55" s="99"/>
      <c r="B55" s="213" t="s">
        <v>234</v>
      </c>
      <c r="C55" s="214"/>
      <c r="D55" s="214"/>
      <c r="E55" s="214"/>
      <c r="F55" s="48"/>
      <c r="G55" s="48"/>
      <c r="H55" s="48"/>
      <c r="I55" s="101"/>
      <c r="J55" s="9"/>
      <c r="K55" s="9"/>
      <c r="L55" s="9"/>
    </row>
    <row r="56" spans="1:12">
      <c r="A56" s="99"/>
      <c r="B56" s="215" t="s">
        <v>266</v>
      </c>
      <c r="C56" s="216"/>
      <c r="D56" s="216"/>
      <c r="E56" s="216"/>
      <c r="F56" s="216"/>
      <c r="G56" s="216"/>
      <c r="H56" s="216"/>
      <c r="I56" s="217"/>
      <c r="J56" s="9"/>
      <c r="K56" s="9"/>
      <c r="L56" s="9"/>
    </row>
    <row r="57" spans="1:12">
      <c r="A57" s="99"/>
      <c r="B57" s="215" t="s">
        <v>267</v>
      </c>
      <c r="C57" s="216"/>
      <c r="D57" s="216"/>
      <c r="E57" s="216"/>
      <c r="F57" s="216"/>
      <c r="G57" s="216"/>
      <c r="H57" s="216"/>
      <c r="I57" s="101"/>
      <c r="J57" s="9"/>
      <c r="K57" s="9"/>
      <c r="L57" s="9"/>
    </row>
    <row r="58" spans="1:12">
      <c r="A58" s="99"/>
      <c r="B58" s="215" t="s">
        <v>268</v>
      </c>
      <c r="C58" s="216"/>
      <c r="D58" s="216"/>
      <c r="E58" s="216"/>
      <c r="F58" s="216"/>
      <c r="G58" s="216"/>
      <c r="H58" s="216"/>
      <c r="I58" s="217"/>
      <c r="J58" s="9"/>
      <c r="K58" s="9"/>
      <c r="L58" s="9"/>
    </row>
    <row r="59" spans="1:12">
      <c r="A59" s="99"/>
      <c r="B59" s="215" t="s">
        <v>269</v>
      </c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>
      <c r="A60" s="99"/>
      <c r="B60" s="102"/>
      <c r="C60" s="103"/>
      <c r="D60" s="103"/>
      <c r="E60" s="103"/>
      <c r="F60" s="103"/>
      <c r="G60" s="103"/>
      <c r="H60" s="103"/>
      <c r="I60" s="104"/>
      <c r="J60" s="9"/>
      <c r="K60" s="9"/>
      <c r="L60" s="9"/>
    </row>
    <row r="61" spans="1:12" ht="13.5" thickBot="1">
      <c r="A61" s="105" t="s">
        <v>235</v>
      </c>
      <c r="B61" s="15"/>
      <c r="C61" s="15"/>
      <c r="D61" s="15"/>
      <c r="E61" s="15"/>
      <c r="F61" s="15"/>
      <c r="G61" s="36"/>
      <c r="H61" s="37"/>
      <c r="I61" s="106"/>
      <c r="J61" s="9"/>
      <c r="K61" s="9"/>
      <c r="L61" s="9"/>
    </row>
    <row r="62" spans="1:12">
      <c r="A62" s="81"/>
      <c r="B62" s="15"/>
      <c r="C62" s="15"/>
      <c r="D62" s="15"/>
      <c r="E62" s="19" t="s">
        <v>236</v>
      </c>
      <c r="F62" s="32"/>
      <c r="G62" s="218" t="s">
        <v>237</v>
      </c>
      <c r="H62" s="219"/>
      <c r="I62" s="220"/>
      <c r="J62" s="9"/>
      <c r="K62" s="9"/>
      <c r="L62" s="9"/>
    </row>
    <row r="63" spans="1:12">
      <c r="A63" s="107"/>
      <c r="B63" s="108"/>
      <c r="C63" s="109"/>
      <c r="D63" s="109"/>
      <c r="E63" s="109"/>
      <c r="F63" s="109"/>
      <c r="G63" s="209"/>
      <c r="H63" s="210"/>
      <c r="I63" s="110"/>
      <c r="J63" s="9"/>
      <c r="K63" s="9"/>
      <c r="L63" s="9"/>
    </row>
  </sheetData>
  <protectedRanges>
    <protectedRange sqref="E2 H2 C6:D6 C8:D8 C10:D10 C12:I12 C14:D14 F14:I14 C16:I16 C18:I18 C20:I20 C24:G24 C26 I26 I24 A30:I30 A32:I32 A34:G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4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view="pageBreakPreview" topLeftCell="A106" zoomScale="110" zoomScaleNormal="100" workbookViewId="0">
      <selection activeCell="L85" sqref="L85"/>
    </sheetView>
  </sheetViews>
  <sheetFormatPr defaultRowHeight="12.75"/>
  <cols>
    <col min="1" max="9" width="9.140625" style="51"/>
    <col min="10" max="10" width="11.140625" style="51" bestFit="1" customWidth="1"/>
    <col min="11" max="11" width="13.7109375" style="51" bestFit="1" customWidth="1"/>
    <col min="12" max="12" width="13.7109375" style="51" customWidth="1"/>
    <col min="13" max="13" width="17.28515625" style="51" bestFit="1" customWidth="1"/>
    <col min="14" max="16384" width="9.140625" style="51"/>
  </cols>
  <sheetData>
    <row r="1" spans="1:13" ht="12.75" customHeight="1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23"/>
    </row>
    <row r="2" spans="1:13" ht="12.75" customHeight="1">
      <c r="A2" s="255" t="s">
        <v>318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25"/>
    </row>
    <row r="3" spans="1:13">
      <c r="A3" s="256" t="s">
        <v>302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  <c r="L3" s="128"/>
    </row>
    <row r="4" spans="1:13" ht="22.5">
      <c r="A4" s="259" t="s">
        <v>46</v>
      </c>
      <c r="B4" s="260"/>
      <c r="C4" s="260"/>
      <c r="D4" s="260"/>
      <c r="E4" s="260"/>
      <c r="F4" s="260"/>
      <c r="G4" s="260"/>
      <c r="H4" s="261"/>
      <c r="I4" s="56" t="s">
        <v>238</v>
      </c>
      <c r="J4" s="57" t="s">
        <v>279</v>
      </c>
      <c r="K4" s="127" t="s">
        <v>280</v>
      </c>
      <c r="L4" s="129"/>
    </row>
    <row r="5" spans="1:13">
      <c r="A5" s="263">
        <v>1</v>
      </c>
      <c r="B5" s="263"/>
      <c r="C5" s="263"/>
      <c r="D5" s="263"/>
      <c r="E5" s="263"/>
      <c r="F5" s="263"/>
      <c r="G5" s="263"/>
      <c r="H5" s="263"/>
      <c r="I5" s="55">
        <v>2</v>
      </c>
      <c r="J5" s="54">
        <v>3</v>
      </c>
      <c r="K5" s="126">
        <v>4</v>
      </c>
      <c r="L5" s="129"/>
      <c r="M5" s="129"/>
    </row>
    <row r="6" spans="1:13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6"/>
      <c r="L6" s="130"/>
    </row>
    <row r="7" spans="1:13">
      <c r="A7" s="230" t="s">
        <v>47</v>
      </c>
      <c r="B7" s="231"/>
      <c r="C7" s="231"/>
      <c r="D7" s="231"/>
      <c r="E7" s="231"/>
      <c r="F7" s="231"/>
      <c r="G7" s="231"/>
      <c r="H7" s="248"/>
      <c r="I7" s="3">
        <v>1</v>
      </c>
      <c r="J7" s="5"/>
      <c r="K7" s="5"/>
      <c r="L7" s="131"/>
    </row>
    <row r="8" spans="1:13">
      <c r="A8" s="237" t="s">
        <v>8</v>
      </c>
      <c r="B8" s="238"/>
      <c r="C8" s="238"/>
      <c r="D8" s="238"/>
      <c r="E8" s="238"/>
      <c r="F8" s="238"/>
      <c r="G8" s="238"/>
      <c r="H8" s="239"/>
      <c r="I8" s="1">
        <v>2</v>
      </c>
      <c r="J8" s="118">
        <f>J9+J16+J26+J35+J39</f>
        <v>3235531723</v>
      </c>
      <c r="K8" s="118">
        <f>K9+K16+K26+K35+K39</f>
        <v>3012798271</v>
      </c>
      <c r="L8" s="132"/>
    </row>
    <row r="9" spans="1:13">
      <c r="A9" s="237" t="s">
        <v>166</v>
      </c>
      <c r="B9" s="238"/>
      <c r="C9" s="238"/>
      <c r="D9" s="238"/>
      <c r="E9" s="238"/>
      <c r="F9" s="238"/>
      <c r="G9" s="238"/>
      <c r="H9" s="239"/>
      <c r="I9" s="1">
        <v>3</v>
      </c>
      <c r="J9" s="118">
        <f>SUM(J10:J15)</f>
        <v>1956193783</v>
      </c>
      <c r="K9" s="118">
        <f>SUM(K10:K15)</f>
        <v>1852558994</v>
      </c>
      <c r="L9" s="133"/>
    </row>
    <row r="10" spans="1:13">
      <c r="A10" s="234" t="s">
        <v>95</v>
      </c>
      <c r="B10" s="235"/>
      <c r="C10" s="235"/>
      <c r="D10" s="235"/>
      <c r="E10" s="235"/>
      <c r="F10" s="235"/>
      <c r="G10" s="235"/>
      <c r="H10" s="236"/>
      <c r="I10" s="1">
        <v>4</v>
      </c>
      <c r="K10" s="6"/>
      <c r="L10" s="134"/>
    </row>
    <row r="11" spans="1:13">
      <c r="A11" s="234" t="s">
        <v>9</v>
      </c>
      <c r="B11" s="235"/>
      <c r="C11" s="235"/>
      <c r="D11" s="235"/>
      <c r="E11" s="235"/>
      <c r="F11" s="235"/>
      <c r="G11" s="235"/>
      <c r="H11" s="236"/>
      <c r="I11" s="1">
        <v>5</v>
      </c>
      <c r="J11" s="6">
        <v>1041541071</v>
      </c>
      <c r="K11" s="6">
        <v>996650024</v>
      </c>
      <c r="L11" s="134"/>
    </row>
    <row r="12" spans="1:13">
      <c r="A12" s="234" t="s">
        <v>96</v>
      </c>
      <c r="B12" s="235"/>
      <c r="C12" s="235"/>
      <c r="D12" s="235"/>
      <c r="E12" s="235"/>
      <c r="F12" s="235"/>
      <c r="G12" s="235"/>
      <c r="H12" s="236"/>
      <c r="I12" s="1">
        <v>6</v>
      </c>
      <c r="J12" s="6">
        <v>911926751</v>
      </c>
      <c r="K12" s="6">
        <v>854124961</v>
      </c>
      <c r="L12" s="134"/>
    </row>
    <row r="13" spans="1:13">
      <c r="A13" s="234" t="s">
        <v>169</v>
      </c>
      <c r="B13" s="235"/>
      <c r="C13" s="235"/>
      <c r="D13" s="235"/>
      <c r="E13" s="235"/>
      <c r="F13" s="235"/>
      <c r="G13" s="235"/>
      <c r="H13" s="236"/>
      <c r="I13" s="1">
        <v>7</v>
      </c>
      <c r="J13" s="6">
        <v>135548</v>
      </c>
      <c r="K13" s="6">
        <v>1788</v>
      </c>
      <c r="L13" s="134"/>
    </row>
    <row r="14" spans="1:13">
      <c r="A14" s="234" t="s">
        <v>170</v>
      </c>
      <c r="B14" s="235"/>
      <c r="C14" s="235"/>
      <c r="D14" s="235"/>
      <c r="E14" s="235"/>
      <c r="F14" s="235"/>
      <c r="G14" s="235"/>
      <c r="H14" s="236"/>
      <c r="I14" s="1">
        <v>8</v>
      </c>
      <c r="J14" s="6">
        <v>1430063</v>
      </c>
      <c r="K14" s="6">
        <v>769130</v>
      </c>
      <c r="L14" s="134"/>
    </row>
    <row r="15" spans="1:13">
      <c r="A15" s="234" t="s">
        <v>171</v>
      </c>
      <c r="B15" s="235"/>
      <c r="C15" s="235"/>
      <c r="D15" s="235"/>
      <c r="E15" s="235"/>
      <c r="F15" s="235"/>
      <c r="G15" s="235"/>
      <c r="H15" s="236"/>
      <c r="I15" s="1">
        <v>9</v>
      </c>
      <c r="J15" s="6">
        <v>1160350</v>
      </c>
      <c r="K15" s="6">
        <v>1013091</v>
      </c>
      <c r="L15" s="134"/>
    </row>
    <row r="16" spans="1:13">
      <c r="A16" s="237" t="s">
        <v>167</v>
      </c>
      <c r="B16" s="238"/>
      <c r="C16" s="238"/>
      <c r="D16" s="238"/>
      <c r="E16" s="238"/>
      <c r="F16" s="238"/>
      <c r="G16" s="238"/>
      <c r="H16" s="239"/>
      <c r="I16" s="1">
        <v>10</v>
      </c>
      <c r="J16" s="118">
        <f>SUM(J17:J25)</f>
        <v>1191436091</v>
      </c>
      <c r="K16" s="118">
        <f>SUM(K17:K25)</f>
        <v>1097669559</v>
      </c>
      <c r="L16" s="133"/>
    </row>
    <row r="17" spans="1:12">
      <c r="A17" s="234" t="s">
        <v>172</v>
      </c>
      <c r="B17" s="235"/>
      <c r="C17" s="235"/>
      <c r="D17" s="235"/>
      <c r="E17" s="235"/>
      <c r="F17" s="235"/>
      <c r="G17" s="235"/>
      <c r="H17" s="236"/>
      <c r="I17" s="1">
        <v>11</v>
      </c>
      <c r="J17" s="6">
        <v>95959408</v>
      </c>
      <c r="K17" s="6">
        <v>90759074</v>
      </c>
      <c r="L17" s="134"/>
    </row>
    <row r="18" spans="1:12">
      <c r="A18" s="234" t="s">
        <v>207</v>
      </c>
      <c r="B18" s="235"/>
      <c r="C18" s="235"/>
      <c r="D18" s="235"/>
      <c r="E18" s="235"/>
      <c r="F18" s="235"/>
      <c r="G18" s="235"/>
      <c r="H18" s="236"/>
      <c r="I18" s="1">
        <v>12</v>
      </c>
      <c r="J18" s="6">
        <v>444107265</v>
      </c>
      <c r="K18" s="6">
        <v>419976407</v>
      </c>
      <c r="L18" s="134"/>
    </row>
    <row r="19" spans="1:12">
      <c r="A19" s="234" t="s">
        <v>173</v>
      </c>
      <c r="B19" s="235"/>
      <c r="C19" s="235"/>
      <c r="D19" s="235"/>
      <c r="E19" s="235"/>
      <c r="F19" s="235"/>
      <c r="G19" s="235"/>
      <c r="H19" s="236"/>
      <c r="I19" s="1">
        <v>13</v>
      </c>
      <c r="J19" s="6">
        <v>615509425</v>
      </c>
      <c r="K19" s="6">
        <v>551643641</v>
      </c>
      <c r="L19" s="134"/>
    </row>
    <row r="20" spans="1:12">
      <c r="A20" s="234" t="s">
        <v>17</v>
      </c>
      <c r="B20" s="235"/>
      <c r="C20" s="235"/>
      <c r="D20" s="235"/>
      <c r="E20" s="235"/>
      <c r="F20" s="235"/>
      <c r="G20" s="235"/>
      <c r="H20" s="236"/>
      <c r="I20" s="1">
        <v>14</v>
      </c>
      <c r="J20" s="6"/>
      <c r="K20" s="6">
        <v>0</v>
      </c>
      <c r="L20" s="134"/>
    </row>
    <row r="21" spans="1:12">
      <c r="A21" s="234" t="s">
        <v>18</v>
      </c>
      <c r="B21" s="235"/>
      <c r="C21" s="235"/>
      <c r="D21" s="235"/>
      <c r="E21" s="235"/>
      <c r="F21" s="235"/>
      <c r="G21" s="235"/>
      <c r="H21" s="236"/>
      <c r="I21" s="1">
        <v>15</v>
      </c>
      <c r="J21" s="6"/>
      <c r="K21" s="6">
        <v>0</v>
      </c>
      <c r="L21" s="134"/>
    </row>
    <row r="22" spans="1:12">
      <c r="A22" s="234" t="s">
        <v>59</v>
      </c>
      <c r="B22" s="235"/>
      <c r="C22" s="235"/>
      <c r="D22" s="235"/>
      <c r="E22" s="235"/>
      <c r="F22" s="235"/>
      <c r="G22" s="235"/>
      <c r="H22" s="236"/>
      <c r="I22" s="1">
        <v>16</v>
      </c>
      <c r="J22" s="6"/>
      <c r="K22" s="6">
        <v>8537960</v>
      </c>
      <c r="L22" s="134"/>
    </row>
    <row r="23" spans="1:12">
      <c r="A23" s="234" t="s">
        <v>60</v>
      </c>
      <c r="B23" s="235"/>
      <c r="C23" s="235"/>
      <c r="D23" s="235"/>
      <c r="E23" s="235"/>
      <c r="F23" s="235"/>
      <c r="G23" s="235"/>
      <c r="H23" s="236"/>
      <c r="I23" s="1">
        <v>17</v>
      </c>
      <c r="J23" s="6">
        <v>33925804</v>
      </c>
      <c r="K23" s="6">
        <v>25054523</v>
      </c>
      <c r="L23" s="134"/>
    </row>
    <row r="24" spans="1:12">
      <c r="A24" s="234" t="s">
        <v>61</v>
      </c>
      <c r="B24" s="235"/>
      <c r="C24" s="235"/>
      <c r="D24" s="235"/>
      <c r="E24" s="235"/>
      <c r="F24" s="235"/>
      <c r="G24" s="235"/>
      <c r="H24" s="236"/>
      <c r="I24" s="1">
        <v>18</v>
      </c>
      <c r="J24" s="6"/>
      <c r="K24" s="6">
        <v>0</v>
      </c>
      <c r="L24" s="134"/>
    </row>
    <row r="25" spans="1:12">
      <c r="A25" s="234" t="s">
        <v>62</v>
      </c>
      <c r="B25" s="235"/>
      <c r="C25" s="235"/>
      <c r="D25" s="235"/>
      <c r="E25" s="235"/>
      <c r="F25" s="235"/>
      <c r="G25" s="235"/>
      <c r="H25" s="236"/>
      <c r="I25" s="1">
        <v>19</v>
      </c>
      <c r="J25" s="6">
        <v>1934189</v>
      </c>
      <c r="K25" s="6">
        <v>1697954</v>
      </c>
      <c r="L25" s="134"/>
    </row>
    <row r="26" spans="1:12">
      <c r="A26" s="237" t="s">
        <v>155</v>
      </c>
      <c r="B26" s="238"/>
      <c r="C26" s="238"/>
      <c r="D26" s="238"/>
      <c r="E26" s="238"/>
      <c r="F26" s="238"/>
      <c r="G26" s="238"/>
      <c r="H26" s="239"/>
      <c r="I26" s="1">
        <v>20</v>
      </c>
      <c r="J26" s="118">
        <f>SUM(J27:J34)</f>
        <v>20411215</v>
      </c>
      <c r="K26" s="118">
        <f>SUM(K27:K34)</f>
        <v>10792795</v>
      </c>
      <c r="L26" s="135"/>
    </row>
    <row r="27" spans="1:12">
      <c r="A27" s="234" t="s">
        <v>63</v>
      </c>
      <c r="B27" s="235"/>
      <c r="C27" s="235"/>
      <c r="D27" s="235"/>
      <c r="E27" s="235"/>
      <c r="F27" s="235"/>
      <c r="G27" s="235"/>
      <c r="H27" s="236"/>
      <c r="I27" s="1">
        <v>21</v>
      </c>
      <c r="J27" s="6"/>
      <c r="K27" s="6"/>
      <c r="L27" s="131"/>
    </row>
    <row r="28" spans="1:12">
      <c r="A28" s="234" t="s">
        <v>64</v>
      </c>
      <c r="B28" s="235"/>
      <c r="C28" s="235"/>
      <c r="D28" s="235"/>
      <c r="E28" s="235"/>
      <c r="F28" s="235"/>
      <c r="G28" s="235"/>
      <c r="H28" s="236"/>
      <c r="I28" s="1">
        <v>22</v>
      </c>
      <c r="J28" s="6"/>
      <c r="K28" s="6"/>
      <c r="L28" s="131"/>
    </row>
    <row r="29" spans="1:12">
      <c r="A29" s="234" t="s">
        <v>65</v>
      </c>
      <c r="B29" s="235"/>
      <c r="C29" s="235"/>
      <c r="D29" s="235"/>
      <c r="E29" s="235"/>
      <c r="F29" s="235"/>
      <c r="G29" s="235"/>
      <c r="H29" s="236"/>
      <c r="I29" s="1">
        <v>23</v>
      </c>
      <c r="J29" s="6"/>
      <c r="K29" s="6"/>
      <c r="L29" s="131"/>
    </row>
    <row r="30" spans="1:12">
      <c r="A30" s="234" t="s">
        <v>70</v>
      </c>
      <c r="B30" s="235"/>
      <c r="C30" s="235"/>
      <c r="D30" s="235"/>
      <c r="E30" s="235"/>
      <c r="F30" s="235"/>
      <c r="G30" s="235"/>
      <c r="H30" s="236"/>
      <c r="I30" s="1">
        <v>24</v>
      </c>
      <c r="J30" s="6"/>
      <c r="K30" s="6"/>
      <c r="L30" s="131"/>
    </row>
    <row r="31" spans="1:12">
      <c r="A31" s="234" t="s">
        <v>71</v>
      </c>
      <c r="B31" s="235"/>
      <c r="C31" s="235"/>
      <c r="D31" s="235"/>
      <c r="E31" s="235"/>
      <c r="F31" s="235"/>
      <c r="G31" s="235"/>
      <c r="H31" s="236"/>
      <c r="I31" s="1">
        <v>25</v>
      </c>
      <c r="J31" s="6"/>
      <c r="K31" s="6"/>
      <c r="L31" s="131"/>
    </row>
    <row r="32" spans="1:12">
      <c r="A32" s="234" t="s">
        <v>72</v>
      </c>
      <c r="B32" s="235"/>
      <c r="C32" s="235"/>
      <c r="D32" s="235"/>
      <c r="E32" s="235"/>
      <c r="F32" s="235"/>
      <c r="G32" s="235"/>
      <c r="H32" s="236"/>
      <c r="I32" s="1">
        <v>26</v>
      </c>
      <c r="J32" s="6">
        <v>10436123</v>
      </c>
      <c r="K32" s="6">
        <v>9517401</v>
      </c>
      <c r="L32" s="134"/>
    </row>
    <row r="33" spans="1:12">
      <c r="A33" s="234" t="s">
        <v>66</v>
      </c>
      <c r="B33" s="235"/>
      <c r="C33" s="235"/>
      <c r="D33" s="235"/>
      <c r="E33" s="235"/>
      <c r="F33" s="235"/>
      <c r="G33" s="235"/>
      <c r="H33" s="236"/>
      <c r="I33" s="1">
        <v>27</v>
      </c>
      <c r="J33" s="6">
        <v>9975092</v>
      </c>
      <c r="K33" s="6">
        <v>1275394</v>
      </c>
      <c r="L33" s="134"/>
    </row>
    <row r="34" spans="1:12">
      <c r="A34" s="234" t="s">
        <v>148</v>
      </c>
      <c r="B34" s="235"/>
      <c r="C34" s="235"/>
      <c r="D34" s="235"/>
      <c r="E34" s="235"/>
      <c r="F34" s="235"/>
      <c r="G34" s="235"/>
      <c r="H34" s="236"/>
      <c r="I34" s="1">
        <v>28</v>
      </c>
      <c r="J34" s="6"/>
      <c r="K34" s="6"/>
      <c r="L34" s="131"/>
    </row>
    <row r="35" spans="1:12">
      <c r="A35" s="237" t="s">
        <v>149</v>
      </c>
      <c r="B35" s="238"/>
      <c r="C35" s="238"/>
      <c r="D35" s="238"/>
      <c r="E35" s="238"/>
      <c r="F35" s="238"/>
      <c r="G35" s="238"/>
      <c r="H35" s="239"/>
      <c r="I35" s="1">
        <v>29</v>
      </c>
      <c r="J35" s="118">
        <f>SUM(J36:J38)</f>
        <v>11078193</v>
      </c>
      <c r="K35" s="118">
        <f>SUM(K36:K38)</f>
        <v>5513047</v>
      </c>
      <c r="L35" s="135"/>
    </row>
    <row r="36" spans="1:12">
      <c r="A36" s="234" t="s">
        <v>67</v>
      </c>
      <c r="B36" s="235"/>
      <c r="C36" s="235"/>
      <c r="D36" s="235"/>
      <c r="E36" s="235"/>
      <c r="F36" s="235"/>
      <c r="G36" s="235"/>
      <c r="H36" s="236"/>
      <c r="I36" s="1">
        <v>30</v>
      </c>
      <c r="J36" s="6"/>
      <c r="K36" s="6"/>
      <c r="L36" s="131"/>
    </row>
    <row r="37" spans="1:12">
      <c r="A37" s="234" t="s">
        <v>68</v>
      </c>
      <c r="B37" s="235"/>
      <c r="C37" s="235"/>
      <c r="D37" s="235"/>
      <c r="E37" s="235"/>
      <c r="F37" s="235"/>
      <c r="G37" s="235"/>
      <c r="H37" s="236"/>
      <c r="I37" s="1">
        <v>31</v>
      </c>
      <c r="J37" s="6"/>
      <c r="K37" s="6"/>
      <c r="L37" s="131"/>
    </row>
    <row r="38" spans="1:12">
      <c r="A38" s="234" t="s">
        <v>69</v>
      </c>
      <c r="B38" s="235"/>
      <c r="C38" s="235"/>
      <c r="D38" s="235"/>
      <c r="E38" s="235"/>
      <c r="F38" s="235"/>
      <c r="G38" s="235"/>
      <c r="H38" s="236"/>
      <c r="I38" s="1">
        <v>32</v>
      </c>
      <c r="J38" s="6">
        <v>11078193</v>
      </c>
      <c r="K38" s="6">
        <v>5513047</v>
      </c>
      <c r="L38" s="134"/>
    </row>
    <row r="39" spans="1:12">
      <c r="A39" s="237" t="s">
        <v>150</v>
      </c>
      <c r="B39" s="238"/>
      <c r="C39" s="238"/>
      <c r="D39" s="238"/>
      <c r="E39" s="238"/>
      <c r="F39" s="238"/>
      <c r="G39" s="238"/>
      <c r="H39" s="239"/>
      <c r="I39" s="1">
        <v>33</v>
      </c>
      <c r="J39" s="144">
        <v>56412441</v>
      </c>
      <c r="K39" s="144">
        <v>46263876</v>
      </c>
      <c r="L39" s="134"/>
    </row>
    <row r="40" spans="1:12">
      <c r="A40" s="237" t="s">
        <v>200</v>
      </c>
      <c r="B40" s="238"/>
      <c r="C40" s="238"/>
      <c r="D40" s="238"/>
      <c r="E40" s="238"/>
      <c r="F40" s="238"/>
      <c r="G40" s="238"/>
      <c r="H40" s="239"/>
      <c r="I40" s="1">
        <v>34</v>
      </c>
      <c r="J40" s="118">
        <f>J41+J49+J56+J64</f>
        <v>2108342966</v>
      </c>
      <c r="K40" s="118">
        <f>K41+K49+K56+K64</f>
        <v>2166674862</v>
      </c>
      <c r="L40" s="132"/>
    </row>
    <row r="41" spans="1:12">
      <c r="A41" s="237" t="s">
        <v>87</v>
      </c>
      <c r="B41" s="238"/>
      <c r="C41" s="238"/>
      <c r="D41" s="238"/>
      <c r="E41" s="238"/>
      <c r="F41" s="238"/>
      <c r="G41" s="238"/>
      <c r="H41" s="239"/>
      <c r="I41" s="1">
        <v>35</v>
      </c>
      <c r="J41" s="118">
        <f>SUM(J42:J48)</f>
        <v>672807438</v>
      </c>
      <c r="K41" s="118">
        <f>SUM(K42:K48)</f>
        <v>781835313</v>
      </c>
      <c r="L41" s="133"/>
    </row>
    <row r="42" spans="1:12">
      <c r="A42" s="234" t="s">
        <v>99</v>
      </c>
      <c r="B42" s="235"/>
      <c r="C42" s="235"/>
      <c r="D42" s="235"/>
      <c r="E42" s="235"/>
      <c r="F42" s="235"/>
      <c r="G42" s="235"/>
      <c r="H42" s="236"/>
      <c r="I42" s="1">
        <v>36</v>
      </c>
      <c r="J42" s="6">
        <v>183109506</v>
      </c>
      <c r="K42" s="6">
        <v>207047614</v>
      </c>
      <c r="L42" s="137"/>
    </row>
    <row r="43" spans="1:12">
      <c r="A43" s="234" t="s">
        <v>100</v>
      </c>
      <c r="B43" s="235"/>
      <c r="C43" s="235"/>
      <c r="D43" s="235"/>
      <c r="E43" s="235"/>
      <c r="F43" s="235"/>
      <c r="G43" s="235"/>
      <c r="H43" s="236"/>
      <c r="I43" s="1">
        <v>37</v>
      </c>
      <c r="J43" s="6">
        <v>12021549</v>
      </c>
      <c r="K43" s="6">
        <v>13730308</v>
      </c>
      <c r="L43" s="137"/>
    </row>
    <row r="44" spans="1:12">
      <c r="A44" s="234" t="s">
        <v>73</v>
      </c>
      <c r="B44" s="235"/>
      <c r="C44" s="235"/>
      <c r="D44" s="235"/>
      <c r="E44" s="235"/>
      <c r="F44" s="235"/>
      <c r="G44" s="235"/>
      <c r="H44" s="236"/>
      <c r="I44" s="1">
        <v>38</v>
      </c>
      <c r="J44" s="6">
        <v>170305674</v>
      </c>
      <c r="K44" s="6">
        <v>259326455</v>
      </c>
      <c r="L44" s="137"/>
    </row>
    <row r="45" spans="1:12">
      <c r="A45" s="234" t="s">
        <v>74</v>
      </c>
      <c r="B45" s="235"/>
      <c r="C45" s="235"/>
      <c r="D45" s="235"/>
      <c r="E45" s="235"/>
      <c r="F45" s="235"/>
      <c r="G45" s="235"/>
      <c r="H45" s="236"/>
      <c r="I45" s="1">
        <v>39</v>
      </c>
      <c r="J45" s="6">
        <v>168243555</v>
      </c>
      <c r="K45" s="6">
        <v>160186242</v>
      </c>
      <c r="L45" s="137"/>
    </row>
    <row r="46" spans="1:12">
      <c r="A46" s="234" t="s">
        <v>75</v>
      </c>
      <c r="B46" s="235"/>
      <c r="C46" s="235"/>
      <c r="D46" s="235"/>
      <c r="E46" s="235"/>
      <c r="F46" s="235"/>
      <c r="G46" s="235"/>
      <c r="H46" s="236"/>
      <c r="I46" s="1">
        <v>40</v>
      </c>
      <c r="J46" s="6"/>
      <c r="K46" s="6"/>
      <c r="L46" s="134"/>
    </row>
    <row r="47" spans="1:12">
      <c r="A47" s="234" t="s">
        <v>76</v>
      </c>
      <c r="B47" s="235"/>
      <c r="C47" s="235"/>
      <c r="D47" s="235"/>
      <c r="E47" s="235"/>
      <c r="F47" s="235"/>
      <c r="G47" s="235"/>
      <c r="H47" s="236"/>
      <c r="I47" s="1">
        <v>41</v>
      </c>
      <c r="J47" s="6">
        <v>139127154</v>
      </c>
      <c r="K47" s="6">
        <v>141544694</v>
      </c>
      <c r="L47" s="134"/>
    </row>
    <row r="48" spans="1:12">
      <c r="A48" s="234" t="s">
        <v>77</v>
      </c>
      <c r="B48" s="235"/>
      <c r="C48" s="235"/>
      <c r="D48" s="235"/>
      <c r="E48" s="235"/>
      <c r="F48" s="235"/>
      <c r="G48" s="235"/>
      <c r="H48" s="236"/>
      <c r="I48" s="1">
        <v>42</v>
      </c>
      <c r="J48" s="6"/>
      <c r="K48" s="6"/>
      <c r="L48" s="134"/>
    </row>
    <row r="49" spans="1:13">
      <c r="A49" s="237" t="s">
        <v>88</v>
      </c>
      <c r="B49" s="238"/>
      <c r="C49" s="238"/>
      <c r="D49" s="238"/>
      <c r="E49" s="238"/>
      <c r="F49" s="238"/>
      <c r="G49" s="238"/>
      <c r="H49" s="239"/>
      <c r="I49" s="1">
        <v>43</v>
      </c>
      <c r="J49" s="118">
        <f>SUM(J50:J55)</f>
        <v>1127895827</v>
      </c>
      <c r="K49" s="118">
        <f>SUM(K50:K55)</f>
        <v>1098342027</v>
      </c>
      <c r="L49" s="134"/>
    </row>
    <row r="50" spans="1:13">
      <c r="A50" s="234" t="s">
        <v>161</v>
      </c>
      <c r="B50" s="235"/>
      <c r="C50" s="235"/>
      <c r="D50" s="235"/>
      <c r="E50" s="235"/>
      <c r="F50" s="235"/>
      <c r="G50" s="235"/>
      <c r="H50" s="236"/>
      <c r="I50" s="1">
        <v>44</v>
      </c>
      <c r="J50" s="6">
        <v>90107698</v>
      </c>
      <c r="K50" s="6">
        <v>104806044</v>
      </c>
      <c r="L50" s="134"/>
    </row>
    <row r="51" spans="1:13">
      <c r="A51" s="234" t="s">
        <v>162</v>
      </c>
      <c r="B51" s="235"/>
      <c r="C51" s="235"/>
      <c r="D51" s="235"/>
      <c r="E51" s="235"/>
      <c r="F51" s="235"/>
      <c r="G51" s="235"/>
      <c r="H51" s="236"/>
      <c r="I51" s="1">
        <v>45</v>
      </c>
      <c r="J51" s="6">
        <v>936784376</v>
      </c>
      <c r="K51" s="6">
        <f>1011376247-104406968</f>
        <v>906969279</v>
      </c>
      <c r="L51" s="134"/>
    </row>
    <row r="52" spans="1:13">
      <c r="A52" s="234" t="s">
        <v>163</v>
      </c>
      <c r="B52" s="235"/>
      <c r="C52" s="235"/>
      <c r="D52" s="235"/>
      <c r="E52" s="235"/>
      <c r="F52" s="235"/>
      <c r="G52" s="235"/>
      <c r="H52" s="236"/>
      <c r="I52" s="1">
        <v>46</v>
      </c>
      <c r="J52" s="6"/>
      <c r="K52" s="6"/>
      <c r="L52" s="134"/>
    </row>
    <row r="53" spans="1:13">
      <c r="A53" s="234" t="s">
        <v>164</v>
      </c>
      <c r="B53" s="235"/>
      <c r="C53" s="235"/>
      <c r="D53" s="235"/>
      <c r="E53" s="235"/>
      <c r="F53" s="235"/>
      <c r="G53" s="235"/>
      <c r="H53" s="236"/>
      <c r="I53" s="1">
        <v>47</v>
      </c>
      <c r="J53" s="6"/>
      <c r="K53" s="6"/>
      <c r="L53" s="134"/>
    </row>
    <row r="54" spans="1:13">
      <c r="A54" s="234" t="s">
        <v>5</v>
      </c>
      <c r="B54" s="235"/>
      <c r="C54" s="235"/>
      <c r="D54" s="235"/>
      <c r="E54" s="235"/>
      <c r="F54" s="235"/>
      <c r="G54" s="235"/>
      <c r="H54" s="236"/>
      <c r="I54" s="1">
        <v>48</v>
      </c>
      <c r="J54" s="6">
        <v>65650742</v>
      </c>
      <c r="K54" s="6">
        <v>50982234</v>
      </c>
      <c r="L54" s="134"/>
      <c r="M54" s="120"/>
    </row>
    <row r="55" spans="1:13">
      <c r="A55" s="234" t="s">
        <v>6</v>
      </c>
      <c r="B55" s="235"/>
      <c r="C55" s="235"/>
      <c r="D55" s="235"/>
      <c r="E55" s="235"/>
      <c r="F55" s="235"/>
      <c r="G55" s="235"/>
      <c r="H55" s="236"/>
      <c r="I55" s="1">
        <v>49</v>
      </c>
      <c r="J55" s="6">
        <v>35353011</v>
      </c>
      <c r="K55" s="6">
        <v>35584470</v>
      </c>
      <c r="L55" s="134"/>
    </row>
    <row r="56" spans="1:13">
      <c r="A56" s="237" t="s">
        <v>89</v>
      </c>
      <c r="B56" s="238"/>
      <c r="C56" s="238"/>
      <c r="D56" s="238"/>
      <c r="E56" s="238"/>
      <c r="F56" s="238"/>
      <c r="G56" s="238"/>
      <c r="H56" s="239"/>
      <c r="I56" s="1">
        <v>50</v>
      </c>
      <c r="J56" s="118">
        <f>SUM(J57:J63)</f>
        <v>60043405</v>
      </c>
      <c r="K56" s="118">
        <f>SUM(K57:K63)</f>
        <v>12543475</v>
      </c>
      <c r="L56" s="134"/>
    </row>
    <row r="57" spans="1:13">
      <c r="A57" s="234" t="s">
        <v>63</v>
      </c>
      <c r="B57" s="235"/>
      <c r="C57" s="235"/>
      <c r="D57" s="235"/>
      <c r="E57" s="235"/>
      <c r="F57" s="235"/>
      <c r="G57" s="235"/>
      <c r="H57" s="236"/>
      <c r="I57" s="1">
        <v>51</v>
      </c>
      <c r="J57" s="6"/>
      <c r="K57" s="6"/>
      <c r="L57" s="134"/>
    </row>
    <row r="58" spans="1:13">
      <c r="A58" s="234" t="s">
        <v>64</v>
      </c>
      <c r="B58" s="235"/>
      <c r="C58" s="235"/>
      <c r="D58" s="235"/>
      <c r="E58" s="235"/>
      <c r="F58" s="235"/>
      <c r="G58" s="235"/>
      <c r="H58" s="236"/>
      <c r="I58" s="1">
        <v>52</v>
      </c>
      <c r="J58" s="6">
        <v>3420000</v>
      </c>
      <c r="K58" s="6">
        <v>4706050</v>
      </c>
      <c r="L58" s="134"/>
    </row>
    <row r="59" spans="1:13">
      <c r="A59" s="234" t="s">
        <v>202</v>
      </c>
      <c r="B59" s="235"/>
      <c r="C59" s="235"/>
      <c r="D59" s="235"/>
      <c r="E59" s="235"/>
      <c r="F59" s="235"/>
      <c r="G59" s="235"/>
      <c r="H59" s="236"/>
      <c r="I59" s="1">
        <v>53</v>
      </c>
      <c r="J59" s="6"/>
      <c r="K59" s="6"/>
      <c r="L59" s="134"/>
    </row>
    <row r="60" spans="1:13">
      <c r="A60" s="234" t="s">
        <v>70</v>
      </c>
      <c r="B60" s="235"/>
      <c r="C60" s="235"/>
      <c r="D60" s="235"/>
      <c r="E60" s="235"/>
      <c r="F60" s="235"/>
      <c r="G60" s="235"/>
      <c r="H60" s="236"/>
      <c r="I60" s="1">
        <v>54</v>
      </c>
      <c r="J60" s="6"/>
      <c r="K60" s="6"/>
      <c r="L60" s="134"/>
    </row>
    <row r="61" spans="1:13">
      <c r="A61" s="234" t="s">
        <v>71</v>
      </c>
      <c r="B61" s="235"/>
      <c r="C61" s="235"/>
      <c r="D61" s="235"/>
      <c r="E61" s="235"/>
      <c r="F61" s="235"/>
      <c r="G61" s="235"/>
      <c r="H61" s="236"/>
      <c r="I61" s="1">
        <v>55</v>
      </c>
      <c r="J61" s="6"/>
      <c r="K61" s="6"/>
      <c r="L61" s="134"/>
    </row>
    <row r="62" spans="1:13">
      <c r="A62" s="234" t="s">
        <v>72</v>
      </c>
      <c r="B62" s="235"/>
      <c r="C62" s="235"/>
      <c r="D62" s="235"/>
      <c r="E62" s="235"/>
      <c r="F62" s="235"/>
      <c r="G62" s="235"/>
      <c r="H62" s="236"/>
      <c r="I62" s="1">
        <v>56</v>
      </c>
      <c r="J62" s="6">
        <v>38374268</v>
      </c>
      <c r="K62" s="6">
        <v>7658629</v>
      </c>
      <c r="L62" s="134"/>
    </row>
    <row r="63" spans="1:13">
      <c r="A63" s="234" t="s">
        <v>36</v>
      </c>
      <c r="B63" s="235"/>
      <c r="C63" s="235"/>
      <c r="D63" s="235"/>
      <c r="E63" s="235"/>
      <c r="F63" s="235"/>
      <c r="G63" s="235"/>
      <c r="H63" s="236"/>
      <c r="I63" s="1">
        <v>57</v>
      </c>
      <c r="J63" s="6">
        <v>18249137</v>
      </c>
      <c r="K63" s="6">
        <v>178796</v>
      </c>
      <c r="L63" s="134"/>
    </row>
    <row r="64" spans="1:13">
      <c r="A64" s="237" t="s">
        <v>168</v>
      </c>
      <c r="B64" s="238"/>
      <c r="C64" s="238"/>
      <c r="D64" s="238"/>
      <c r="E64" s="238"/>
      <c r="F64" s="238"/>
      <c r="G64" s="238"/>
      <c r="H64" s="239"/>
      <c r="I64" s="1">
        <v>58</v>
      </c>
      <c r="J64" s="144">
        <v>247596296</v>
      </c>
      <c r="K64" s="144">
        <v>273954047</v>
      </c>
      <c r="L64" s="134"/>
    </row>
    <row r="65" spans="1:12">
      <c r="A65" s="237" t="s">
        <v>43</v>
      </c>
      <c r="B65" s="238"/>
      <c r="C65" s="238"/>
      <c r="D65" s="238"/>
      <c r="E65" s="238"/>
      <c r="F65" s="238"/>
      <c r="G65" s="238"/>
      <c r="H65" s="239"/>
      <c r="I65" s="1">
        <v>59</v>
      </c>
      <c r="J65" s="144">
        <v>11370497</v>
      </c>
      <c r="K65" s="144">
        <v>5095303</v>
      </c>
      <c r="L65" s="131"/>
    </row>
    <row r="66" spans="1:12">
      <c r="A66" s="237" t="s">
        <v>201</v>
      </c>
      <c r="B66" s="238"/>
      <c r="C66" s="238"/>
      <c r="D66" s="238"/>
      <c r="E66" s="238"/>
      <c r="F66" s="238"/>
      <c r="G66" s="238"/>
      <c r="H66" s="239"/>
      <c r="I66" s="1">
        <v>60</v>
      </c>
      <c r="J66" s="118">
        <f>J7+J8+J40+J65</f>
        <v>5355245186</v>
      </c>
      <c r="K66" s="118">
        <f>K7+K8+K40+K65</f>
        <v>5184568436</v>
      </c>
      <c r="L66" s="135"/>
    </row>
    <row r="67" spans="1:12">
      <c r="A67" s="249" t="s">
        <v>78</v>
      </c>
      <c r="B67" s="250"/>
      <c r="C67" s="250"/>
      <c r="D67" s="250"/>
      <c r="E67" s="250"/>
      <c r="F67" s="250"/>
      <c r="G67" s="250"/>
      <c r="H67" s="251"/>
      <c r="I67" s="4">
        <v>61</v>
      </c>
      <c r="J67" s="7"/>
      <c r="K67" s="7"/>
      <c r="L67" s="131"/>
    </row>
    <row r="68" spans="1:12">
      <c r="A68" s="226" t="s">
        <v>45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3"/>
      <c r="L68" s="136"/>
    </row>
    <row r="69" spans="1:12" s="146" customFormat="1">
      <c r="A69" s="230" t="s">
        <v>319</v>
      </c>
      <c r="B69" s="231"/>
      <c r="C69" s="231"/>
      <c r="D69" s="231"/>
      <c r="E69" s="231"/>
      <c r="F69" s="231"/>
      <c r="G69" s="231"/>
      <c r="H69" s="248"/>
      <c r="I69" s="3">
        <v>62</v>
      </c>
      <c r="J69" s="119">
        <f>J70+J71+J72+J78+J79+J82+J85</f>
        <v>1512323938</v>
      </c>
      <c r="K69" s="119">
        <f>K70+K71+K72+K78+K79+K82+K85</f>
        <v>1456188828</v>
      </c>
      <c r="L69" s="145"/>
    </row>
    <row r="70" spans="1:12" s="146" customFormat="1">
      <c r="A70" s="237" t="s">
        <v>113</v>
      </c>
      <c r="B70" s="238"/>
      <c r="C70" s="238"/>
      <c r="D70" s="238"/>
      <c r="E70" s="238"/>
      <c r="F70" s="238"/>
      <c r="G70" s="238"/>
      <c r="H70" s="239"/>
      <c r="I70" s="1">
        <v>63</v>
      </c>
      <c r="J70" s="144">
        <v>133372000</v>
      </c>
      <c r="K70" s="144">
        <v>133372000</v>
      </c>
      <c r="L70" s="137"/>
    </row>
    <row r="71" spans="1:12" s="146" customFormat="1">
      <c r="A71" s="237" t="s">
        <v>114</v>
      </c>
      <c r="B71" s="238"/>
      <c r="C71" s="238"/>
      <c r="D71" s="238"/>
      <c r="E71" s="238"/>
      <c r="F71" s="238"/>
      <c r="G71" s="238"/>
      <c r="H71" s="239"/>
      <c r="I71" s="1">
        <v>64</v>
      </c>
      <c r="J71" s="144">
        <v>882903246</v>
      </c>
      <c r="K71" s="144">
        <v>882616864</v>
      </c>
      <c r="L71" s="137"/>
    </row>
    <row r="72" spans="1:12" s="146" customFormat="1">
      <c r="A72" s="237" t="s">
        <v>115</v>
      </c>
      <c r="B72" s="238"/>
      <c r="C72" s="238"/>
      <c r="D72" s="238"/>
      <c r="E72" s="238"/>
      <c r="F72" s="238"/>
      <c r="G72" s="238"/>
      <c r="H72" s="239"/>
      <c r="I72" s="1">
        <v>65</v>
      </c>
      <c r="J72" s="118">
        <f>J73+J74-J75+J76+J77</f>
        <v>2832047</v>
      </c>
      <c r="K72" s="118">
        <f>K73+K74-K75+K76+K77</f>
        <v>-110692975</v>
      </c>
      <c r="L72" s="145"/>
    </row>
    <row r="73" spans="1:12">
      <c r="A73" s="234" t="s">
        <v>116</v>
      </c>
      <c r="B73" s="235"/>
      <c r="C73" s="235"/>
      <c r="D73" s="235"/>
      <c r="E73" s="235"/>
      <c r="F73" s="235"/>
      <c r="G73" s="235"/>
      <c r="H73" s="236"/>
      <c r="I73" s="1">
        <v>66</v>
      </c>
      <c r="J73" s="6"/>
      <c r="K73" s="6"/>
      <c r="L73" s="134"/>
    </row>
    <row r="74" spans="1:12">
      <c r="A74" s="234" t="s">
        <v>117</v>
      </c>
      <c r="B74" s="235"/>
      <c r="C74" s="235"/>
      <c r="D74" s="235"/>
      <c r="E74" s="235"/>
      <c r="F74" s="235"/>
      <c r="G74" s="235"/>
      <c r="H74" s="236"/>
      <c r="I74" s="1">
        <v>67</v>
      </c>
      <c r="J74" s="6"/>
      <c r="K74" s="6"/>
      <c r="L74" s="134"/>
    </row>
    <row r="75" spans="1:12">
      <c r="A75" s="234" t="s">
        <v>105</v>
      </c>
      <c r="B75" s="235"/>
      <c r="C75" s="235"/>
      <c r="D75" s="235"/>
      <c r="E75" s="235"/>
      <c r="F75" s="235"/>
      <c r="G75" s="235"/>
      <c r="H75" s="236"/>
      <c r="I75" s="1">
        <v>68</v>
      </c>
      <c r="J75" s="6">
        <v>370703</v>
      </c>
      <c r="K75" s="6">
        <v>125833</v>
      </c>
      <c r="L75" s="134"/>
    </row>
    <row r="76" spans="1:12">
      <c r="A76" s="234" t="s">
        <v>106</v>
      </c>
      <c r="B76" s="235"/>
      <c r="C76" s="235"/>
      <c r="D76" s="235"/>
      <c r="E76" s="235"/>
      <c r="F76" s="235"/>
      <c r="G76" s="235"/>
      <c r="H76" s="236"/>
      <c r="I76" s="1">
        <v>69</v>
      </c>
      <c r="J76" s="6"/>
      <c r="K76" s="6"/>
      <c r="L76" s="134"/>
    </row>
    <row r="77" spans="1:12">
      <c r="A77" s="234" t="s">
        <v>107</v>
      </c>
      <c r="B77" s="235"/>
      <c r="C77" s="235"/>
      <c r="D77" s="235"/>
      <c r="E77" s="235"/>
      <c r="F77" s="235"/>
      <c r="G77" s="235"/>
      <c r="H77" s="236"/>
      <c r="I77" s="1">
        <v>70</v>
      </c>
      <c r="J77" s="6">
        <v>3202750</v>
      </c>
      <c r="K77" s="6">
        <v>-110567142</v>
      </c>
      <c r="L77" s="134"/>
    </row>
    <row r="78" spans="1:12" s="146" customFormat="1">
      <c r="A78" s="237" t="s">
        <v>108</v>
      </c>
      <c r="B78" s="238"/>
      <c r="C78" s="238"/>
      <c r="D78" s="238"/>
      <c r="E78" s="238"/>
      <c r="F78" s="238"/>
      <c r="G78" s="238"/>
      <c r="H78" s="239"/>
      <c r="I78" s="1">
        <v>71</v>
      </c>
      <c r="J78" s="144"/>
      <c r="K78" s="144"/>
      <c r="L78" s="137"/>
    </row>
    <row r="79" spans="1:12" s="146" customFormat="1">
      <c r="A79" s="237" t="s">
        <v>198</v>
      </c>
      <c r="B79" s="238"/>
      <c r="C79" s="238"/>
      <c r="D79" s="238"/>
      <c r="E79" s="238"/>
      <c r="F79" s="238"/>
      <c r="G79" s="238"/>
      <c r="H79" s="239"/>
      <c r="I79" s="1">
        <v>72</v>
      </c>
      <c r="J79" s="118">
        <f>J80-J81</f>
        <v>378696325</v>
      </c>
      <c r="K79" s="118">
        <f>K80-K81</f>
        <v>415505581</v>
      </c>
      <c r="L79" s="145"/>
    </row>
    <row r="80" spans="1:12">
      <c r="A80" s="245" t="s">
        <v>134</v>
      </c>
      <c r="B80" s="246"/>
      <c r="C80" s="246"/>
      <c r="D80" s="246"/>
      <c r="E80" s="246"/>
      <c r="F80" s="246"/>
      <c r="G80" s="246"/>
      <c r="H80" s="247"/>
      <c r="I80" s="1">
        <v>73</v>
      </c>
      <c r="J80" s="6">
        <v>378696325</v>
      </c>
      <c r="K80" s="6">
        <v>415505581</v>
      </c>
      <c r="L80" s="134"/>
    </row>
    <row r="81" spans="1:12">
      <c r="A81" s="245" t="s">
        <v>135</v>
      </c>
      <c r="B81" s="246"/>
      <c r="C81" s="246"/>
      <c r="D81" s="246"/>
      <c r="E81" s="246"/>
      <c r="F81" s="246"/>
      <c r="G81" s="246"/>
      <c r="H81" s="247"/>
      <c r="I81" s="1">
        <v>74</v>
      </c>
      <c r="J81" s="6"/>
      <c r="K81" s="6"/>
      <c r="L81" s="134"/>
    </row>
    <row r="82" spans="1:12" s="146" customFormat="1">
      <c r="A82" s="237" t="s">
        <v>199</v>
      </c>
      <c r="B82" s="238"/>
      <c r="C82" s="238"/>
      <c r="D82" s="238"/>
      <c r="E82" s="238"/>
      <c r="F82" s="238"/>
      <c r="G82" s="238"/>
      <c r="H82" s="239"/>
      <c r="I82" s="1">
        <v>75</v>
      </c>
      <c r="J82" s="118">
        <f>J83-J84</f>
        <v>46600798</v>
      </c>
      <c r="K82" s="118">
        <f>K83-K84</f>
        <v>71178044</v>
      </c>
      <c r="L82" s="145"/>
    </row>
    <row r="83" spans="1:12">
      <c r="A83" s="245" t="s">
        <v>136</v>
      </c>
      <c r="B83" s="246"/>
      <c r="C83" s="246"/>
      <c r="D83" s="246"/>
      <c r="E83" s="246"/>
      <c r="F83" s="246"/>
      <c r="G83" s="246"/>
      <c r="H83" s="247"/>
      <c r="I83" s="1">
        <v>76</v>
      </c>
      <c r="J83" s="6">
        <v>46600798</v>
      </c>
      <c r="K83" s="6">
        <v>71178044</v>
      </c>
      <c r="L83" s="134"/>
    </row>
    <row r="84" spans="1:12">
      <c r="A84" s="245" t="s">
        <v>137</v>
      </c>
      <c r="B84" s="246"/>
      <c r="C84" s="246"/>
      <c r="D84" s="246"/>
      <c r="E84" s="246"/>
      <c r="F84" s="246"/>
      <c r="G84" s="246"/>
      <c r="H84" s="247"/>
      <c r="I84" s="1">
        <v>77</v>
      </c>
      <c r="J84" s="6"/>
      <c r="K84" s="6"/>
      <c r="L84" s="134"/>
    </row>
    <row r="85" spans="1:12" s="146" customFormat="1">
      <c r="A85" s="237" t="s">
        <v>138</v>
      </c>
      <c r="B85" s="238"/>
      <c r="C85" s="238"/>
      <c r="D85" s="238"/>
      <c r="E85" s="238"/>
      <c r="F85" s="238"/>
      <c r="G85" s="238"/>
      <c r="H85" s="239"/>
      <c r="I85" s="1">
        <v>78</v>
      </c>
      <c r="J85" s="144">
        <v>67919522</v>
      </c>
      <c r="K85" s="144">
        <v>64209314</v>
      </c>
      <c r="L85" s="137"/>
    </row>
    <row r="86" spans="1:12" s="146" customFormat="1">
      <c r="A86" s="237" t="s">
        <v>320</v>
      </c>
      <c r="B86" s="238"/>
      <c r="C86" s="238"/>
      <c r="D86" s="238"/>
      <c r="E86" s="238"/>
      <c r="F86" s="238"/>
      <c r="G86" s="238"/>
      <c r="H86" s="239"/>
      <c r="I86" s="1">
        <v>79</v>
      </c>
      <c r="J86" s="118">
        <f>SUM(J87:J89)</f>
        <v>76515106</v>
      </c>
      <c r="K86" s="118">
        <f>SUM(K87:K89)</f>
        <v>58408450</v>
      </c>
      <c r="L86" s="145"/>
    </row>
    <row r="87" spans="1:12">
      <c r="A87" s="234" t="s">
        <v>101</v>
      </c>
      <c r="B87" s="235"/>
      <c r="C87" s="235"/>
      <c r="D87" s="235"/>
      <c r="E87" s="235"/>
      <c r="F87" s="235"/>
      <c r="G87" s="235"/>
      <c r="H87" s="236"/>
      <c r="I87" s="1">
        <v>80</v>
      </c>
      <c r="J87" s="6">
        <v>44230999</v>
      </c>
      <c r="K87" s="6">
        <v>27572455</v>
      </c>
      <c r="L87" s="134"/>
    </row>
    <row r="88" spans="1:12">
      <c r="A88" s="234" t="s">
        <v>102</v>
      </c>
      <c r="B88" s="235"/>
      <c r="C88" s="235"/>
      <c r="D88" s="235"/>
      <c r="E88" s="235"/>
      <c r="F88" s="235"/>
      <c r="G88" s="235"/>
      <c r="H88" s="236"/>
      <c r="I88" s="1">
        <v>81</v>
      </c>
      <c r="J88" s="6"/>
      <c r="K88" s="6"/>
      <c r="L88" s="134"/>
    </row>
    <row r="89" spans="1:12">
      <c r="A89" s="234" t="s">
        <v>103</v>
      </c>
      <c r="B89" s="235"/>
      <c r="C89" s="235"/>
      <c r="D89" s="235"/>
      <c r="E89" s="235"/>
      <c r="F89" s="235"/>
      <c r="G89" s="235"/>
      <c r="H89" s="236"/>
      <c r="I89" s="1">
        <v>82</v>
      </c>
      <c r="J89" s="6">
        <v>32284107</v>
      </c>
      <c r="K89" s="6">
        <v>30835995</v>
      </c>
      <c r="L89" s="134"/>
    </row>
    <row r="90" spans="1:12" s="146" customFormat="1">
      <c r="A90" s="237" t="s">
        <v>321</v>
      </c>
      <c r="B90" s="238"/>
      <c r="C90" s="238"/>
      <c r="D90" s="238"/>
      <c r="E90" s="238"/>
      <c r="F90" s="238"/>
      <c r="G90" s="238"/>
      <c r="H90" s="239"/>
      <c r="I90" s="1">
        <v>83</v>
      </c>
      <c r="J90" s="118">
        <f>SUM(J91:J99)</f>
        <v>2638539013</v>
      </c>
      <c r="K90" s="118">
        <f>SUM(K91:K99)</f>
        <v>2443798613.851573</v>
      </c>
      <c r="L90" s="132"/>
    </row>
    <row r="91" spans="1:12">
      <c r="A91" s="234" t="s">
        <v>104</v>
      </c>
      <c r="B91" s="235"/>
      <c r="C91" s="235"/>
      <c r="D91" s="235"/>
      <c r="E91" s="235"/>
      <c r="F91" s="235"/>
      <c r="G91" s="235"/>
      <c r="H91" s="236"/>
      <c r="I91" s="1">
        <v>84</v>
      </c>
      <c r="J91" s="6">
        <v>389133856</v>
      </c>
      <c r="K91" s="6">
        <v>374544287.85157299</v>
      </c>
      <c r="L91" s="134"/>
    </row>
    <row r="92" spans="1:12">
      <c r="A92" s="234" t="s">
        <v>203</v>
      </c>
      <c r="B92" s="235"/>
      <c r="C92" s="235"/>
      <c r="D92" s="235"/>
      <c r="E92" s="235"/>
      <c r="F92" s="235"/>
      <c r="G92" s="235"/>
      <c r="H92" s="236"/>
      <c r="I92" s="1">
        <v>85</v>
      </c>
      <c r="J92" s="6"/>
      <c r="K92" s="6"/>
      <c r="L92" s="131"/>
    </row>
    <row r="93" spans="1:12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6">
        <v>1844822000</v>
      </c>
      <c r="K93" s="6">
        <v>1680102038</v>
      </c>
      <c r="L93" s="134"/>
    </row>
    <row r="94" spans="1:12">
      <c r="A94" s="234" t="s">
        <v>204</v>
      </c>
      <c r="B94" s="235"/>
      <c r="C94" s="235"/>
      <c r="D94" s="235"/>
      <c r="E94" s="235"/>
      <c r="F94" s="235"/>
      <c r="G94" s="235"/>
      <c r="H94" s="236"/>
      <c r="I94" s="1">
        <v>87</v>
      </c>
      <c r="J94" s="6"/>
      <c r="K94" s="6"/>
      <c r="L94" s="131"/>
    </row>
    <row r="95" spans="1:12">
      <c r="A95" s="234" t="s">
        <v>205</v>
      </c>
      <c r="B95" s="235"/>
      <c r="C95" s="235"/>
      <c r="D95" s="235"/>
      <c r="E95" s="235"/>
      <c r="F95" s="235"/>
      <c r="G95" s="235"/>
      <c r="H95" s="236"/>
      <c r="I95" s="1">
        <v>88</v>
      </c>
      <c r="J95" s="6"/>
      <c r="K95" s="6"/>
      <c r="L95" s="131"/>
    </row>
    <row r="96" spans="1:12">
      <c r="A96" s="234" t="s">
        <v>206</v>
      </c>
      <c r="B96" s="235"/>
      <c r="C96" s="235"/>
      <c r="D96" s="235"/>
      <c r="E96" s="235"/>
      <c r="F96" s="235"/>
      <c r="G96" s="235"/>
      <c r="H96" s="236"/>
      <c r="I96" s="1">
        <v>89</v>
      </c>
      <c r="J96" s="6">
        <v>112768863</v>
      </c>
      <c r="K96" s="6">
        <v>112613796</v>
      </c>
      <c r="L96" s="131"/>
    </row>
    <row r="97" spans="1:12">
      <c r="A97" s="234" t="s">
        <v>81</v>
      </c>
      <c r="B97" s="235"/>
      <c r="C97" s="235"/>
      <c r="D97" s="235"/>
      <c r="E97" s="235"/>
      <c r="F97" s="235"/>
      <c r="G97" s="235"/>
      <c r="H97" s="236"/>
      <c r="I97" s="1">
        <v>90</v>
      </c>
      <c r="J97" s="6"/>
      <c r="K97" s="6"/>
      <c r="L97" s="131"/>
    </row>
    <row r="98" spans="1:12">
      <c r="A98" s="234" t="s">
        <v>79</v>
      </c>
      <c r="B98" s="235"/>
      <c r="C98" s="235"/>
      <c r="D98" s="235"/>
      <c r="E98" s="235"/>
      <c r="F98" s="235"/>
      <c r="G98" s="235"/>
      <c r="H98" s="236"/>
      <c r="I98" s="1">
        <v>91</v>
      </c>
      <c r="J98" s="6">
        <v>98750345</v>
      </c>
      <c r="K98" s="6">
        <v>94649037</v>
      </c>
      <c r="L98" s="134"/>
    </row>
    <row r="99" spans="1:12">
      <c r="A99" s="234" t="s">
        <v>80</v>
      </c>
      <c r="B99" s="235"/>
      <c r="C99" s="235"/>
      <c r="D99" s="235"/>
      <c r="E99" s="235"/>
      <c r="F99" s="235"/>
      <c r="G99" s="235"/>
      <c r="H99" s="236"/>
      <c r="I99" s="1">
        <v>92</v>
      </c>
      <c r="J99" s="6">
        <v>193063949</v>
      </c>
      <c r="K99" s="6">
        <v>181889455</v>
      </c>
      <c r="L99" s="134"/>
    </row>
    <row r="100" spans="1:12" s="146" customFormat="1">
      <c r="A100" s="237" t="s">
        <v>322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118">
        <f>SUM(J101:J112)</f>
        <v>1068987927</v>
      </c>
      <c r="K100" s="118">
        <f>SUM(K101:K112)</f>
        <v>1153081766</v>
      </c>
      <c r="L100" s="132"/>
    </row>
    <row r="101" spans="1:12">
      <c r="A101" s="234" t="s">
        <v>104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6">
        <v>40827971</v>
      </c>
      <c r="K101" s="6">
        <f>892152+42097562</f>
        <v>42989714</v>
      </c>
      <c r="L101" s="131"/>
    </row>
    <row r="102" spans="1:12">
      <c r="A102" s="234" t="s">
        <v>203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6"/>
      <c r="K102" s="6"/>
      <c r="L102" s="131"/>
    </row>
    <row r="103" spans="1:12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6">
        <v>334815000</v>
      </c>
      <c r="K103" s="6">
        <f>432695331-42097562+12903</f>
        <v>390610672</v>
      </c>
      <c r="L103" s="131"/>
    </row>
    <row r="104" spans="1:12">
      <c r="A104" s="234" t="s">
        <v>204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6"/>
      <c r="K104" s="6"/>
      <c r="L104" s="131"/>
    </row>
    <row r="105" spans="1:12">
      <c r="A105" s="234" t="s">
        <v>205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6">
        <v>574722014</v>
      </c>
      <c r="K105" s="6">
        <f>603832501-892152</f>
        <v>602940349</v>
      </c>
      <c r="L105" s="131"/>
    </row>
    <row r="106" spans="1:12">
      <c r="A106" s="234" t="s">
        <v>206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6">
        <v>1394590</v>
      </c>
      <c r="K106" s="6">
        <v>663959</v>
      </c>
      <c r="L106" s="131"/>
    </row>
    <row r="107" spans="1:12">
      <c r="A107" s="234" t="s">
        <v>81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6"/>
      <c r="K107" s="6"/>
      <c r="L107" s="131"/>
    </row>
    <row r="108" spans="1:12">
      <c r="A108" s="234" t="s">
        <v>82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6">
        <v>23803956</v>
      </c>
      <c r="K108" s="6">
        <v>24033823</v>
      </c>
      <c r="L108" s="131"/>
    </row>
    <row r="109" spans="1:12">
      <c r="A109" s="234" t="s">
        <v>83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6">
        <v>41225683</v>
      </c>
      <c r="K109" s="6">
        <v>36812007</v>
      </c>
      <c r="L109" s="131"/>
    </row>
    <row r="110" spans="1:12">
      <c r="A110" s="234" t="s">
        <v>86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6">
        <v>22288</v>
      </c>
      <c r="K110" s="6">
        <v>22288</v>
      </c>
      <c r="L110" s="131"/>
    </row>
    <row r="111" spans="1:12">
      <c r="A111" s="234" t="s">
        <v>84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6"/>
      <c r="K111" s="6"/>
      <c r="L111" s="131"/>
    </row>
    <row r="112" spans="1:12">
      <c r="A112" s="234" t="s">
        <v>85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6">
        <v>52176425</v>
      </c>
      <c r="K112" s="6">
        <v>55008954</v>
      </c>
      <c r="L112" s="131"/>
    </row>
    <row r="113" spans="1:14" s="146" customFormat="1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144">
        <v>58879202</v>
      </c>
      <c r="K113" s="144">
        <v>73090778</v>
      </c>
      <c r="L113" s="147"/>
    </row>
    <row r="114" spans="1:14" s="146" customFormat="1">
      <c r="A114" s="237" t="s">
        <v>323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118">
        <f>J69+J86+J90+J100+J113</f>
        <v>5355245186</v>
      </c>
      <c r="K114" s="118">
        <f>K69+K86+K90+K100+K113</f>
        <v>5184568435.851573</v>
      </c>
      <c r="L114" s="132"/>
      <c r="N114" s="148"/>
    </row>
    <row r="115" spans="1:14" s="146" customFormat="1">
      <c r="A115" s="223" t="s">
        <v>44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149"/>
      <c r="K115" s="149"/>
      <c r="L115" s="147"/>
      <c r="M115" s="150"/>
    </row>
    <row r="116" spans="1:14" s="146" customFormat="1">
      <c r="A116" s="226" t="s">
        <v>270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  <c r="L116" s="151"/>
    </row>
    <row r="117" spans="1:14" s="146" customFormat="1">
      <c r="A117" s="230" t="s">
        <v>151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  <c r="L117" s="152"/>
    </row>
    <row r="118" spans="1:14">
      <c r="A118" s="234" t="s">
        <v>3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6">
        <v>1444404416</v>
      </c>
      <c r="K118" s="6">
        <f>K69-K119</f>
        <v>1391979514</v>
      </c>
      <c r="L118" s="131"/>
    </row>
    <row r="119" spans="1:14">
      <c r="A119" s="240" t="s">
        <v>4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7">
        <v>67919522</v>
      </c>
      <c r="K119" s="7">
        <v>64209314</v>
      </c>
      <c r="L119" s="131"/>
    </row>
    <row r="120" spans="1:14">
      <c r="A120" s="243" t="s">
        <v>271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124"/>
    </row>
    <row r="121" spans="1:14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124"/>
    </row>
    <row r="122" spans="1:14">
      <c r="K122" s="153"/>
      <c r="L122" s="120"/>
    </row>
    <row r="123" spans="1:14">
      <c r="A123" s="121"/>
      <c r="K123" s="120"/>
    </row>
    <row r="124" spans="1:14" ht="12.75" customHeight="1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122"/>
    </row>
    <row r="125" spans="1:14">
      <c r="A125" s="262"/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122"/>
    </row>
  </sheetData>
  <mergeCells count="123">
    <mergeCell ref="A124:K124"/>
    <mergeCell ref="A125:K125"/>
    <mergeCell ref="A5:H5"/>
    <mergeCell ref="A6:K6"/>
    <mergeCell ref="A7:H7"/>
    <mergeCell ref="A8:H8"/>
    <mergeCell ref="A15:H15"/>
    <mergeCell ref="A16:H16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1:K1"/>
    <mergeCell ref="A2:K2"/>
    <mergeCell ref="A3:K3"/>
    <mergeCell ref="A4:H4"/>
    <mergeCell ref="A13:H13"/>
    <mergeCell ref="A14:H14"/>
    <mergeCell ref="A9:H9"/>
    <mergeCell ref="A10:H10"/>
    <mergeCell ref="A11:H11"/>
    <mergeCell ref="A12:H12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83 J118 K85:L85 K118:L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L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:L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L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8:J67 J82 J72:J75 J102:J105 K72:K76 J107:J109 J7:J9 J11:J26 J32:J33 J35 J38:J45 J47 J49:J56 J70:L70 K79:L84 J79 K86:L115 J86:J100 J111:J115 L72:L77 L7:L67 K7:K10 K16 K26:K67">
      <formula1>0</formula1>
    </dataValidation>
    <dataValidation allowBlank="1" sqref="J34 J27:J31 J36:J37 J48 J46 J57 J71 J76:J77 J80:J81 J84:J85 J110 J101 J106 J119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topLeftCell="A57" zoomScale="110" zoomScaleNormal="100" workbookViewId="0">
      <selection activeCell="J70" sqref="J70:M71"/>
    </sheetView>
  </sheetViews>
  <sheetFormatPr defaultRowHeight="12.75"/>
  <cols>
    <col min="1" max="9" width="9.140625" style="51"/>
    <col min="10" max="13" width="11.140625" style="51" bestFit="1" customWidth="1"/>
    <col min="14" max="14" width="9.140625" style="51"/>
    <col min="15" max="15" width="18" style="51" bestFit="1" customWidth="1"/>
    <col min="16" max="16384" width="9.140625" style="51"/>
  </cols>
  <sheetData>
    <row r="1" spans="1:15" ht="12.75" customHeight="1">
      <c r="A1" s="254" t="s">
        <v>124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5" ht="12.75" customHeight="1">
      <c r="A2" s="267" t="s">
        <v>324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5" ht="12.75" customHeight="1">
      <c r="A3" s="283" t="s">
        <v>314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5" ht="23.25">
      <c r="A4" s="282" t="s">
        <v>46</v>
      </c>
      <c r="B4" s="282"/>
      <c r="C4" s="282"/>
      <c r="D4" s="282"/>
      <c r="E4" s="282"/>
      <c r="F4" s="282"/>
      <c r="G4" s="282"/>
      <c r="H4" s="282"/>
      <c r="I4" s="56" t="s">
        <v>239</v>
      </c>
      <c r="J4" s="281" t="s">
        <v>279</v>
      </c>
      <c r="K4" s="281"/>
      <c r="L4" s="281" t="s">
        <v>280</v>
      </c>
      <c r="M4" s="281"/>
    </row>
    <row r="5" spans="1:15">
      <c r="A5" s="282"/>
      <c r="B5" s="282"/>
      <c r="C5" s="282"/>
      <c r="D5" s="282"/>
      <c r="E5" s="282"/>
      <c r="F5" s="282"/>
      <c r="G5" s="282"/>
      <c r="H5" s="282"/>
      <c r="I5" s="56"/>
      <c r="J5" s="58" t="s">
        <v>274</v>
      </c>
      <c r="K5" s="58" t="s">
        <v>275</v>
      </c>
      <c r="L5" s="58" t="s">
        <v>274</v>
      </c>
      <c r="M5" s="58" t="s">
        <v>275</v>
      </c>
    </row>
    <row r="6" spans="1:15">
      <c r="A6" s="281">
        <v>1</v>
      </c>
      <c r="B6" s="281"/>
      <c r="C6" s="281"/>
      <c r="D6" s="281"/>
      <c r="E6" s="281"/>
      <c r="F6" s="281"/>
      <c r="G6" s="281"/>
      <c r="H6" s="28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5">
      <c r="A7" s="230" t="s">
        <v>16</v>
      </c>
      <c r="B7" s="231"/>
      <c r="C7" s="231"/>
      <c r="D7" s="231"/>
      <c r="E7" s="231"/>
      <c r="F7" s="231"/>
      <c r="G7" s="231"/>
      <c r="H7" s="248"/>
      <c r="I7" s="3">
        <v>111</v>
      </c>
      <c r="J7" s="119">
        <f>SUM(J8:J9)</f>
        <v>3474598231</v>
      </c>
      <c r="K7" s="119">
        <f>SUM(K8:K9)</f>
        <v>1265140828</v>
      </c>
      <c r="L7" s="119">
        <f>SUM(L8:L9)</f>
        <v>3672403929</v>
      </c>
      <c r="M7" s="119">
        <f>SUM(M8:M9)</f>
        <v>1296487901</v>
      </c>
    </row>
    <row r="8" spans="1:15">
      <c r="A8" s="237" t="s">
        <v>122</v>
      </c>
      <c r="B8" s="238"/>
      <c r="C8" s="238"/>
      <c r="D8" s="238"/>
      <c r="E8" s="238"/>
      <c r="F8" s="238"/>
      <c r="G8" s="238"/>
      <c r="H8" s="239"/>
      <c r="I8" s="1">
        <v>112</v>
      </c>
      <c r="J8" s="6">
        <v>3450179527</v>
      </c>
      <c r="K8" s="6">
        <v>1253052667</v>
      </c>
      <c r="L8" s="6">
        <v>3631668144</v>
      </c>
      <c r="M8" s="6">
        <v>1289147172</v>
      </c>
    </row>
    <row r="9" spans="1:15">
      <c r="A9" s="237" t="s">
        <v>90</v>
      </c>
      <c r="B9" s="238"/>
      <c r="C9" s="238"/>
      <c r="D9" s="238"/>
      <c r="E9" s="238"/>
      <c r="F9" s="238"/>
      <c r="G9" s="238"/>
      <c r="H9" s="239"/>
      <c r="I9" s="1">
        <v>113</v>
      </c>
      <c r="J9" s="6">
        <v>24418704</v>
      </c>
      <c r="K9" s="6">
        <v>12088161</v>
      </c>
      <c r="L9" s="6">
        <v>40735785</v>
      </c>
      <c r="M9" s="6">
        <v>7340729</v>
      </c>
    </row>
    <row r="10" spans="1:15">
      <c r="A10" s="237" t="s">
        <v>7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18">
        <f>J11+J12+J16+J20+J21+J22+J25+J26</f>
        <v>3194381083</v>
      </c>
      <c r="K10" s="118">
        <f>K11+K12+K16+K20+K21+K22+K25+K26</f>
        <v>1130710636</v>
      </c>
      <c r="L10" s="118">
        <f>L11+L12+L16+L20+L21+L22+L25+L26</f>
        <v>3339839315</v>
      </c>
      <c r="M10" s="118">
        <f>M11+M12+M16+M20+M21+M22+M25+M26</f>
        <v>1172172946</v>
      </c>
    </row>
    <row r="11" spans="1:15">
      <c r="A11" s="237" t="s">
        <v>91</v>
      </c>
      <c r="B11" s="238"/>
      <c r="C11" s="238"/>
      <c r="D11" s="238"/>
      <c r="E11" s="238"/>
      <c r="F11" s="238"/>
      <c r="G11" s="238"/>
      <c r="H11" s="239"/>
      <c r="I11" s="1">
        <v>115</v>
      </c>
      <c r="J11" s="6">
        <v>-20382670</v>
      </c>
      <c r="K11" s="6">
        <v>12946618</v>
      </c>
      <c r="L11" s="6">
        <v>-32662686</v>
      </c>
      <c r="M11" s="6">
        <v>2155078</v>
      </c>
    </row>
    <row r="12" spans="1:15">
      <c r="A12" s="237" t="s">
        <v>13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18">
        <f>SUM(J13:J15)</f>
        <v>2026783711</v>
      </c>
      <c r="K12" s="118">
        <f>SUM(K13:K15)</f>
        <v>744700256</v>
      </c>
      <c r="L12" s="118">
        <f>SUM(L13:L15)</f>
        <v>2196578335</v>
      </c>
      <c r="M12" s="118">
        <f>SUM(M13:M15)</f>
        <v>783551703</v>
      </c>
    </row>
    <row r="13" spans="1:15">
      <c r="A13" s="234" t="s">
        <v>118</v>
      </c>
      <c r="B13" s="235"/>
      <c r="C13" s="235"/>
      <c r="D13" s="235"/>
      <c r="E13" s="235"/>
      <c r="F13" s="235"/>
      <c r="G13" s="235"/>
      <c r="H13" s="236"/>
      <c r="I13" s="1">
        <v>117</v>
      </c>
      <c r="J13" s="6">
        <v>1190112937</v>
      </c>
      <c r="K13" s="6">
        <v>412048168</v>
      </c>
      <c r="L13" s="6">
        <v>1392764486</v>
      </c>
      <c r="M13" s="6">
        <v>472372178</v>
      </c>
    </row>
    <row r="14" spans="1:15">
      <c r="A14" s="234" t="s">
        <v>119</v>
      </c>
      <c r="B14" s="235"/>
      <c r="C14" s="235"/>
      <c r="D14" s="235"/>
      <c r="E14" s="235"/>
      <c r="F14" s="235"/>
      <c r="G14" s="235"/>
      <c r="H14" s="236"/>
      <c r="I14" s="1">
        <v>118</v>
      </c>
      <c r="J14" s="6">
        <v>836670774</v>
      </c>
      <c r="K14" s="6">
        <v>332652088</v>
      </c>
      <c r="L14" s="6">
        <v>803813849</v>
      </c>
      <c r="M14" s="6">
        <v>311179525</v>
      </c>
    </row>
    <row r="15" spans="1:15">
      <c r="A15" s="234" t="s">
        <v>48</v>
      </c>
      <c r="B15" s="235"/>
      <c r="C15" s="235"/>
      <c r="D15" s="235"/>
      <c r="E15" s="235"/>
      <c r="F15" s="235"/>
      <c r="G15" s="235"/>
      <c r="H15" s="236"/>
      <c r="I15" s="1">
        <v>119</v>
      </c>
      <c r="J15" s="6"/>
      <c r="K15" s="6"/>
      <c r="L15" s="6"/>
      <c r="M15" s="6"/>
    </row>
    <row r="16" spans="1:15">
      <c r="A16" s="237" t="s">
        <v>14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18">
        <f>SUM(J17:J19)</f>
        <v>479848258.00000006</v>
      </c>
      <c r="K16" s="118">
        <f>SUM(K17:K19)</f>
        <v>159706400.00000003</v>
      </c>
      <c r="L16" s="118">
        <f>SUM(L17:L19)</f>
        <v>471281153</v>
      </c>
      <c r="M16" s="118">
        <f>SUM(M17:M19)</f>
        <v>150474632</v>
      </c>
      <c r="O16" s="154"/>
    </row>
    <row r="17" spans="1:15">
      <c r="A17" s="234" t="s">
        <v>49</v>
      </c>
      <c r="B17" s="235"/>
      <c r="C17" s="235"/>
      <c r="D17" s="235"/>
      <c r="E17" s="235"/>
      <c r="F17" s="235"/>
      <c r="G17" s="235"/>
      <c r="H17" s="236"/>
      <c r="I17" s="1">
        <v>121</v>
      </c>
      <c r="J17" s="6">
        <v>300337024.79881144</v>
      </c>
      <c r="K17" s="6">
        <v>99960235.798811436</v>
      </c>
      <c r="L17" s="6">
        <v>294974874.36353409</v>
      </c>
      <c r="M17" s="6">
        <v>94182072.392568231</v>
      </c>
      <c r="O17" s="155"/>
    </row>
    <row r="18" spans="1:15">
      <c r="A18" s="234" t="s">
        <v>50</v>
      </c>
      <c r="B18" s="235"/>
      <c r="C18" s="235"/>
      <c r="D18" s="235"/>
      <c r="E18" s="235"/>
      <c r="F18" s="235"/>
      <c r="G18" s="235"/>
      <c r="H18" s="236"/>
      <c r="I18" s="1">
        <v>122</v>
      </c>
      <c r="J18" s="6">
        <v>125672257.85559481</v>
      </c>
      <c r="K18" s="6">
        <v>41827105.855594814</v>
      </c>
      <c r="L18" s="6">
        <v>123428532.88217045</v>
      </c>
      <c r="M18" s="6">
        <v>39409305.773245081</v>
      </c>
      <c r="O18" s="155"/>
    </row>
    <row r="19" spans="1:15">
      <c r="A19" s="234" t="s">
        <v>51</v>
      </c>
      <c r="B19" s="235"/>
      <c r="C19" s="235"/>
      <c r="D19" s="235"/>
      <c r="E19" s="235"/>
      <c r="F19" s="235"/>
      <c r="G19" s="235"/>
      <c r="H19" s="236"/>
      <c r="I19" s="1">
        <v>123</v>
      </c>
      <c r="J19" s="6">
        <v>53838975.345593788</v>
      </c>
      <c r="K19" s="6">
        <v>17919058.345593788</v>
      </c>
      <c r="L19" s="6">
        <v>52877745.754295468</v>
      </c>
      <c r="M19" s="6">
        <v>16883253.834186688</v>
      </c>
      <c r="O19" s="155"/>
    </row>
    <row r="20" spans="1:15">
      <c r="A20" s="237" t="s">
        <v>92</v>
      </c>
      <c r="B20" s="238"/>
      <c r="C20" s="238"/>
      <c r="D20" s="238"/>
      <c r="E20" s="238"/>
      <c r="F20" s="238"/>
      <c r="G20" s="238"/>
      <c r="H20" s="239"/>
      <c r="I20" s="1">
        <v>124</v>
      </c>
      <c r="J20" s="6">
        <v>121757281</v>
      </c>
      <c r="K20" s="6">
        <v>40968801</v>
      </c>
      <c r="L20" s="6">
        <v>113389245</v>
      </c>
      <c r="M20" s="6">
        <v>38802560</v>
      </c>
    </row>
    <row r="21" spans="1:15">
      <c r="A21" s="237" t="s">
        <v>93</v>
      </c>
      <c r="B21" s="238"/>
      <c r="C21" s="238"/>
      <c r="D21" s="238"/>
      <c r="E21" s="238"/>
      <c r="F21" s="238"/>
      <c r="G21" s="238"/>
      <c r="H21" s="239"/>
      <c r="I21" s="1">
        <v>125</v>
      </c>
      <c r="J21" s="6">
        <v>461969343</v>
      </c>
      <c r="K21" s="6">
        <v>144812220</v>
      </c>
      <c r="L21" s="6">
        <v>467589445</v>
      </c>
      <c r="M21" s="6">
        <v>162891251</v>
      </c>
    </row>
    <row r="22" spans="1:15">
      <c r="A22" s="237" t="s">
        <v>15</v>
      </c>
      <c r="B22" s="238"/>
      <c r="C22" s="238"/>
      <c r="D22" s="238"/>
      <c r="E22" s="238"/>
      <c r="F22" s="238"/>
      <c r="G22" s="238"/>
      <c r="H22" s="239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5">
      <c r="A23" s="234" t="s">
        <v>109</v>
      </c>
      <c r="B23" s="235"/>
      <c r="C23" s="235"/>
      <c r="D23" s="235"/>
      <c r="E23" s="235"/>
      <c r="F23" s="235"/>
      <c r="G23" s="235"/>
      <c r="H23" s="236"/>
      <c r="I23" s="1">
        <v>127</v>
      </c>
      <c r="J23" s="6"/>
      <c r="K23" s="6"/>
      <c r="L23" s="6"/>
      <c r="M23" s="6"/>
    </row>
    <row r="24" spans="1:15">
      <c r="A24" s="234" t="s">
        <v>110</v>
      </c>
      <c r="B24" s="235"/>
      <c r="C24" s="235"/>
      <c r="D24" s="235"/>
      <c r="E24" s="235"/>
      <c r="F24" s="235"/>
      <c r="G24" s="235"/>
      <c r="H24" s="236"/>
      <c r="I24" s="1">
        <v>128</v>
      </c>
      <c r="J24" s="6"/>
      <c r="K24" s="6"/>
      <c r="L24" s="6"/>
      <c r="M24" s="6"/>
    </row>
    <row r="25" spans="1:15">
      <c r="A25" s="237" t="s">
        <v>94</v>
      </c>
      <c r="B25" s="238"/>
      <c r="C25" s="238"/>
      <c r="D25" s="238"/>
      <c r="E25" s="238"/>
      <c r="F25" s="238"/>
      <c r="G25" s="238"/>
      <c r="H25" s="239"/>
      <c r="I25" s="1">
        <v>129</v>
      </c>
      <c r="J25" s="6"/>
      <c r="K25" s="6"/>
      <c r="L25" s="6"/>
      <c r="M25" s="6"/>
    </row>
    <row r="26" spans="1:15">
      <c r="A26" s="237" t="s">
        <v>37</v>
      </c>
      <c r="B26" s="238"/>
      <c r="C26" s="238"/>
      <c r="D26" s="238"/>
      <c r="E26" s="238"/>
      <c r="F26" s="238"/>
      <c r="G26" s="238"/>
      <c r="H26" s="239"/>
      <c r="I26" s="1">
        <v>130</v>
      </c>
      <c r="J26" s="6">
        <v>124405160</v>
      </c>
      <c r="K26" s="6">
        <v>27576341</v>
      </c>
      <c r="L26" s="6">
        <v>123663822.99999999</v>
      </c>
      <c r="M26" s="6">
        <v>34297721.999999985</v>
      </c>
    </row>
    <row r="27" spans="1:15">
      <c r="A27" s="237" t="s">
        <v>174</v>
      </c>
      <c r="B27" s="238"/>
      <c r="C27" s="238"/>
      <c r="D27" s="238"/>
      <c r="E27" s="238"/>
      <c r="F27" s="238"/>
      <c r="G27" s="238"/>
      <c r="H27" s="239"/>
      <c r="I27" s="1">
        <v>131</v>
      </c>
      <c r="J27" s="52">
        <f>SUM(J28:J32)</f>
        <v>13640860</v>
      </c>
      <c r="K27" s="52">
        <f>SUM(K28:K32)</f>
        <v>-4605344</v>
      </c>
      <c r="L27" s="52">
        <f>SUM(L28:L32)</f>
        <v>34861391</v>
      </c>
      <c r="M27" s="52">
        <f>SUM(M28:M32)</f>
        <v>22361575</v>
      </c>
    </row>
    <row r="28" spans="1:15" ht="30" customHeight="1">
      <c r="A28" s="237" t="s">
        <v>325</v>
      </c>
      <c r="B28" s="238"/>
      <c r="C28" s="238"/>
      <c r="D28" s="238"/>
      <c r="E28" s="238"/>
      <c r="F28" s="238"/>
      <c r="G28" s="238"/>
      <c r="H28" s="239"/>
      <c r="I28" s="1">
        <v>132</v>
      </c>
      <c r="J28" s="6"/>
      <c r="K28" s="6"/>
      <c r="L28" s="6">
        <v>4219247</v>
      </c>
      <c r="M28" s="6">
        <v>4219247</v>
      </c>
    </row>
    <row r="29" spans="1:15" ht="27.75" customHeight="1">
      <c r="A29" s="237" t="s">
        <v>125</v>
      </c>
      <c r="B29" s="238"/>
      <c r="C29" s="238"/>
      <c r="D29" s="238"/>
      <c r="E29" s="238"/>
      <c r="F29" s="238"/>
      <c r="G29" s="238"/>
      <c r="H29" s="239"/>
      <c r="I29" s="1">
        <v>133</v>
      </c>
      <c r="J29" s="52">
        <v>13640860</v>
      </c>
      <c r="K29" s="6">
        <v>-4605344</v>
      </c>
      <c r="L29" s="6">
        <v>30642144</v>
      </c>
      <c r="M29" s="6">
        <v>18142328</v>
      </c>
    </row>
    <row r="30" spans="1:15">
      <c r="A30" s="237" t="s">
        <v>111</v>
      </c>
      <c r="B30" s="238"/>
      <c r="C30" s="238"/>
      <c r="D30" s="238"/>
      <c r="E30" s="238"/>
      <c r="F30" s="238"/>
      <c r="G30" s="238"/>
      <c r="H30" s="239"/>
      <c r="I30" s="1">
        <v>134</v>
      </c>
      <c r="J30" s="6"/>
      <c r="K30" s="6"/>
      <c r="L30" s="6"/>
      <c r="M30" s="6"/>
    </row>
    <row r="31" spans="1:15">
      <c r="A31" s="237" t="s">
        <v>184</v>
      </c>
      <c r="B31" s="238"/>
      <c r="C31" s="238"/>
      <c r="D31" s="238"/>
      <c r="E31" s="238"/>
      <c r="F31" s="238"/>
      <c r="G31" s="238"/>
      <c r="H31" s="239"/>
      <c r="I31" s="1">
        <v>135</v>
      </c>
      <c r="J31" s="6"/>
      <c r="K31" s="6"/>
      <c r="L31" s="6"/>
      <c r="M31" s="6"/>
    </row>
    <row r="32" spans="1:15">
      <c r="A32" s="237" t="s">
        <v>112</v>
      </c>
      <c r="B32" s="238"/>
      <c r="C32" s="238"/>
      <c r="D32" s="238"/>
      <c r="E32" s="238"/>
      <c r="F32" s="238"/>
      <c r="G32" s="238"/>
      <c r="H32" s="239"/>
      <c r="I32" s="1">
        <v>136</v>
      </c>
      <c r="J32" s="6"/>
      <c r="K32" s="6"/>
      <c r="L32" s="6"/>
      <c r="M32" s="6"/>
    </row>
    <row r="33" spans="1:13">
      <c r="A33" s="237" t="s">
        <v>175</v>
      </c>
      <c r="B33" s="238"/>
      <c r="C33" s="238"/>
      <c r="D33" s="238"/>
      <c r="E33" s="238"/>
      <c r="F33" s="238"/>
      <c r="G33" s="238"/>
      <c r="H33" s="239"/>
      <c r="I33" s="1">
        <v>137</v>
      </c>
      <c r="J33" s="52">
        <f>SUM(J34:J37)</f>
        <v>192971983.7074846</v>
      </c>
      <c r="K33" s="52">
        <f>SUM(K34:K37)</f>
        <v>69488591.707484603</v>
      </c>
      <c r="L33" s="52">
        <f>SUM(L34:L37)</f>
        <v>257578796</v>
      </c>
      <c r="M33" s="52">
        <f>SUM(M34:M37)</f>
        <v>68254986</v>
      </c>
    </row>
    <row r="34" spans="1:13">
      <c r="A34" s="237" t="s">
        <v>53</v>
      </c>
      <c r="B34" s="238"/>
      <c r="C34" s="238"/>
      <c r="D34" s="238"/>
      <c r="E34" s="238"/>
      <c r="F34" s="238"/>
      <c r="G34" s="238"/>
      <c r="H34" s="239"/>
      <c r="I34" s="1">
        <v>138</v>
      </c>
      <c r="J34" s="6">
        <v>33515186.707484607</v>
      </c>
      <c r="K34" s="6">
        <v>16954274.707484607</v>
      </c>
      <c r="L34" s="6">
        <v>34742572</v>
      </c>
      <c r="M34" s="6">
        <v>19195826</v>
      </c>
    </row>
    <row r="35" spans="1:13">
      <c r="A35" s="237" t="s">
        <v>52</v>
      </c>
      <c r="B35" s="238"/>
      <c r="C35" s="238"/>
      <c r="D35" s="238"/>
      <c r="E35" s="238"/>
      <c r="F35" s="238"/>
      <c r="G35" s="238"/>
      <c r="H35" s="239"/>
      <c r="I35" s="1">
        <v>139</v>
      </c>
      <c r="J35" s="6">
        <v>159456797</v>
      </c>
      <c r="K35" s="6">
        <v>52534317</v>
      </c>
      <c r="L35" s="6">
        <v>222836224</v>
      </c>
      <c r="M35" s="6">
        <v>49059160</v>
      </c>
    </row>
    <row r="36" spans="1:13">
      <c r="A36" s="237" t="s">
        <v>185</v>
      </c>
      <c r="B36" s="238"/>
      <c r="C36" s="238"/>
      <c r="D36" s="238"/>
      <c r="E36" s="238"/>
      <c r="F36" s="238"/>
      <c r="G36" s="238"/>
      <c r="H36" s="239"/>
      <c r="I36" s="1">
        <v>140</v>
      </c>
      <c r="J36" s="6"/>
      <c r="K36" s="6"/>
      <c r="L36" s="6"/>
      <c r="M36" s="6"/>
    </row>
    <row r="37" spans="1:13">
      <c r="A37" s="237" t="s">
        <v>54</v>
      </c>
      <c r="B37" s="238"/>
      <c r="C37" s="238"/>
      <c r="D37" s="238"/>
      <c r="E37" s="238"/>
      <c r="F37" s="238"/>
      <c r="G37" s="238"/>
      <c r="H37" s="239"/>
      <c r="I37" s="1">
        <v>141</v>
      </c>
      <c r="J37" s="6"/>
      <c r="K37" s="6"/>
      <c r="L37" s="6"/>
      <c r="M37" s="6"/>
    </row>
    <row r="38" spans="1:13">
      <c r="A38" s="237" t="s">
        <v>159</v>
      </c>
      <c r="B38" s="238"/>
      <c r="C38" s="238"/>
      <c r="D38" s="238"/>
      <c r="E38" s="238"/>
      <c r="F38" s="238"/>
      <c r="G38" s="238"/>
      <c r="H38" s="239"/>
      <c r="I38" s="1">
        <v>142</v>
      </c>
      <c r="J38" s="6"/>
      <c r="K38" s="6"/>
      <c r="L38" s="6"/>
      <c r="M38" s="6"/>
    </row>
    <row r="39" spans="1:13">
      <c r="A39" s="237" t="s">
        <v>160</v>
      </c>
      <c r="B39" s="238"/>
      <c r="C39" s="238"/>
      <c r="D39" s="238"/>
      <c r="E39" s="238"/>
      <c r="F39" s="238"/>
      <c r="G39" s="238"/>
      <c r="H39" s="239"/>
      <c r="I39" s="1">
        <v>143</v>
      </c>
      <c r="J39" s="6"/>
      <c r="K39" s="6"/>
      <c r="L39" s="6"/>
      <c r="M39" s="6"/>
    </row>
    <row r="40" spans="1:13">
      <c r="A40" s="237" t="s">
        <v>186</v>
      </c>
      <c r="B40" s="238"/>
      <c r="C40" s="238"/>
      <c r="D40" s="238"/>
      <c r="E40" s="238"/>
      <c r="F40" s="238"/>
      <c r="G40" s="238"/>
      <c r="H40" s="239"/>
      <c r="I40" s="1">
        <v>144</v>
      </c>
      <c r="J40" s="6"/>
      <c r="K40" s="6"/>
      <c r="L40" s="6"/>
      <c r="M40" s="6"/>
    </row>
    <row r="41" spans="1:13">
      <c r="A41" s="237" t="s">
        <v>187</v>
      </c>
      <c r="B41" s="238"/>
      <c r="C41" s="238"/>
      <c r="D41" s="238"/>
      <c r="E41" s="238"/>
      <c r="F41" s="238"/>
      <c r="G41" s="238"/>
      <c r="H41" s="239"/>
      <c r="I41" s="1">
        <v>145</v>
      </c>
      <c r="J41" s="6"/>
      <c r="K41" s="6"/>
      <c r="L41" s="6"/>
      <c r="M41" s="6"/>
    </row>
    <row r="42" spans="1:13">
      <c r="A42" s="237" t="s">
        <v>176</v>
      </c>
      <c r="B42" s="238"/>
      <c r="C42" s="238"/>
      <c r="D42" s="238"/>
      <c r="E42" s="238"/>
      <c r="F42" s="238"/>
      <c r="G42" s="238"/>
      <c r="H42" s="239"/>
      <c r="I42" s="1">
        <v>146</v>
      </c>
      <c r="J42" s="52">
        <f>J7+J27+J38+J40</f>
        <v>3488239091</v>
      </c>
      <c r="K42" s="52">
        <f>K7+K27+K38+K40</f>
        <v>1260535484</v>
      </c>
      <c r="L42" s="52">
        <f>L7+L27+L38+L40</f>
        <v>3707265320</v>
      </c>
      <c r="M42" s="52">
        <f>M7+M27+M38+M40</f>
        <v>1318849476</v>
      </c>
    </row>
    <row r="43" spans="1:13">
      <c r="A43" s="237" t="s">
        <v>177</v>
      </c>
      <c r="B43" s="238"/>
      <c r="C43" s="238"/>
      <c r="D43" s="238"/>
      <c r="E43" s="238"/>
      <c r="F43" s="238"/>
      <c r="G43" s="238"/>
      <c r="H43" s="239"/>
      <c r="I43" s="1">
        <v>147</v>
      </c>
      <c r="J43" s="52">
        <f>J10+J33+J39+J41</f>
        <v>3387353066.7074847</v>
      </c>
      <c r="K43" s="52">
        <f>K10+K33+K39+K41</f>
        <v>1200199227.7074847</v>
      </c>
      <c r="L43" s="52">
        <f>L10+L33+L39+L41</f>
        <v>3597418111</v>
      </c>
      <c r="M43" s="52">
        <f>M10+M33+M39+M41</f>
        <v>1240427932</v>
      </c>
    </row>
    <row r="44" spans="1:13">
      <c r="A44" s="237" t="s">
        <v>196</v>
      </c>
      <c r="B44" s="238"/>
      <c r="C44" s="238"/>
      <c r="D44" s="238"/>
      <c r="E44" s="238"/>
      <c r="F44" s="238"/>
      <c r="G44" s="238"/>
      <c r="H44" s="239"/>
      <c r="I44" s="1">
        <v>148</v>
      </c>
      <c r="J44" s="52">
        <f>J42-J43</f>
        <v>100886024.29251528</v>
      </c>
      <c r="K44" s="52">
        <f>K42-K43</f>
        <v>60336256.292515278</v>
      </c>
      <c r="L44" s="52">
        <f>L42-L43</f>
        <v>109847209</v>
      </c>
      <c r="M44" s="52">
        <f>M42-M43</f>
        <v>78421544</v>
      </c>
    </row>
    <row r="45" spans="1:13">
      <c r="A45" s="245" t="s">
        <v>179</v>
      </c>
      <c r="B45" s="246"/>
      <c r="C45" s="246"/>
      <c r="D45" s="246"/>
      <c r="E45" s="246"/>
      <c r="F45" s="246"/>
      <c r="G45" s="246"/>
      <c r="H45" s="247"/>
      <c r="I45" s="1">
        <v>149</v>
      </c>
      <c r="J45" s="52">
        <f>IF(J42&gt;J43,J42-J43,0)</f>
        <v>100886024.29251528</v>
      </c>
      <c r="K45" s="52">
        <f>IF(K42&gt;K43,K42-K43,0)</f>
        <v>60336256.292515278</v>
      </c>
      <c r="L45" s="52">
        <f>IF(L42&gt;L43,L42-L43,0)</f>
        <v>109847209</v>
      </c>
      <c r="M45" s="52">
        <f>IF(M42&gt;M43,M42-M43,0)</f>
        <v>78421544</v>
      </c>
    </row>
    <row r="46" spans="1:13">
      <c r="A46" s="245" t="s">
        <v>180</v>
      </c>
      <c r="B46" s="246"/>
      <c r="C46" s="246"/>
      <c r="D46" s="246"/>
      <c r="E46" s="246"/>
      <c r="F46" s="246"/>
      <c r="G46" s="246"/>
      <c r="H46" s="247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>
      <c r="A47" s="237" t="s">
        <v>178</v>
      </c>
      <c r="B47" s="238"/>
      <c r="C47" s="238"/>
      <c r="D47" s="238"/>
      <c r="E47" s="238"/>
      <c r="F47" s="238"/>
      <c r="G47" s="238"/>
      <c r="H47" s="239"/>
      <c r="I47" s="1">
        <v>151</v>
      </c>
      <c r="J47" s="6">
        <v>28814910</v>
      </c>
      <c r="K47" s="6">
        <v>20869287</v>
      </c>
      <c r="L47" s="6">
        <v>27022560</v>
      </c>
      <c r="M47" s="6">
        <v>10010888</v>
      </c>
    </row>
    <row r="48" spans="1:13">
      <c r="A48" s="237" t="s">
        <v>197</v>
      </c>
      <c r="B48" s="238"/>
      <c r="C48" s="238"/>
      <c r="D48" s="238"/>
      <c r="E48" s="238"/>
      <c r="F48" s="238"/>
      <c r="G48" s="238"/>
      <c r="H48" s="239"/>
      <c r="I48" s="1">
        <v>152</v>
      </c>
      <c r="J48" s="52">
        <f>J44-J47</f>
        <v>72071114.292515278</v>
      </c>
      <c r="K48" s="52">
        <f>K44-K47</f>
        <v>39466969.292515278</v>
      </c>
      <c r="L48" s="52">
        <f>L44-L47</f>
        <v>82824649</v>
      </c>
      <c r="M48" s="52">
        <f>M44-M47</f>
        <v>68410656</v>
      </c>
    </row>
    <row r="49" spans="1:13">
      <c r="A49" s="245" t="s">
        <v>156</v>
      </c>
      <c r="B49" s="246"/>
      <c r="C49" s="246"/>
      <c r="D49" s="246"/>
      <c r="E49" s="246"/>
      <c r="F49" s="246"/>
      <c r="G49" s="246"/>
      <c r="H49" s="247"/>
      <c r="I49" s="1">
        <v>153</v>
      </c>
      <c r="J49" s="52">
        <f>IF(J48&gt;0,J48,0)</f>
        <v>72071114.292515278</v>
      </c>
      <c r="K49" s="52">
        <f>IF(K48&gt;0,K48,0)</f>
        <v>39466969.292515278</v>
      </c>
      <c r="L49" s="52">
        <f>IF(L48&gt;0,L48,0)</f>
        <v>82824649</v>
      </c>
      <c r="M49" s="52">
        <f>IF(M48&gt;0,M48,0)</f>
        <v>68410656</v>
      </c>
    </row>
    <row r="50" spans="1:13">
      <c r="A50" s="278" t="s">
        <v>181</v>
      </c>
      <c r="B50" s="279"/>
      <c r="C50" s="279"/>
      <c r="D50" s="279"/>
      <c r="E50" s="279"/>
      <c r="F50" s="279"/>
      <c r="G50" s="279"/>
      <c r="H50" s="28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26" t="s">
        <v>272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230" t="s">
        <v>152</v>
      </c>
      <c r="B52" s="231"/>
      <c r="C52" s="231"/>
      <c r="D52" s="231"/>
      <c r="E52" s="231"/>
      <c r="F52" s="231"/>
      <c r="G52" s="231"/>
      <c r="H52" s="231"/>
      <c r="I52" s="53"/>
      <c r="J52" s="53"/>
      <c r="K52" s="53"/>
      <c r="L52" s="53"/>
      <c r="M52" s="60"/>
    </row>
    <row r="53" spans="1:13">
      <c r="A53" s="275" t="s">
        <v>194</v>
      </c>
      <c r="B53" s="276"/>
      <c r="C53" s="276"/>
      <c r="D53" s="276"/>
      <c r="E53" s="276"/>
      <c r="F53" s="276"/>
      <c r="G53" s="276"/>
      <c r="H53" s="277"/>
      <c r="I53" s="1">
        <v>155</v>
      </c>
      <c r="J53" s="6">
        <f>J49-J54</f>
        <v>64922737.292515278</v>
      </c>
      <c r="K53" s="6">
        <v>36840971.292515278</v>
      </c>
      <c r="L53" s="6">
        <f>L49-L54</f>
        <v>71178044</v>
      </c>
      <c r="M53" s="6">
        <v>64531254</v>
      </c>
    </row>
    <row r="54" spans="1:13">
      <c r="A54" s="275" t="s">
        <v>195</v>
      </c>
      <c r="B54" s="276"/>
      <c r="C54" s="276"/>
      <c r="D54" s="276"/>
      <c r="E54" s="276"/>
      <c r="F54" s="276"/>
      <c r="G54" s="276"/>
      <c r="H54" s="277"/>
      <c r="I54" s="1">
        <v>156</v>
      </c>
      <c r="J54" s="7">
        <v>7148377</v>
      </c>
      <c r="K54" s="6">
        <v>2625998</v>
      </c>
      <c r="L54" s="7">
        <v>11646605</v>
      </c>
      <c r="M54" s="6">
        <v>3879402</v>
      </c>
    </row>
    <row r="55" spans="1:13" ht="12.75" customHeight="1">
      <c r="A55" s="226" t="s">
        <v>154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>
      <c r="A56" s="230" t="s">
        <v>165</v>
      </c>
      <c r="B56" s="231"/>
      <c r="C56" s="231"/>
      <c r="D56" s="231"/>
      <c r="E56" s="231"/>
      <c r="F56" s="231"/>
      <c r="G56" s="231"/>
      <c r="H56" s="248"/>
      <c r="I56" s="8">
        <v>157</v>
      </c>
      <c r="J56" s="5">
        <f>J48</f>
        <v>72071114.292515278</v>
      </c>
      <c r="K56" s="5">
        <f>K48</f>
        <v>39466969.292515278</v>
      </c>
      <c r="L56" s="5">
        <f>L48</f>
        <v>82824649</v>
      </c>
      <c r="M56" s="5">
        <f>M48</f>
        <v>68410656</v>
      </c>
    </row>
    <row r="57" spans="1:13">
      <c r="A57" s="237" t="s">
        <v>182</v>
      </c>
      <c r="B57" s="238"/>
      <c r="C57" s="238"/>
      <c r="D57" s="238"/>
      <c r="E57" s="238"/>
      <c r="F57" s="238"/>
      <c r="G57" s="238"/>
      <c r="H57" s="239"/>
      <c r="I57" s="1">
        <v>158</v>
      </c>
      <c r="J57" s="52">
        <f>SUM(J58:J64)</f>
        <v>27518000</v>
      </c>
      <c r="K57" s="52">
        <f>SUM(K58:K64)</f>
        <v>4411750</v>
      </c>
      <c r="L57" s="52">
        <f>SUM(L58:L64)</f>
        <v>-122319000</v>
      </c>
      <c r="M57" s="52">
        <f>SUM(M58:M64)</f>
        <v>-16434000</v>
      </c>
    </row>
    <row r="58" spans="1:13">
      <c r="A58" s="237" t="s">
        <v>188</v>
      </c>
      <c r="B58" s="238"/>
      <c r="C58" s="238"/>
      <c r="D58" s="238"/>
      <c r="E58" s="238"/>
      <c r="F58" s="238"/>
      <c r="G58" s="238"/>
      <c r="H58" s="239"/>
      <c r="I58" s="1">
        <v>159</v>
      </c>
      <c r="J58" s="6">
        <v>75139000</v>
      </c>
      <c r="K58" s="6">
        <v>41324750</v>
      </c>
      <c r="L58" s="6">
        <v>-109559000</v>
      </c>
      <c r="M58" s="6">
        <v>-7451000</v>
      </c>
    </row>
    <row r="59" spans="1:13">
      <c r="A59" s="237" t="s">
        <v>189</v>
      </c>
      <c r="B59" s="238"/>
      <c r="C59" s="238"/>
      <c r="D59" s="238"/>
      <c r="E59" s="238"/>
      <c r="F59" s="238"/>
      <c r="G59" s="238"/>
      <c r="H59" s="239"/>
      <c r="I59" s="1">
        <v>160</v>
      </c>
      <c r="J59" s="6"/>
      <c r="K59" s="6"/>
      <c r="L59" s="6"/>
      <c r="M59" s="6"/>
    </row>
    <row r="60" spans="1:13">
      <c r="A60" s="237" t="s">
        <v>35</v>
      </c>
      <c r="B60" s="238"/>
      <c r="C60" s="238"/>
      <c r="D60" s="238"/>
      <c r="E60" s="238"/>
      <c r="F60" s="238"/>
      <c r="G60" s="238"/>
      <c r="H60" s="239"/>
      <c r="I60" s="1">
        <v>161</v>
      </c>
      <c r="J60" s="6"/>
      <c r="K60" s="6"/>
      <c r="L60" s="6"/>
      <c r="M60" s="6"/>
    </row>
    <row r="61" spans="1:13">
      <c r="A61" s="237" t="s">
        <v>190</v>
      </c>
      <c r="B61" s="238"/>
      <c r="C61" s="238"/>
      <c r="D61" s="238"/>
      <c r="E61" s="238"/>
      <c r="F61" s="238"/>
      <c r="G61" s="238"/>
      <c r="H61" s="239"/>
      <c r="I61" s="1">
        <v>162</v>
      </c>
      <c r="J61" s="6">
        <v>-47621000</v>
      </c>
      <c r="K61" s="6">
        <v>-36913000</v>
      </c>
      <c r="L61" s="6">
        <v>-12760000</v>
      </c>
      <c r="M61" s="6">
        <v>-8983000</v>
      </c>
    </row>
    <row r="62" spans="1:13">
      <c r="A62" s="237" t="s">
        <v>191</v>
      </c>
      <c r="B62" s="238"/>
      <c r="C62" s="238"/>
      <c r="D62" s="238"/>
      <c r="E62" s="238"/>
      <c r="F62" s="238"/>
      <c r="G62" s="238"/>
      <c r="H62" s="239"/>
      <c r="I62" s="1">
        <v>163</v>
      </c>
      <c r="J62" s="6"/>
      <c r="K62" s="6"/>
      <c r="L62" s="6"/>
      <c r="M62" s="6"/>
    </row>
    <row r="63" spans="1:13">
      <c r="A63" s="237" t="s">
        <v>192</v>
      </c>
      <c r="B63" s="238"/>
      <c r="C63" s="238"/>
      <c r="D63" s="238"/>
      <c r="E63" s="238"/>
      <c r="F63" s="238"/>
      <c r="G63" s="238"/>
      <c r="H63" s="239"/>
      <c r="I63" s="1">
        <v>164</v>
      </c>
      <c r="J63" s="6"/>
      <c r="K63" s="6"/>
      <c r="L63" s="6"/>
      <c r="M63" s="6"/>
    </row>
    <row r="64" spans="1:13">
      <c r="A64" s="237" t="s">
        <v>193</v>
      </c>
      <c r="B64" s="238"/>
      <c r="C64" s="238"/>
      <c r="D64" s="238"/>
      <c r="E64" s="238"/>
      <c r="F64" s="238"/>
      <c r="G64" s="238"/>
      <c r="H64" s="239"/>
      <c r="I64" s="1">
        <v>165</v>
      </c>
      <c r="J64" s="6"/>
      <c r="K64" s="6"/>
      <c r="L64" s="6"/>
      <c r="M64" s="6"/>
    </row>
    <row r="65" spans="1:13">
      <c r="A65" s="237" t="s">
        <v>183</v>
      </c>
      <c r="B65" s="238"/>
      <c r="C65" s="238"/>
      <c r="D65" s="238"/>
      <c r="E65" s="238"/>
      <c r="F65" s="238"/>
      <c r="G65" s="238"/>
      <c r="H65" s="239"/>
      <c r="I65" s="1">
        <v>166</v>
      </c>
      <c r="J65" s="6"/>
      <c r="K65" s="6"/>
      <c r="L65" s="6"/>
      <c r="M65" s="6"/>
    </row>
    <row r="66" spans="1:13">
      <c r="A66" s="237" t="s">
        <v>157</v>
      </c>
      <c r="B66" s="238"/>
      <c r="C66" s="238"/>
      <c r="D66" s="238"/>
      <c r="E66" s="238"/>
      <c r="F66" s="238"/>
      <c r="G66" s="238"/>
      <c r="H66" s="239"/>
      <c r="I66" s="1">
        <v>167</v>
      </c>
      <c r="J66" s="52">
        <f>J57-J65</f>
        <v>27518000</v>
      </c>
      <c r="K66" s="52">
        <f>K57-K65</f>
        <v>4411750</v>
      </c>
      <c r="L66" s="52">
        <f>L57-L65</f>
        <v>-122319000</v>
      </c>
      <c r="M66" s="52">
        <f>M57-M65</f>
        <v>-16434000</v>
      </c>
    </row>
    <row r="67" spans="1:13">
      <c r="A67" s="237" t="s">
        <v>158</v>
      </c>
      <c r="B67" s="238"/>
      <c r="C67" s="238"/>
      <c r="D67" s="238"/>
      <c r="E67" s="238"/>
      <c r="F67" s="238"/>
      <c r="G67" s="238"/>
      <c r="H67" s="239"/>
      <c r="I67" s="1">
        <v>168</v>
      </c>
      <c r="J67" s="59">
        <f>J56+J66</f>
        <v>99589114.292515278</v>
      </c>
      <c r="K67" s="59">
        <f>K56+K66</f>
        <v>43878719.292515278</v>
      </c>
      <c r="L67" s="59">
        <f>L56+L66</f>
        <v>-39494351</v>
      </c>
      <c r="M67" s="59">
        <f>M56+M66</f>
        <v>51976656</v>
      </c>
    </row>
    <row r="68" spans="1:13" ht="12.75" customHeight="1">
      <c r="A68" s="271" t="s">
        <v>273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153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>
      <c r="A70" s="275" t="s">
        <v>194</v>
      </c>
      <c r="B70" s="276"/>
      <c r="C70" s="276"/>
      <c r="D70" s="276"/>
      <c r="E70" s="276"/>
      <c r="F70" s="276"/>
      <c r="G70" s="276"/>
      <c r="H70" s="277"/>
      <c r="I70" s="1">
        <v>169</v>
      </c>
      <c r="J70" s="6">
        <v>90165034</v>
      </c>
      <c r="K70" s="6">
        <v>40263809</v>
      </c>
      <c r="L70" s="6">
        <f>L67-L71</f>
        <v>-42999471</v>
      </c>
      <c r="M70" s="6">
        <v>52162786</v>
      </c>
    </row>
    <row r="71" spans="1:13">
      <c r="A71" s="268" t="s">
        <v>195</v>
      </c>
      <c r="B71" s="269"/>
      <c r="C71" s="269"/>
      <c r="D71" s="269"/>
      <c r="E71" s="269"/>
      <c r="F71" s="269"/>
      <c r="G71" s="269"/>
      <c r="H71" s="270"/>
      <c r="I71" s="4">
        <v>170</v>
      </c>
      <c r="J71" s="7">
        <v>9424080</v>
      </c>
      <c r="K71" s="6">
        <v>3614910</v>
      </c>
      <c r="L71" s="7">
        <v>3505120</v>
      </c>
      <c r="M71" s="6">
        <v>-186130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L47 J70:J71 L70:L71 K62:K65 J54 L58:L65 L54 J56:M57 J47 J58:J65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M46 K70:K71 J35:M35 M58 M53:M54 M61 M34 M26:M29 J12:M12 K58 K53:K54 K47 K34 J23:L32 J13:L15 K61 M47 K11 M11 J7:M10 M13:M14 J36:L41 J16:M22 J33:M33 J48:M50 M70:M71">
      <formula1>0</formula1>
    </dataValidation>
    <dataValidation allowBlank="1" sqref="A2:M2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view="pageBreakPreview" topLeftCell="A25" zoomScale="110" zoomScaleNormal="100" workbookViewId="0">
      <selection activeCell="J35" sqref="J35:K52"/>
    </sheetView>
  </sheetViews>
  <sheetFormatPr defaultRowHeight="12.75"/>
  <cols>
    <col min="1" max="9" width="9.140625" style="51"/>
    <col min="10" max="11" width="11.140625" style="51" bestFit="1" customWidth="1"/>
    <col min="12" max="16384" width="9.140625" style="51"/>
  </cols>
  <sheetData>
    <row r="1" spans="1:12" ht="12.75" customHeight="1">
      <c r="A1" s="290" t="s">
        <v>132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 ht="12.75" customHeight="1">
      <c r="A2" s="291" t="s">
        <v>326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2">
      <c r="A3" s="287" t="s">
        <v>303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2" ht="23.25">
      <c r="A4" s="292" t="s">
        <v>46</v>
      </c>
      <c r="B4" s="292"/>
      <c r="C4" s="292"/>
      <c r="D4" s="292"/>
      <c r="E4" s="292"/>
      <c r="F4" s="292"/>
      <c r="G4" s="292"/>
      <c r="H4" s="292"/>
      <c r="I4" s="62" t="s">
        <v>239</v>
      </c>
      <c r="J4" s="63" t="s">
        <v>279</v>
      </c>
      <c r="K4" s="63" t="s">
        <v>280</v>
      </c>
    </row>
    <row r="5" spans="1:12">
      <c r="A5" s="286">
        <v>1</v>
      </c>
      <c r="B5" s="286"/>
      <c r="C5" s="286"/>
      <c r="D5" s="286"/>
      <c r="E5" s="286"/>
      <c r="F5" s="286"/>
      <c r="G5" s="286"/>
      <c r="H5" s="286"/>
      <c r="I5" s="64">
        <v>2</v>
      </c>
      <c r="J5" s="65" t="s">
        <v>243</v>
      </c>
      <c r="K5" s="65" t="s">
        <v>244</v>
      </c>
    </row>
    <row r="6" spans="1:12">
      <c r="A6" s="226" t="s">
        <v>126</v>
      </c>
      <c r="B6" s="227"/>
      <c r="C6" s="227"/>
      <c r="D6" s="227"/>
      <c r="E6" s="227"/>
      <c r="F6" s="227"/>
      <c r="G6" s="227"/>
      <c r="H6" s="227"/>
      <c r="I6" s="284"/>
      <c r="J6" s="284"/>
      <c r="K6" s="285"/>
    </row>
    <row r="7" spans="1:12">
      <c r="A7" s="234" t="s">
        <v>30</v>
      </c>
      <c r="B7" s="235"/>
      <c r="C7" s="235"/>
      <c r="D7" s="235"/>
      <c r="E7" s="235"/>
      <c r="F7" s="235"/>
      <c r="G7" s="235"/>
      <c r="H7" s="235"/>
      <c r="I7" s="1">
        <v>1</v>
      </c>
      <c r="J7" s="6">
        <v>100886024</v>
      </c>
      <c r="K7" s="6">
        <v>109847209</v>
      </c>
    </row>
    <row r="8" spans="1:12">
      <c r="A8" s="234" t="s">
        <v>31</v>
      </c>
      <c r="B8" s="235"/>
      <c r="C8" s="235"/>
      <c r="D8" s="235"/>
      <c r="E8" s="235"/>
      <c r="F8" s="235"/>
      <c r="G8" s="235"/>
      <c r="H8" s="235"/>
      <c r="I8" s="1">
        <v>2</v>
      </c>
      <c r="J8" s="6">
        <v>121757281</v>
      </c>
      <c r="K8" s="6">
        <v>113389245</v>
      </c>
    </row>
    <row r="9" spans="1:12">
      <c r="A9" s="234" t="s">
        <v>32</v>
      </c>
      <c r="B9" s="235"/>
      <c r="C9" s="235"/>
      <c r="D9" s="235"/>
      <c r="E9" s="235"/>
      <c r="F9" s="235"/>
      <c r="G9" s="235"/>
      <c r="H9" s="235"/>
      <c r="I9" s="1">
        <v>3</v>
      </c>
      <c r="J9" s="6"/>
      <c r="K9" s="6">
        <v>42057920</v>
      </c>
      <c r="L9" s="120"/>
    </row>
    <row r="10" spans="1:12">
      <c r="A10" s="234" t="s">
        <v>33</v>
      </c>
      <c r="B10" s="235"/>
      <c r="C10" s="235"/>
      <c r="D10" s="235"/>
      <c r="E10" s="235"/>
      <c r="F10" s="235"/>
      <c r="G10" s="235"/>
      <c r="H10" s="235"/>
      <c r="I10" s="1">
        <v>4</v>
      </c>
      <c r="J10" s="6">
        <v>91248</v>
      </c>
      <c r="K10" s="6">
        <v>26082507</v>
      </c>
    </row>
    <row r="11" spans="1:12">
      <c r="A11" s="234" t="s">
        <v>34</v>
      </c>
      <c r="B11" s="235"/>
      <c r="C11" s="235"/>
      <c r="D11" s="235"/>
      <c r="E11" s="235"/>
      <c r="F11" s="235"/>
      <c r="G11" s="235"/>
      <c r="H11" s="235"/>
      <c r="I11" s="1">
        <v>5</v>
      </c>
      <c r="J11" s="6"/>
      <c r="K11" s="6"/>
    </row>
    <row r="12" spans="1:12">
      <c r="A12" s="234" t="s">
        <v>38</v>
      </c>
      <c r="B12" s="235"/>
      <c r="C12" s="235"/>
      <c r="D12" s="235"/>
      <c r="E12" s="235"/>
      <c r="F12" s="235"/>
      <c r="G12" s="235"/>
      <c r="H12" s="235"/>
      <c r="I12" s="1">
        <v>6</v>
      </c>
      <c r="J12" s="6">
        <v>50632992</v>
      </c>
      <c r="K12" s="6">
        <v>13991168</v>
      </c>
    </row>
    <row r="13" spans="1:12">
      <c r="A13" s="237" t="s">
        <v>127</v>
      </c>
      <c r="B13" s="238"/>
      <c r="C13" s="238"/>
      <c r="D13" s="238"/>
      <c r="E13" s="238"/>
      <c r="F13" s="238"/>
      <c r="G13" s="238"/>
      <c r="H13" s="238"/>
      <c r="I13" s="1">
        <v>7</v>
      </c>
      <c r="J13" s="52">
        <f>SUM(J7:J12)</f>
        <v>273367545</v>
      </c>
      <c r="K13" s="52">
        <f>SUM(K7:K12)</f>
        <v>305368049</v>
      </c>
    </row>
    <row r="14" spans="1:12">
      <c r="A14" s="234" t="s">
        <v>39</v>
      </c>
      <c r="B14" s="235"/>
      <c r="C14" s="235"/>
      <c r="D14" s="235"/>
      <c r="E14" s="235"/>
      <c r="F14" s="235"/>
      <c r="G14" s="235"/>
      <c r="H14" s="235"/>
      <c r="I14" s="1">
        <v>8</v>
      </c>
      <c r="J14" s="6">
        <v>7403745</v>
      </c>
      <c r="K14" s="6"/>
    </row>
    <row r="15" spans="1:12">
      <c r="A15" s="234" t="s">
        <v>40</v>
      </c>
      <c r="B15" s="235"/>
      <c r="C15" s="235"/>
      <c r="D15" s="235"/>
      <c r="E15" s="235"/>
      <c r="F15" s="235"/>
      <c r="G15" s="235"/>
      <c r="H15" s="235"/>
      <c r="I15" s="1">
        <v>9</v>
      </c>
      <c r="J15" s="6"/>
      <c r="K15" s="6"/>
    </row>
    <row r="16" spans="1:12">
      <c r="A16" s="234" t="s">
        <v>41</v>
      </c>
      <c r="B16" s="235"/>
      <c r="C16" s="235"/>
      <c r="D16" s="235"/>
      <c r="E16" s="235"/>
      <c r="F16" s="235"/>
      <c r="G16" s="235"/>
      <c r="H16" s="235"/>
      <c r="I16" s="1">
        <v>10</v>
      </c>
      <c r="J16" s="6">
        <v>107461329</v>
      </c>
      <c r="K16" s="6">
        <v>124614024</v>
      </c>
    </row>
    <row r="17" spans="1:11">
      <c r="A17" s="234" t="s">
        <v>42</v>
      </c>
      <c r="B17" s="235"/>
      <c r="C17" s="235"/>
      <c r="D17" s="235"/>
      <c r="E17" s="235"/>
      <c r="F17" s="235"/>
      <c r="G17" s="235"/>
      <c r="H17" s="235"/>
      <c r="I17" s="1">
        <v>11</v>
      </c>
      <c r="J17" s="6"/>
      <c r="K17" s="6"/>
    </row>
    <row r="18" spans="1:11">
      <c r="A18" s="237" t="s">
        <v>128</v>
      </c>
      <c r="B18" s="238"/>
      <c r="C18" s="238"/>
      <c r="D18" s="238"/>
      <c r="E18" s="238"/>
      <c r="F18" s="238"/>
      <c r="G18" s="238"/>
      <c r="H18" s="238"/>
      <c r="I18" s="1">
        <v>12</v>
      </c>
      <c r="J18" s="52">
        <f>SUM(J14:J17)</f>
        <v>114865074</v>
      </c>
      <c r="K18" s="52">
        <f>SUM(K14:K17)</f>
        <v>124614024</v>
      </c>
    </row>
    <row r="19" spans="1:11">
      <c r="A19" s="237" t="s">
        <v>26</v>
      </c>
      <c r="B19" s="238"/>
      <c r="C19" s="238"/>
      <c r="D19" s="238"/>
      <c r="E19" s="238"/>
      <c r="F19" s="238"/>
      <c r="G19" s="238"/>
      <c r="H19" s="238"/>
      <c r="I19" s="1">
        <v>13</v>
      </c>
      <c r="J19" s="52">
        <f>IF(J13&gt;J18,J13-J18,0)</f>
        <v>158502471</v>
      </c>
      <c r="K19" s="52">
        <f>IF(K13&gt;K18,K13-K18,0)</f>
        <v>180754025</v>
      </c>
    </row>
    <row r="20" spans="1:11">
      <c r="A20" s="237" t="s">
        <v>27</v>
      </c>
      <c r="B20" s="238"/>
      <c r="C20" s="238"/>
      <c r="D20" s="238"/>
      <c r="E20" s="238"/>
      <c r="F20" s="238"/>
      <c r="G20" s="238"/>
      <c r="H20" s="238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>
      <c r="A21" s="226" t="s">
        <v>129</v>
      </c>
      <c r="B21" s="227"/>
      <c r="C21" s="227"/>
      <c r="D21" s="227"/>
      <c r="E21" s="227"/>
      <c r="F21" s="227"/>
      <c r="G21" s="227"/>
      <c r="H21" s="227"/>
      <c r="I21" s="284"/>
      <c r="J21" s="284"/>
      <c r="K21" s="285"/>
    </row>
    <row r="22" spans="1:11">
      <c r="A22" s="234" t="s">
        <v>143</v>
      </c>
      <c r="B22" s="235"/>
      <c r="C22" s="235"/>
      <c r="D22" s="235"/>
      <c r="E22" s="235"/>
      <c r="F22" s="235"/>
      <c r="G22" s="235"/>
      <c r="H22" s="235"/>
      <c r="I22" s="1">
        <v>15</v>
      </c>
      <c r="J22" s="6">
        <v>12478421</v>
      </c>
      <c r="K22" s="6">
        <v>6929024</v>
      </c>
    </row>
    <row r="23" spans="1:11">
      <c r="A23" s="234" t="s">
        <v>144</v>
      </c>
      <c r="B23" s="235"/>
      <c r="C23" s="235"/>
      <c r="D23" s="235"/>
      <c r="E23" s="235"/>
      <c r="F23" s="235"/>
      <c r="G23" s="235"/>
      <c r="H23" s="235"/>
      <c r="I23" s="1">
        <v>16</v>
      </c>
      <c r="J23" s="6">
        <v>46962000</v>
      </c>
      <c r="K23" s="6">
        <v>15035000</v>
      </c>
    </row>
    <row r="24" spans="1:11">
      <c r="A24" s="234" t="s">
        <v>145</v>
      </c>
      <c r="B24" s="235"/>
      <c r="C24" s="235"/>
      <c r="D24" s="235"/>
      <c r="E24" s="235"/>
      <c r="F24" s="235"/>
      <c r="G24" s="235"/>
      <c r="H24" s="235"/>
      <c r="I24" s="1">
        <v>17</v>
      </c>
      <c r="J24" s="6">
        <v>6167121</v>
      </c>
      <c r="K24" s="6">
        <v>7663033</v>
      </c>
    </row>
    <row r="25" spans="1:11">
      <c r="A25" s="234" t="s">
        <v>146</v>
      </c>
      <c r="B25" s="235"/>
      <c r="C25" s="235"/>
      <c r="D25" s="235"/>
      <c r="E25" s="235"/>
      <c r="F25" s="235"/>
      <c r="G25" s="235"/>
      <c r="H25" s="235"/>
      <c r="I25" s="1">
        <v>18</v>
      </c>
      <c r="J25" s="6"/>
      <c r="K25" s="6"/>
    </row>
    <row r="26" spans="1:11">
      <c r="A26" s="234" t="s">
        <v>147</v>
      </c>
      <c r="B26" s="235"/>
      <c r="C26" s="235"/>
      <c r="D26" s="235"/>
      <c r="E26" s="235"/>
      <c r="F26" s="235"/>
      <c r="G26" s="235"/>
      <c r="H26" s="235"/>
      <c r="I26" s="1">
        <v>19</v>
      </c>
      <c r="J26" s="6"/>
      <c r="K26" s="6">
        <v>40913000</v>
      </c>
    </row>
    <row r="27" spans="1:11">
      <c r="A27" s="237" t="s">
        <v>133</v>
      </c>
      <c r="B27" s="238"/>
      <c r="C27" s="238"/>
      <c r="D27" s="238"/>
      <c r="E27" s="238"/>
      <c r="F27" s="238"/>
      <c r="G27" s="238"/>
      <c r="H27" s="238"/>
      <c r="I27" s="1">
        <v>20</v>
      </c>
      <c r="J27" s="52">
        <f>SUM(J22:J26)</f>
        <v>65607542</v>
      </c>
      <c r="K27" s="52">
        <f>SUM(K22:K26)</f>
        <v>70540057</v>
      </c>
    </row>
    <row r="28" spans="1:11">
      <c r="A28" s="234" t="s">
        <v>97</v>
      </c>
      <c r="B28" s="235"/>
      <c r="C28" s="235"/>
      <c r="D28" s="235"/>
      <c r="E28" s="235"/>
      <c r="F28" s="235"/>
      <c r="G28" s="235"/>
      <c r="H28" s="235"/>
      <c r="I28" s="1">
        <v>21</v>
      </c>
      <c r="J28" s="6">
        <v>71667855</v>
      </c>
      <c r="K28" s="6">
        <v>56341486</v>
      </c>
    </row>
    <row r="29" spans="1:11">
      <c r="A29" s="234" t="s">
        <v>98</v>
      </c>
      <c r="B29" s="235"/>
      <c r="C29" s="235"/>
      <c r="D29" s="235"/>
      <c r="E29" s="235"/>
      <c r="F29" s="235"/>
      <c r="G29" s="235"/>
      <c r="H29" s="235"/>
      <c r="I29" s="1">
        <v>22</v>
      </c>
      <c r="J29" s="6">
        <v>5808000</v>
      </c>
      <c r="K29" s="6"/>
    </row>
    <row r="30" spans="1:11">
      <c r="A30" s="234" t="s">
        <v>10</v>
      </c>
      <c r="B30" s="235"/>
      <c r="C30" s="235"/>
      <c r="D30" s="235"/>
      <c r="E30" s="235"/>
      <c r="F30" s="235"/>
      <c r="G30" s="235"/>
      <c r="H30" s="235"/>
      <c r="I30" s="1">
        <v>23</v>
      </c>
      <c r="J30" s="6">
        <v>2882000</v>
      </c>
      <c r="K30" s="6">
        <v>15000000</v>
      </c>
    </row>
    <row r="31" spans="1:11">
      <c r="A31" s="237" t="s">
        <v>2</v>
      </c>
      <c r="B31" s="238"/>
      <c r="C31" s="238"/>
      <c r="D31" s="238"/>
      <c r="E31" s="238"/>
      <c r="F31" s="238"/>
      <c r="G31" s="238"/>
      <c r="H31" s="238"/>
      <c r="I31" s="1">
        <v>24</v>
      </c>
      <c r="J31" s="52">
        <f>SUM(J28:J30)</f>
        <v>80357855</v>
      </c>
      <c r="K31" s="52">
        <f>SUM(K28:K30)</f>
        <v>71341486</v>
      </c>
    </row>
    <row r="32" spans="1:11">
      <c r="A32" s="237" t="s">
        <v>28</v>
      </c>
      <c r="B32" s="238"/>
      <c r="C32" s="238"/>
      <c r="D32" s="238"/>
      <c r="E32" s="238"/>
      <c r="F32" s="238"/>
      <c r="G32" s="238"/>
      <c r="H32" s="238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>
      <c r="A33" s="237" t="s">
        <v>29</v>
      </c>
      <c r="B33" s="238"/>
      <c r="C33" s="238"/>
      <c r="D33" s="238"/>
      <c r="E33" s="238"/>
      <c r="F33" s="238"/>
      <c r="G33" s="238"/>
      <c r="H33" s="238"/>
      <c r="I33" s="1">
        <v>26</v>
      </c>
      <c r="J33" s="52">
        <f>IF(J31&gt;J27,J31-J27,0)</f>
        <v>14750313</v>
      </c>
      <c r="K33" s="52">
        <f>IF(K31&gt;K27,K31-K27,0)</f>
        <v>801429</v>
      </c>
    </row>
    <row r="34" spans="1:11">
      <c r="A34" s="226" t="s">
        <v>130</v>
      </c>
      <c r="B34" s="227"/>
      <c r="C34" s="227"/>
      <c r="D34" s="227"/>
      <c r="E34" s="227"/>
      <c r="F34" s="227"/>
      <c r="G34" s="227"/>
      <c r="H34" s="227"/>
      <c r="I34" s="284"/>
      <c r="J34" s="284"/>
      <c r="K34" s="285"/>
    </row>
    <row r="35" spans="1:11">
      <c r="A35" s="234" t="s">
        <v>139</v>
      </c>
      <c r="B35" s="235"/>
      <c r="C35" s="235"/>
      <c r="D35" s="235"/>
      <c r="E35" s="235"/>
      <c r="F35" s="235"/>
      <c r="G35" s="235"/>
      <c r="H35" s="235"/>
      <c r="I35" s="1">
        <v>27</v>
      </c>
      <c r="J35" s="6">
        <v>62221000</v>
      </c>
      <c r="K35" s="6"/>
    </row>
    <row r="36" spans="1:11">
      <c r="A36" s="234" t="s">
        <v>19</v>
      </c>
      <c r="B36" s="235"/>
      <c r="C36" s="235"/>
      <c r="D36" s="235"/>
      <c r="E36" s="235"/>
      <c r="F36" s="235"/>
      <c r="G36" s="235"/>
      <c r="H36" s="235"/>
      <c r="I36" s="1">
        <v>28</v>
      </c>
      <c r="J36" s="6">
        <v>1095540025</v>
      </c>
      <c r="K36" s="6">
        <v>101711000</v>
      </c>
    </row>
    <row r="37" spans="1:11">
      <c r="A37" s="234" t="s">
        <v>20</v>
      </c>
      <c r="B37" s="235"/>
      <c r="C37" s="235"/>
      <c r="D37" s="235"/>
      <c r="E37" s="235"/>
      <c r="F37" s="235"/>
      <c r="G37" s="235"/>
      <c r="H37" s="235"/>
      <c r="I37" s="1">
        <v>29</v>
      </c>
      <c r="J37" s="6"/>
      <c r="K37" s="6"/>
    </row>
    <row r="38" spans="1:11">
      <c r="A38" s="237" t="s">
        <v>55</v>
      </c>
      <c r="B38" s="238"/>
      <c r="C38" s="238"/>
      <c r="D38" s="238"/>
      <c r="E38" s="238"/>
      <c r="F38" s="238"/>
      <c r="G38" s="238"/>
      <c r="H38" s="238"/>
      <c r="I38" s="1">
        <v>30</v>
      </c>
      <c r="J38" s="52">
        <f>SUM(J35:J37)</f>
        <v>1157761025</v>
      </c>
      <c r="K38" s="52">
        <f>SUM(K35:K37)</f>
        <v>101711000</v>
      </c>
    </row>
    <row r="39" spans="1:11">
      <c r="A39" s="234" t="s">
        <v>21</v>
      </c>
      <c r="B39" s="235"/>
      <c r="C39" s="235"/>
      <c r="D39" s="235"/>
      <c r="E39" s="235"/>
      <c r="F39" s="235"/>
      <c r="G39" s="235"/>
      <c r="H39" s="235"/>
      <c r="I39" s="1">
        <v>31</v>
      </c>
      <c r="J39" s="6">
        <v>1134748175</v>
      </c>
      <c r="K39" s="6">
        <v>232790158</v>
      </c>
    </row>
    <row r="40" spans="1:11">
      <c r="A40" s="234" t="s">
        <v>22</v>
      </c>
      <c r="B40" s="235"/>
      <c r="C40" s="235"/>
      <c r="D40" s="235"/>
      <c r="E40" s="235"/>
      <c r="F40" s="235"/>
      <c r="G40" s="235"/>
      <c r="H40" s="235"/>
      <c r="I40" s="1">
        <v>32</v>
      </c>
      <c r="J40" s="6">
        <v>1049000</v>
      </c>
      <c r="K40" s="6">
        <v>879000</v>
      </c>
    </row>
    <row r="41" spans="1:11">
      <c r="A41" s="234" t="s">
        <v>23</v>
      </c>
      <c r="B41" s="235"/>
      <c r="C41" s="235"/>
      <c r="D41" s="235"/>
      <c r="E41" s="235"/>
      <c r="F41" s="235"/>
      <c r="G41" s="235"/>
      <c r="H41" s="235"/>
      <c r="I41" s="1">
        <v>33</v>
      </c>
      <c r="J41" s="6"/>
      <c r="K41" s="6"/>
    </row>
    <row r="42" spans="1:11">
      <c r="A42" s="234" t="s">
        <v>24</v>
      </c>
      <c r="B42" s="235"/>
      <c r="C42" s="235"/>
      <c r="D42" s="235"/>
      <c r="E42" s="235"/>
      <c r="F42" s="235"/>
      <c r="G42" s="235"/>
      <c r="H42" s="235"/>
      <c r="I42" s="1">
        <v>34</v>
      </c>
      <c r="J42" s="6">
        <v>2532000</v>
      </c>
      <c r="K42" s="6">
        <v>5318965</v>
      </c>
    </row>
    <row r="43" spans="1:11">
      <c r="A43" s="234" t="s">
        <v>25</v>
      </c>
      <c r="B43" s="235"/>
      <c r="C43" s="235"/>
      <c r="D43" s="235"/>
      <c r="E43" s="235"/>
      <c r="F43" s="235"/>
      <c r="G43" s="235"/>
      <c r="H43" s="235"/>
      <c r="I43" s="1">
        <v>35</v>
      </c>
      <c r="J43" s="6">
        <v>2640000</v>
      </c>
      <c r="K43" s="6">
        <v>16317722</v>
      </c>
    </row>
    <row r="44" spans="1:11">
      <c r="A44" s="237" t="s">
        <v>56</v>
      </c>
      <c r="B44" s="238"/>
      <c r="C44" s="238"/>
      <c r="D44" s="238"/>
      <c r="E44" s="238"/>
      <c r="F44" s="238"/>
      <c r="G44" s="238"/>
      <c r="H44" s="238"/>
      <c r="I44" s="1">
        <v>36</v>
      </c>
      <c r="J44" s="52">
        <f>SUM(J39:J43)</f>
        <v>1140969175</v>
      </c>
      <c r="K44" s="52">
        <f>SUM(K39:K43)</f>
        <v>255305845</v>
      </c>
    </row>
    <row r="45" spans="1:11">
      <c r="A45" s="237" t="s">
        <v>11</v>
      </c>
      <c r="B45" s="238"/>
      <c r="C45" s="238"/>
      <c r="D45" s="238"/>
      <c r="E45" s="238"/>
      <c r="F45" s="238"/>
      <c r="G45" s="238"/>
      <c r="H45" s="238"/>
      <c r="I45" s="1">
        <v>37</v>
      </c>
      <c r="J45" s="52">
        <f>IF(J38&gt;J44,J38-J44,0)</f>
        <v>16791850</v>
      </c>
      <c r="K45" s="52">
        <f>IF(K38&gt;K44,K38-K44,0)</f>
        <v>0</v>
      </c>
    </row>
    <row r="46" spans="1:11">
      <c r="A46" s="237" t="s">
        <v>12</v>
      </c>
      <c r="B46" s="238"/>
      <c r="C46" s="238"/>
      <c r="D46" s="238"/>
      <c r="E46" s="238"/>
      <c r="F46" s="238"/>
      <c r="G46" s="238"/>
      <c r="H46" s="238"/>
      <c r="I46" s="1">
        <v>38</v>
      </c>
      <c r="J46" s="52">
        <f>IF(J44&gt;J38,J44-J38,0)</f>
        <v>0</v>
      </c>
      <c r="K46" s="52">
        <f>IF(K44&gt;K38,K44-K38,0)</f>
        <v>153594845</v>
      </c>
    </row>
    <row r="47" spans="1:11">
      <c r="A47" s="234" t="s">
        <v>57</v>
      </c>
      <c r="B47" s="235"/>
      <c r="C47" s="235"/>
      <c r="D47" s="235"/>
      <c r="E47" s="235"/>
      <c r="F47" s="235"/>
      <c r="G47" s="235"/>
      <c r="H47" s="235"/>
      <c r="I47" s="1">
        <v>39</v>
      </c>
      <c r="J47" s="52">
        <f>IF(J19-J20+J32-J33+J45-J46&gt;0,J19-J20+J32-J33+J45-J46,0)</f>
        <v>160544008</v>
      </c>
      <c r="K47" s="52">
        <f>IF(K19-K20+K32-K33+K45-K46&gt;0,K19-K20+K32-K33+K45-K46,0)</f>
        <v>26357751</v>
      </c>
    </row>
    <row r="48" spans="1:11">
      <c r="A48" s="234" t="s">
        <v>58</v>
      </c>
      <c r="B48" s="235"/>
      <c r="C48" s="235"/>
      <c r="D48" s="235"/>
      <c r="E48" s="235"/>
      <c r="F48" s="235"/>
      <c r="G48" s="235"/>
      <c r="H48" s="235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>
      <c r="A49" s="234" t="s">
        <v>131</v>
      </c>
      <c r="B49" s="235"/>
      <c r="C49" s="235"/>
      <c r="D49" s="235"/>
      <c r="E49" s="235"/>
      <c r="F49" s="235"/>
      <c r="G49" s="235"/>
      <c r="H49" s="235"/>
      <c r="I49" s="1">
        <v>41</v>
      </c>
      <c r="J49" s="6">
        <v>231977856</v>
      </c>
      <c r="K49" s="6">
        <v>247596296</v>
      </c>
    </row>
    <row r="50" spans="1:11">
      <c r="A50" s="234" t="s">
        <v>140</v>
      </c>
      <c r="B50" s="235"/>
      <c r="C50" s="235"/>
      <c r="D50" s="235"/>
      <c r="E50" s="235"/>
      <c r="F50" s="235"/>
      <c r="G50" s="235"/>
      <c r="H50" s="235"/>
      <c r="I50" s="1">
        <v>42</v>
      </c>
      <c r="J50" s="6">
        <f>J47</f>
        <v>160544008</v>
      </c>
      <c r="K50" s="6">
        <f>K47</f>
        <v>26357751</v>
      </c>
    </row>
    <row r="51" spans="1:11">
      <c r="A51" s="234" t="s">
        <v>141</v>
      </c>
      <c r="B51" s="235"/>
      <c r="C51" s="235"/>
      <c r="D51" s="235"/>
      <c r="E51" s="235"/>
      <c r="F51" s="235"/>
      <c r="G51" s="235"/>
      <c r="H51" s="235"/>
      <c r="I51" s="1">
        <v>43</v>
      </c>
      <c r="J51" s="6">
        <f>J48</f>
        <v>0</v>
      </c>
      <c r="K51" s="6">
        <f>K48</f>
        <v>0</v>
      </c>
    </row>
    <row r="52" spans="1:11">
      <c r="A52" s="240" t="s">
        <v>142</v>
      </c>
      <c r="B52" s="241"/>
      <c r="C52" s="241"/>
      <c r="D52" s="241"/>
      <c r="E52" s="241"/>
      <c r="F52" s="241"/>
      <c r="G52" s="241"/>
      <c r="H52" s="241"/>
      <c r="I52" s="4">
        <v>44</v>
      </c>
      <c r="J52" s="59">
        <f>J49+J50-J51</f>
        <v>392521864</v>
      </c>
      <c r="K52" s="59">
        <f>K49+K50-K51</f>
        <v>273954047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7:K12 J22:K26 J28:K30 J14:K17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13:K13 J27:K27 J52:K52 J44:K48 J18:K20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view="pageBreakPreview" zoomScale="125" zoomScaleNormal="100" workbookViewId="0">
      <selection activeCell="J23" sqref="J23:K24"/>
    </sheetView>
  </sheetViews>
  <sheetFormatPr defaultRowHeight="12.75"/>
  <cols>
    <col min="1" max="4" width="9.140625" style="68"/>
    <col min="5" max="5" width="10.140625" style="68" bestFit="1" customWidth="1"/>
    <col min="6" max="9" width="9.140625" style="68"/>
    <col min="10" max="11" width="10.85546875" style="68" bestFit="1" customWidth="1"/>
    <col min="12" max="12" width="17" style="68" bestFit="1" customWidth="1"/>
    <col min="13" max="14" width="19.85546875" style="138" bestFit="1" customWidth="1"/>
    <col min="15" max="15" width="17" style="138" bestFit="1" customWidth="1"/>
    <col min="16" max="16384" width="9.140625" style="68"/>
  </cols>
  <sheetData>
    <row r="1" spans="1:14">
      <c r="A1" s="308" t="s">
        <v>241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67"/>
    </row>
    <row r="2" spans="1:14" ht="15.75">
      <c r="A2" s="41"/>
      <c r="B2" s="66"/>
      <c r="C2" s="297" t="s">
        <v>242</v>
      </c>
      <c r="D2" s="297"/>
      <c r="E2" s="69">
        <v>40909</v>
      </c>
      <c r="F2" s="42" t="s">
        <v>210</v>
      </c>
      <c r="G2" s="298">
        <v>41182</v>
      </c>
      <c r="H2" s="299"/>
      <c r="I2" s="66"/>
      <c r="J2" s="66"/>
      <c r="K2" s="66"/>
      <c r="L2" s="70"/>
    </row>
    <row r="3" spans="1:14" ht="23.25">
      <c r="A3" s="300" t="s">
        <v>46</v>
      </c>
      <c r="B3" s="300"/>
      <c r="C3" s="300"/>
      <c r="D3" s="300"/>
      <c r="E3" s="300"/>
      <c r="F3" s="300"/>
      <c r="G3" s="300"/>
      <c r="H3" s="300"/>
      <c r="I3" s="72" t="s">
        <v>265</v>
      </c>
      <c r="J3" s="73" t="s">
        <v>120</v>
      </c>
      <c r="K3" s="73" t="s">
        <v>121</v>
      </c>
    </row>
    <row r="4" spans="1:14">
      <c r="A4" s="301">
        <v>1</v>
      </c>
      <c r="B4" s="301"/>
      <c r="C4" s="301"/>
      <c r="D4" s="301"/>
      <c r="E4" s="301"/>
      <c r="F4" s="301"/>
      <c r="G4" s="301"/>
      <c r="H4" s="301"/>
      <c r="I4" s="75">
        <v>2</v>
      </c>
      <c r="J4" s="74" t="s">
        <v>243</v>
      </c>
      <c r="K4" s="74" t="s">
        <v>244</v>
      </c>
    </row>
    <row r="5" spans="1:14">
      <c r="A5" s="293" t="s">
        <v>245</v>
      </c>
      <c r="B5" s="294"/>
      <c r="C5" s="294"/>
      <c r="D5" s="294"/>
      <c r="E5" s="294"/>
      <c r="F5" s="294"/>
      <c r="G5" s="294"/>
      <c r="H5" s="294"/>
      <c r="I5" s="43">
        <v>1</v>
      </c>
      <c r="J5" s="142">
        <v>133372000</v>
      </c>
      <c r="K5" s="44">
        <v>133372000</v>
      </c>
    </row>
    <row r="6" spans="1:14">
      <c r="A6" s="293" t="s">
        <v>246</v>
      </c>
      <c r="B6" s="294"/>
      <c r="C6" s="294"/>
      <c r="D6" s="294"/>
      <c r="E6" s="294"/>
      <c r="F6" s="294"/>
      <c r="G6" s="294"/>
      <c r="H6" s="294"/>
      <c r="I6" s="43">
        <v>2</v>
      </c>
      <c r="J6" s="143">
        <v>882903246</v>
      </c>
      <c r="K6" s="45">
        <v>882616864</v>
      </c>
    </row>
    <row r="7" spans="1:14">
      <c r="A7" s="293" t="s">
        <v>247</v>
      </c>
      <c r="B7" s="294"/>
      <c r="C7" s="294"/>
      <c r="D7" s="294"/>
      <c r="E7" s="294"/>
      <c r="F7" s="294"/>
      <c r="G7" s="294"/>
      <c r="H7" s="294"/>
      <c r="I7" s="43">
        <v>3</v>
      </c>
      <c r="J7" s="143">
        <v>2832047</v>
      </c>
      <c r="K7" s="45">
        <v>-110692975</v>
      </c>
    </row>
    <row r="8" spans="1:14">
      <c r="A8" s="293" t="s">
        <v>248</v>
      </c>
      <c r="B8" s="294"/>
      <c r="C8" s="294"/>
      <c r="D8" s="294"/>
      <c r="E8" s="294"/>
      <c r="F8" s="294"/>
      <c r="G8" s="294"/>
      <c r="H8" s="294"/>
      <c r="I8" s="43">
        <v>4</v>
      </c>
      <c r="J8" s="143">
        <v>378696325</v>
      </c>
      <c r="K8" s="45">
        <v>415505581</v>
      </c>
    </row>
    <row r="9" spans="1:14">
      <c r="A9" s="293" t="s">
        <v>249</v>
      </c>
      <c r="B9" s="294"/>
      <c r="C9" s="294"/>
      <c r="D9" s="294"/>
      <c r="E9" s="294"/>
      <c r="F9" s="294"/>
      <c r="G9" s="294"/>
      <c r="H9" s="294"/>
      <c r="I9" s="43">
        <v>5</v>
      </c>
      <c r="J9" s="143">
        <v>46600798</v>
      </c>
      <c r="K9" s="45">
        <v>71178044</v>
      </c>
    </row>
    <row r="10" spans="1:14">
      <c r="A10" s="293" t="s">
        <v>250</v>
      </c>
      <c r="B10" s="294"/>
      <c r="C10" s="294"/>
      <c r="D10" s="294"/>
      <c r="E10" s="294"/>
      <c r="F10" s="294"/>
      <c r="G10" s="294"/>
      <c r="H10" s="294"/>
      <c r="I10" s="43">
        <v>6</v>
      </c>
      <c r="J10" s="143"/>
      <c r="K10" s="45"/>
    </row>
    <row r="11" spans="1:14">
      <c r="A11" s="293" t="s">
        <v>251</v>
      </c>
      <c r="B11" s="294"/>
      <c r="C11" s="294"/>
      <c r="D11" s="294"/>
      <c r="E11" s="294"/>
      <c r="F11" s="294"/>
      <c r="G11" s="294"/>
      <c r="H11" s="294"/>
      <c r="I11" s="43">
        <v>7</v>
      </c>
      <c r="J11" s="143"/>
      <c r="K11" s="45"/>
    </row>
    <row r="12" spans="1:14">
      <c r="A12" s="293" t="s">
        <v>252</v>
      </c>
      <c r="B12" s="294"/>
      <c r="C12" s="294"/>
      <c r="D12" s="294"/>
      <c r="E12" s="294"/>
      <c r="F12" s="294"/>
      <c r="G12" s="294"/>
      <c r="H12" s="294"/>
      <c r="I12" s="43">
        <v>8</v>
      </c>
      <c r="J12" s="143"/>
      <c r="K12" s="45"/>
    </row>
    <row r="13" spans="1:14">
      <c r="A13" s="293" t="s">
        <v>253</v>
      </c>
      <c r="B13" s="294"/>
      <c r="C13" s="294"/>
      <c r="D13" s="294"/>
      <c r="E13" s="294"/>
      <c r="F13" s="294"/>
      <c r="G13" s="294"/>
      <c r="H13" s="294"/>
      <c r="I13" s="43">
        <v>9</v>
      </c>
      <c r="J13" s="143"/>
      <c r="K13" s="45"/>
    </row>
    <row r="14" spans="1:14">
      <c r="A14" s="295" t="s">
        <v>254</v>
      </c>
      <c r="B14" s="296"/>
      <c r="C14" s="296"/>
      <c r="D14" s="296"/>
      <c r="E14" s="296"/>
      <c r="F14" s="296"/>
      <c r="G14" s="296"/>
      <c r="H14" s="296"/>
      <c r="I14" s="43">
        <v>10</v>
      </c>
      <c r="J14" s="118">
        <f>SUM(J5:J13)</f>
        <v>1444404416</v>
      </c>
      <c r="K14" s="118">
        <f>SUM(K5:K13)</f>
        <v>1391979514</v>
      </c>
      <c r="L14" s="141"/>
    </row>
    <row r="15" spans="1:14">
      <c r="A15" s="293" t="s">
        <v>255</v>
      </c>
      <c r="B15" s="294"/>
      <c r="C15" s="294"/>
      <c r="D15" s="294"/>
      <c r="E15" s="294"/>
      <c r="F15" s="294"/>
      <c r="G15" s="294"/>
      <c r="H15" s="294"/>
      <c r="I15" s="43">
        <v>11</v>
      </c>
      <c r="J15" s="143">
        <v>47667000</v>
      </c>
      <c r="K15" s="6">
        <v>-109559000</v>
      </c>
    </row>
    <row r="16" spans="1:14">
      <c r="A16" s="293" t="s">
        <v>256</v>
      </c>
      <c r="B16" s="294"/>
      <c r="C16" s="294"/>
      <c r="D16" s="294"/>
      <c r="E16" s="294"/>
      <c r="F16" s="294"/>
      <c r="G16" s="294"/>
      <c r="H16" s="294"/>
      <c r="I16" s="43">
        <v>12</v>
      </c>
      <c r="J16" s="143"/>
      <c r="K16" s="45"/>
      <c r="M16" s="140"/>
      <c r="N16" s="140"/>
    </row>
    <row r="17" spans="1:12">
      <c r="A17" s="293" t="s">
        <v>257</v>
      </c>
      <c r="B17" s="294"/>
      <c r="C17" s="294"/>
      <c r="D17" s="294"/>
      <c r="E17" s="294"/>
      <c r="F17" s="294"/>
      <c r="G17" s="294"/>
      <c r="H17" s="294"/>
      <c r="I17" s="43">
        <v>13</v>
      </c>
      <c r="J17" s="143">
        <v>-44202000</v>
      </c>
      <c r="K17" s="6">
        <v>-12760000</v>
      </c>
      <c r="L17" s="141"/>
    </row>
    <row r="18" spans="1:12">
      <c r="A18" s="293" t="s">
        <v>258</v>
      </c>
      <c r="B18" s="294"/>
      <c r="C18" s="294"/>
      <c r="D18" s="294"/>
      <c r="E18" s="294"/>
      <c r="F18" s="294"/>
      <c r="G18" s="294"/>
      <c r="H18" s="294"/>
      <c r="I18" s="43">
        <v>14</v>
      </c>
      <c r="J18" s="143"/>
      <c r="K18" s="45"/>
    </row>
    <row r="19" spans="1:12">
      <c r="A19" s="293" t="s">
        <v>259</v>
      </c>
      <c r="B19" s="294"/>
      <c r="C19" s="294"/>
      <c r="D19" s="294"/>
      <c r="E19" s="294"/>
      <c r="F19" s="294"/>
      <c r="G19" s="294"/>
      <c r="H19" s="294"/>
      <c r="I19" s="43">
        <v>15</v>
      </c>
      <c r="J19" s="143"/>
      <c r="K19" s="45"/>
    </row>
    <row r="20" spans="1:12">
      <c r="A20" s="293" t="s">
        <v>260</v>
      </c>
      <c r="B20" s="294"/>
      <c r="C20" s="294"/>
      <c r="D20" s="294"/>
      <c r="E20" s="294"/>
      <c r="F20" s="294"/>
      <c r="G20" s="294"/>
      <c r="H20" s="294"/>
      <c r="I20" s="43">
        <v>16</v>
      </c>
      <c r="J20" s="143">
        <v>52602866</v>
      </c>
      <c r="K20" s="45">
        <v>66183890</v>
      </c>
    </row>
    <row r="21" spans="1:12">
      <c r="A21" s="295" t="s">
        <v>261</v>
      </c>
      <c r="B21" s="296"/>
      <c r="C21" s="296"/>
      <c r="D21" s="296"/>
      <c r="E21" s="296"/>
      <c r="F21" s="296"/>
      <c r="G21" s="296"/>
      <c r="H21" s="296"/>
      <c r="I21" s="43">
        <v>17</v>
      </c>
      <c r="J21" s="71">
        <f>SUM(J15:J20)</f>
        <v>56067866</v>
      </c>
      <c r="K21" s="71">
        <f>SUM(K15:K20)</f>
        <v>-56135110</v>
      </c>
      <c r="L21" s="139"/>
    </row>
    <row r="22" spans="1:12">
      <c r="A22" s="310"/>
      <c r="B22" s="311"/>
      <c r="C22" s="311"/>
      <c r="D22" s="311"/>
      <c r="E22" s="311"/>
      <c r="F22" s="311"/>
      <c r="G22" s="311"/>
      <c r="H22" s="311"/>
      <c r="I22" s="312"/>
      <c r="J22" s="312"/>
      <c r="K22" s="313"/>
    </row>
    <row r="23" spans="1:12">
      <c r="A23" s="302" t="s">
        <v>262</v>
      </c>
      <c r="B23" s="303"/>
      <c r="C23" s="303"/>
      <c r="D23" s="303"/>
      <c r="E23" s="303"/>
      <c r="F23" s="303"/>
      <c r="G23" s="303"/>
      <c r="H23" s="303"/>
      <c r="I23" s="46">
        <v>18</v>
      </c>
      <c r="J23" s="6">
        <v>51780123</v>
      </c>
      <c r="K23" s="44">
        <v>-52424902</v>
      </c>
    </row>
    <row r="24" spans="1:12" ht="17.25" customHeight="1">
      <c r="A24" s="304" t="s">
        <v>263</v>
      </c>
      <c r="B24" s="305"/>
      <c r="C24" s="305"/>
      <c r="D24" s="305"/>
      <c r="E24" s="305"/>
      <c r="F24" s="305"/>
      <c r="G24" s="305"/>
      <c r="H24" s="305"/>
      <c r="I24" s="47">
        <v>19</v>
      </c>
      <c r="J24" s="6">
        <v>4287743</v>
      </c>
      <c r="K24" s="71">
        <v>-3710208</v>
      </c>
    </row>
    <row r="25" spans="1:12" ht="30" customHeight="1">
      <c r="A25" s="306" t="s">
        <v>264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K23:K24">
      <formula1>9999999999</formula1>
    </dataValidation>
    <dataValidation type="whole" operator="notEqual" allowBlank="1" showInputMessage="1" showErrorMessage="1" errorTitle="Pogrešan unos" error="Mogu se unijeti samo cjelobrojne vrijednosti." sqref="J5:J9 K5:K13 J20 J15:J17 K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0:J13 J18:J19 J23:J24"/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4" t="s">
        <v>240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5" t="s">
        <v>276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slatinovic</cp:lastModifiedBy>
  <cp:lastPrinted>2011-04-21T08:35:59Z</cp:lastPrinted>
  <dcterms:created xsi:type="dcterms:W3CDTF">2008-10-17T11:51:54Z</dcterms:created>
  <dcterms:modified xsi:type="dcterms:W3CDTF">2012-10-29T16:40:25Z</dcterms:modified>
</cp:coreProperties>
</file>