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Area" localSheetId="0">'General data'!$A$1:$I$64</definedName>
    <definedName name="_xlnm.Print_Area" localSheetId="5">'Notes'!$A$1:$J$47</definedName>
    <definedName name="_xlnm.Print_Titles" localSheetId="1">'Balance sheet'!$4:$6</definedName>
  </definedNames>
  <calcPr fullCalcOnLoad="1"/>
</workbook>
</file>

<file path=xl/sharedStrings.xml><?xml version="1.0" encoding="utf-8"?>
<sst xmlns="http://schemas.openxmlformats.org/spreadsheetml/2006/main" count="331" uniqueCount="304">
  <si>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</si>
  <si>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</si>
  <si>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</si>
  <si>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</si>
  <si>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</si>
  <si>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</si>
  <si>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</si>
  <si>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</si>
  <si>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</si>
  <si>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</si>
  <si>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</si>
  <si>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</si>
  <si>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</si>
  <si>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</si>
  <si>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</si>
  <si>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</si>
  <si>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</si>
  <si>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</si>
  <si>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</si>
  <si>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</si>
  <si>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</si>
  <si>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</si>
  <si>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</si>
  <si>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</si>
  <si>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</si>
  <si>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</si>
  <si>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</si>
  <si>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</si>
  <si>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</si>
  <si>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</si>
  <si>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</si>
  <si>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</si>
  <si>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</si>
  <si>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</si>
  <si>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</si>
  <si>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</si>
  <si>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</si>
  <si>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</si>
  <si>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</si>
  <si>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</si>
  <si>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</si>
  <si>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</si>
  <si>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</si>
  <si>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</si>
  <si>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</si>
  <si>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</si>
  <si>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</si>
  <si>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</si>
  <si>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</si>
  <si>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</si>
  <si>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</si>
  <si>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</si>
  <si>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</si>
  <si>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</si>
  <si>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</si>
  <si>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</si>
  <si>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</si>
  <si>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</si>
  <si>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</si>
  <si>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</si>
  <si>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</si>
  <si>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</si>
  <si>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</si>
  <si>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</si>
  <si>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</si>
  <si>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</si>
  <si>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</si>
  <si>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</si>
  <si>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</si>
  <si>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</si>
  <si>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</si>
  <si>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</si>
  <si>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</si>
  <si>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</si>
  <si>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</si>
  <si>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</si>
  <si>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</si>
  <si>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</si>
  <si>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</si>
  <si>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</si>
  <si>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</si>
  <si>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</si>
  <si>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</si>
  <si>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</si>
  <si>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</si>
  <si>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</si>
  <si>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</si>
  <si>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</si>
  <si>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</si>
  <si>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</si>
  <si>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</si>
  <si>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</si>
  <si>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</si>
  <si>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</si>
  <si>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</si>
  <si>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</si>
  <si>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</si>
  <si>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</si>
  <si>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</si>
  <si>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</si>
  <si>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</si>
  <si>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</si>
  <si>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</si>
  <si>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</si>
  <si>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</si>
  <si>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</si>
  <si>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</si>
  <si>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</si>
  <si>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</si>
  <si>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</si>
  <si>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</si>
  <si>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</si>
  <si>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</si>
  <si>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</si>
  <si>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</si>
  <si>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</si>
  <si>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</si>
  <si>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</si>
  <si>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</si>
  <si>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</si>
  <si>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</si>
  <si>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</si>
  <si>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</si>
  <si>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</si>
  <si>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</si>
  <si>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</si>
  <si>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</si>
  <si>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</si>
  <si>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</si>
  <si>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</si>
  <si>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</si>
  <si>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</si>
  <si>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</si>
  <si>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</si>
  <si>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</si>
  <si>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</si>
  <si>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</si>
  <si>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</si>
  <si>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</si>
  <si>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</si>
  <si>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</si>
  <si>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</si>
  <si>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</si>
  <si>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</si>
  <si>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</si>
  <si>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</si>
  <si>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</si>
  <si>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</si>
  <si>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</si>
  <si>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</si>
  <si>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</si>
  <si>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</si>
  <si>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</si>
  <si>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</si>
  <si>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</si>
  <si>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</si>
  <si>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</si>
  <si>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</si>
  <si>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</si>
  <si>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</si>
  <si>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</si>
  <si>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</si>
  <si>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</si>
  <si>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</si>
  <si>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</si>
  <si>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</si>
  <si>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</si>
  <si>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</si>
  <si>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</si>
  <si>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</si>
  <si>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</si>
  <si>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</si>
  <si>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</si>
  <si>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</si>
  <si>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</si>
  <si>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</si>
  <si>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</si>
  <si>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</si>
  <si>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</si>
  <si>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</si>
  <si>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</si>
  <si>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</si>
  <si>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</si>
  <si>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</si>
  <si>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</si>
  <si>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</si>
  <si>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</si>
  <si>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</si>
  <si>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</si>
  <si>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</si>
  <si>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</si>
  <si>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</si>
  <si>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</si>
  <si>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</si>
  <si>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</si>
  <si>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</si>
  <si>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</si>
  <si>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</si>
  <si>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</si>
  <si>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</si>
  <si>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</si>
  <si>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</si>
  <si>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</si>
  <si>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</si>
  <si>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</si>
  <si>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</si>
  <si>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</si>
  <si>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</si>
  <si>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</si>
  <si>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</si>
  <si>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</si>
  <si>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</si>
  <si>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</si>
  <si>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</si>
  <si>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</si>
  <si>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</si>
  <si>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</si>
  <si>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</si>
  <si>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</si>
  <si>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</si>
  <si>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</si>
  <si>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</si>
  <si>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</si>
  <si>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</si>
  <si>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</si>
  <si>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</si>
  <si>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</si>
  <si>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</si>
  <si>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</si>
  <si>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</si>
  <si>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</si>
  <si>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</si>
  <si>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</si>
  <si>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</si>
  <si>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</si>
  <si>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</si>
  <si>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</si>
  <si>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</si>
  <si>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</si>
  <si>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</si>
  <si>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</si>
  <si>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</si>
  <si>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</si>
  <si>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</si>
  <si>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</si>
  <si>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</si>
  <si>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</si>
  <si>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</si>
  <si>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</si>
  <si>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</si>
  <si>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</si>
  <si>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</si>
  <si>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</si>
  <si>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</si>
  <si>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</si>
  <si>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</si>
  <si>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</si>
  <si>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</si>
  <si>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</si>
  <si>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</si>
  <si>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</si>
  <si>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</si>
  <si>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</si>
  <si>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</si>
  <si>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</si>
  <si>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</si>
  <si>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</si>
  <si>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</si>
  <si>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</si>
  <si>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</si>
  <si>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</si>
  <si>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</si>
  <si>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</si>
  <si>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</si>
  <si>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</si>
  <si>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</si>
  <si>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</si>
  <si>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</si>
  <si>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</si>
  <si>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</si>
  <si>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</si>
  <si>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</si>
  <si>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</si>
  <si>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</si>
  <si>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>The accounting policy in 2011 year did not change.</t>
  </si>
  <si>
    <t xml:space="preserve">1. Audited annual financial statements 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</si>
  <si>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</si>
  <si>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</si>
  <si>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</si>
  <si>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</si>
  <si>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</si>
  <si>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</si>
  <si>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</si>
  <si>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</si>
  <si>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</si>
  <si>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NO</t>
  </si>
  <si>
    <t>Ilinčić Tatjana</t>
  </si>
  <si>
    <t>012413927</t>
  </si>
  <si>
    <t>012413002</t>
  </si>
  <si>
    <t>tatjana.ilincic@atlanticgrupa.com</t>
  </si>
  <si>
    <t>Stanković Zoran</t>
  </si>
  <si>
    <t>Obligator: Atlantic grupa d.d</t>
  </si>
  <si>
    <t>as at 31.12.2012.</t>
  </si>
  <si>
    <t>for the period  01.01.2012. to 31.12.2012.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</si>
</sst>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3" fillId="33" borderId="15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Fill="1" applyBorder="1" applyAlignment="1" applyProtection="1">
      <alignment horizontal="left" vertical="center" wrapTex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 horizontal="left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4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0" xfId="59" applyFont="1" applyAlignment="1" applyProtection="1">
      <alignment wrapText="1"/>
      <protection hidden="1"/>
    </xf>
    <xf numFmtId="0" fontId="4" fillId="0" borderId="0" xfId="59" applyFont="1" applyAlignment="1" applyProtection="1">
      <alignment horizontal="right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1" fontId="3" fillId="33" borderId="17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33" borderId="17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Alignment="1" applyProtection="1">
      <alignment/>
      <protection hidden="1"/>
    </xf>
    <xf numFmtId="0" fontId="4" fillId="0" borderId="0" xfId="59" applyFont="1" applyBorder="1" applyAlignment="1" applyProtection="1">
      <alignment horizontal="left" vertical="top" wrapText="1"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left" vertical="top" indent="2"/>
      <protection hidden="1"/>
    </xf>
    <xf numFmtId="0" fontId="4" fillId="0" borderId="0" xfId="59" applyFont="1" applyAlignment="1" applyProtection="1">
      <alignment horizontal="left" vertical="top" wrapText="1" indent="2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3" fillId="33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>
      <alignment/>
      <protection/>
    </xf>
    <xf numFmtId="49" fontId="3" fillId="33" borderId="0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9" applyNumberFormat="1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8" xfId="59" applyFont="1" applyBorder="1" applyAlignment="1" applyProtection="1">
      <alignment/>
      <protection hidden="1"/>
    </xf>
    <xf numFmtId="0" fontId="4" fillId="0" borderId="0" xfId="59" applyFont="1" applyAlignment="1" applyProtection="1">
      <alignment vertical="top"/>
      <protection hidden="1"/>
    </xf>
    <xf numFmtId="0" fontId="4" fillId="0" borderId="0" xfId="59" applyFont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Alignment="1" applyProtection="1">
      <alignment vertical="center"/>
      <protection hidden="1"/>
    </xf>
    <xf numFmtId="0" fontId="4" fillId="0" borderId="19" xfId="59" applyFont="1" applyBorder="1" applyAlignment="1" applyProtection="1">
      <alignment/>
      <protection hidden="1"/>
    </xf>
    <xf numFmtId="0" fontId="4" fillId="0" borderId="19" xfId="59" applyFont="1" applyBorder="1" applyAlignment="1">
      <alignment/>
      <protection/>
    </xf>
    <xf numFmtId="0" fontId="4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 wrapText="1"/>
    </xf>
    <xf numFmtId="0" fontId="9" fillId="0" borderId="0" xfId="64">
      <alignment vertical="top"/>
      <protection/>
    </xf>
    <xf numFmtId="0" fontId="9" fillId="0" borderId="0" xfId="64" applyAlignment="1">
      <alignment/>
      <protection/>
    </xf>
    <xf numFmtId="0" fontId="16" fillId="0" borderId="0" xfId="64" applyFont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9" fillId="0" borderId="0" xfId="59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9" applyFont="1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14" fillId="0" borderId="0" xfId="59" applyFont="1" applyFill="1" applyAlignment="1" applyProtection="1">
      <alignment/>
      <protection hidden="1"/>
    </xf>
    <xf numFmtId="3" fontId="2" fillId="35" borderId="13" xfId="0" applyNumberFormat="1" applyFont="1" applyFill="1" applyBorder="1" applyAlignment="1" applyProtection="1">
      <alignment vertical="center"/>
      <protection hidden="1"/>
    </xf>
    <xf numFmtId="0" fontId="4" fillId="0" borderId="0" xfId="59" applyFont="1" applyAlignment="1" applyProtection="1">
      <alignment horizontal="left"/>
      <protection hidden="1"/>
    </xf>
    <xf numFmtId="3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49" fontId="3" fillId="33" borderId="17" xfId="56" applyNumberFormat="1" applyFont="1" applyFill="1" applyBorder="1" applyAlignment="1" applyProtection="1">
      <alignment horizontal="right" vertical="center"/>
      <protection hidden="1" locked="0"/>
    </xf>
    <xf numFmtId="3" fontId="2" fillId="0" borderId="10" xfId="56" applyNumberFormat="1" applyFont="1" applyFill="1" applyBorder="1" applyAlignment="1" applyProtection="1">
      <alignment vertical="center"/>
      <protection locked="0"/>
    </xf>
    <xf numFmtId="3" fontId="2" fillId="0" borderId="13" xfId="56" applyNumberFormat="1" applyFont="1" applyFill="1" applyBorder="1" applyAlignment="1" applyProtection="1">
      <alignment vertical="center"/>
      <protection locked="0"/>
    </xf>
    <xf numFmtId="0" fontId="3" fillId="33" borderId="28" xfId="56" applyFont="1" applyFill="1" applyBorder="1" applyAlignment="1" applyProtection="1">
      <alignment horizontal="left" vertical="center"/>
      <protection hidden="1" locked="0"/>
    </xf>
    <xf numFmtId="0" fontId="4" fillId="0" borderId="23" xfId="56" applyFont="1" applyBorder="1" applyAlignment="1">
      <alignment horizontal="left" vertical="center"/>
      <protection/>
    </xf>
    <xf numFmtId="0" fontId="4" fillId="0" borderId="29" xfId="56" applyFont="1" applyBorder="1" applyAlignment="1">
      <alignment horizontal="left" vertical="center"/>
      <protection/>
    </xf>
    <xf numFmtId="0" fontId="13" fillId="33" borderId="28" xfId="52" applyFont="1" applyFill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/>
      <protection hidden="1" locked="0"/>
    </xf>
    <xf numFmtId="0" fontId="3" fillId="0" borderId="29" xfId="56" applyFont="1" applyBorder="1" applyAlignment="1" applyProtection="1">
      <alignment/>
      <protection hidden="1" locked="0"/>
    </xf>
    <xf numFmtId="0" fontId="3" fillId="0" borderId="23" xfId="56" applyFont="1" applyBorder="1" applyAlignment="1" applyProtection="1">
      <alignment horizontal="left" vertical="center"/>
      <protection hidden="1" locked="0"/>
    </xf>
    <xf numFmtId="49" fontId="3" fillId="33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3" xfId="56" applyNumberFormat="1" applyFont="1" applyBorder="1" applyAlignment="1" applyProtection="1">
      <alignment horizontal="left" vertical="center"/>
      <protection hidden="1" locked="0"/>
    </xf>
    <xf numFmtId="49" fontId="3" fillId="0" borderId="29" xfId="56" applyNumberFormat="1" applyFont="1" applyBorder="1" applyAlignment="1" applyProtection="1">
      <alignment horizontal="left" vertical="center"/>
      <protection hidden="1" locked="0"/>
    </xf>
    <xf numFmtId="49" fontId="3" fillId="33" borderId="28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Border="1" applyAlignment="1" applyProtection="1">
      <alignment horizontal="center" vertical="center"/>
      <protection hidden="1" locked="0"/>
    </xf>
    <xf numFmtId="49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Border="1" applyAlignment="1" applyProtection="1">
      <alignment horizontal="center" vertical="center"/>
      <protection hidden="1" locked="0"/>
    </xf>
    <xf numFmtId="1" fontId="3" fillId="33" borderId="28" xfId="56" applyNumberFormat="1" applyFont="1" applyFill="1" applyBorder="1" applyAlignment="1" applyProtection="1">
      <alignment horizontal="center" vertical="center"/>
      <protection hidden="1" locked="0"/>
    </xf>
    <xf numFmtId="1" fontId="3" fillId="33" borderId="29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Alignment="1" applyProtection="1">
      <alignment horizontal="right" vertical="center"/>
      <protection hidden="1"/>
    </xf>
    <xf numFmtId="0" fontId="4" fillId="0" borderId="30" xfId="59" applyFont="1" applyBorder="1" applyAlignment="1" applyProtection="1">
      <alignment horizontal="right"/>
      <protection hidden="1"/>
    </xf>
    <xf numFmtId="0" fontId="4" fillId="0" borderId="0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Alignment="1" applyProtection="1">
      <alignment horizontal="right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30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4" fillId="0" borderId="0" xfId="59" applyFont="1" applyAlignment="1" applyProtection="1">
      <alignment wrapText="1"/>
      <protection hidden="1"/>
    </xf>
    <xf numFmtId="0" fontId="2" fillId="0" borderId="0" xfId="59" applyFont="1" applyBorder="1" applyAlignment="1" applyProtection="1">
      <alignment horizontal="right" vertical="center" wrapText="1"/>
      <protection hidden="1"/>
    </xf>
    <xf numFmtId="0" fontId="2" fillId="0" borderId="30" xfId="59" applyFont="1" applyBorder="1" applyAlignment="1" applyProtection="1">
      <alignment horizontal="right" wrapText="1"/>
      <protection hidden="1"/>
    </xf>
    <xf numFmtId="0" fontId="3" fillId="33" borderId="28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>
      <alignment/>
      <protection/>
    </xf>
    <xf numFmtId="0" fontId="4" fillId="0" borderId="29" xfId="59" applyFont="1" applyBorder="1" applyAlignment="1">
      <alignment/>
      <protection/>
    </xf>
    <xf numFmtId="49" fontId="3" fillId="33" borderId="28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9" applyNumberFormat="1" applyFont="1" applyBorder="1" applyAlignment="1" applyProtection="1">
      <alignment horizontal="center" vertical="center"/>
      <protection hidden="1" locked="0"/>
    </xf>
    <xf numFmtId="0" fontId="3" fillId="33" borderId="28" xfId="59" applyFont="1" applyFill="1" applyBorder="1" applyAlignment="1" applyProtection="1">
      <alignment horizontal="left" vertical="center"/>
      <protection hidden="1" locked="0"/>
    </xf>
    <xf numFmtId="0" fontId="4" fillId="0" borderId="23" xfId="59" applyFont="1" applyBorder="1" applyAlignment="1">
      <alignment horizontal="left"/>
      <protection/>
    </xf>
    <xf numFmtId="0" fontId="4" fillId="0" borderId="29" xfId="59" applyFont="1" applyBorder="1" applyAlignment="1">
      <alignment horizontal="left"/>
      <protection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0" xfId="59" applyFont="1" applyAlignment="1" applyProtection="1">
      <alignment horizontal="center" vertical="center"/>
      <protection hidden="1"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4" fillId="0" borderId="0" xfId="59" applyFont="1" applyAlignment="1">
      <alignment horizontal="center"/>
      <protection/>
    </xf>
    <xf numFmtId="0" fontId="3" fillId="33" borderId="23" xfId="59" applyFont="1" applyFill="1" applyBorder="1" applyAlignment="1" applyProtection="1">
      <alignment horizontal="right" vertical="center"/>
      <protection hidden="1" locked="0"/>
    </xf>
    <xf numFmtId="0" fontId="3" fillId="33" borderId="29" xfId="59" applyFont="1" applyFill="1" applyBorder="1" applyAlignment="1" applyProtection="1">
      <alignment horizontal="right" vertical="center"/>
      <protection hidden="1" locked="0"/>
    </xf>
    <xf numFmtId="49" fontId="3" fillId="33" borderId="29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Alignment="1" applyProtection="1">
      <alignment horizontal="right" vertical="center" wrapText="1"/>
      <protection hidden="1"/>
    </xf>
    <xf numFmtId="0" fontId="4" fillId="0" borderId="30" xfId="59" applyFont="1" applyBorder="1" applyAlignment="1" applyProtection="1">
      <alignment horizontal="right" wrapText="1"/>
      <protection hidden="1"/>
    </xf>
    <xf numFmtId="0" fontId="10" fillId="0" borderId="0" xfId="59" applyFont="1" applyAlignment="1">
      <alignment/>
      <protection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18" xfId="59" applyFont="1" applyBorder="1" applyAlignment="1" applyProtection="1">
      <alignment horizontal="center"/>
      <protection hidden="1"/>
    </xf>
    <xf numFmtId="0" fontId="4" fillId="0" borderId="0" xfId="59" applyFont="1" applyFill="1" applyBorder="1" applyAlignment="1" applyProtection="1">
      <alignment horizontal="center" vertical="top"/>
      <protection hidden="1"/>
    </xf>
    <xf numFmtId="0" fontId="4" fillId="0" borderId="0" xfId="59" applyFont="1" applyFill="1" applyBorder="1" applyAlignment="1" applyProtection="1">
      <alignment horizontal="center"/>
      <protection hidden="1"/>
    </xf>
    <xf numFmtId="0" fontId="17" fillId="0" borderId="0" xfId="59" applyFont="1" applyFill="1" applyAlignment="1" applyProtection="1">
      <alignment horizontal="left"/>
      <protection hidden="1"/>
    </xf>
    <xf numFmtId="0" fontId="7" fillId="0" borderId="0" xfId="59" applyFont="1" applyFill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31" xfId="59" applyFont="1" applyBorder="1" applyAlignment="1" applyProtection="1">
      <alignment horizontal="center" vertical="top"/>
      <protection hidden="1"/>
    </xf>
    <xf numFmtId="0" fontId="4" fillId="0" borderId="31" xfId="59" applyFont="1" applyBorder="1" applyAlignment="1">
      <alignment horizontal="center"/>
      <protection/>
    </xf>
    <xf numFmtId="0" fontId="4" fillId="0" borderId="31" xfId="59" applyFont="1" applyBorder="1" applyAlignment="1">
      <alignment/>
      <protection/>
    </xf>
    <xf numFmtId="0" fontId="14" fillId="0" borderId="0" xfId="58" applyFont="1" applyBorder="1" applyAlignment="1" applyProtection="1">
      <alignment horizontal="left" vertical="center"/>
      <protection hidden="1"/>
    </xf>
    <xf numFmtId="49" fontId="5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36" borderId="35" xfId="0" applyFont="1" applyFill="1" applyBorder="1" applyAlignment="1">
      <alignment horizontal="left" vertical="center" wrapText="1"/>
    </xf>
    <xf numFmtId="0" fontId="3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/>
    </xf>
    <xf numFmtId="0" fontId="0" fillId="36" borderId="37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3" fillId="34" borderId="44" xfId="0" applyFont="1" applyFill="1" applyBorder="1" applyAlignment="1" applyProtection="1">
      <alignment horizontal="center" vertical="center" wrapText="1"/>
      <protection hidden="1"/>
    </xf>
    <xf numFmtId="0" fontId="3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3" fillId="36" borderId="28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left" vertical="center" wrapText="1"/>
    </xf>
    <xf numFmtId="0" fontId="0" fillId="36" borderId="2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6" borderId="36" xfId="0" applyFont="1" applyFill="1" applyBorder="1" applyAlignment="1">
      <alignment vertical="center" wrapText="1"/>
    </xf>
    <xf numFmtId="0" fontId="7" fillId="36" borderId="37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7" fillId="37" borderId="35" xfId="0" applyFont="1" applyFill="1" applyBorder="1" applyAlignment="1" applyProtection="1">
      <alignment vertical="center" wrapText="1"/>
      <protection hidden="1"/>
    </xf>
    <xf numFmtId="0" fontId="7" fillId="37" borderId="36" xfId="0" applyFont="1" applyFill="1" applyBorder="1" applyAlignment="1" applyProtection="1">
      <alignment vertical="center" wrapText="1"/>
      <protection hidden="1"/>
    </xf>
    <xf numFmtId="0" fontId="7" fillId="37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 applyProtection="1">
      <alignment horizontal="center" vertical="center" wrapText="1"/>
      <protection hidden="1"/>
    </xf>
    <xf numFmtId="0" fontId="3" fillId="38" borderId="35" xfId="0" applyFont="1" applyFill="1" applyBorder="1" applyAlignment="1">
      <alignment horizontal="left" vertical="center" wrapText="1"/>
    </xf>
    <xf numFmtId="0" fontId="3" fillId="38" borderId="36" xfId="0" applyFont="1" applyFill="1" applyBorder="1" applyAlignment="1">
      <alignment horizontal="left" vertical="center" wrapText="1"/>
    </xf>
    <xf numFmtId="0" fontId="0" fillId="38" borderId="36" xfId="0" applyFont="1" applyFill="1" applyBorder="1" applyAlignment="1">
      <alignment vertical="center" wrapText="1"/>
    </xf>
    <xf numFmtId="0" fontId="0" fillId="38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3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33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10" fillId="0" borderId="0" xfId="64" applyFont="1" applyAlignment="1">
      <alignment/>
      <protection/>
    </xf>
    <xf numFmtId="0" fontId="15" fillId="0" borderId="0" xfId="64" applyFont="1" applyBorder="1" applyAlignment="1">
      <alignment horizontal="justify" vertical="top" wrapText="1"/>
      <protection/>
    </xf>
    <xf numFmtId="0" fontId="9" fillId="0" borderId="0" xfId="64" applyAlignment="1">
      <alignment/>
      <protection/>
    </xf>
    <xf numFmtId="3" fontId="2" fillId="39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39" borderId="10" xfId="0" applyNumberFormat="1" applyFont="1" applyFill="1" applyBorder="1" applyAlignment="1" applyProtection="1">
      <alignment vertical="center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tjana.ilincic@atlanticgrup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SheetLayoutView="70" zoomScalePageLayoutView="0" workbookViewId="0" topLeftCell="A1">
      <selection activeCell="J24" sqref="J24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67" t="s">
        <v>7</v>
      </c>
      <c r="B1" s="167"/>
      <c r="C1" s="167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38" t="s">
        <v>8</v>
      </c>
      <c r="B2" s="138"/>
      <c r="C2" s="138"/>
      <c r="D2" s="139"/>
      <c r="E2" s="18">
        <v>40909</v>
      </c>
      <c r="F2" s="19"/>
      <c r="G2" s="106" t="s">
        <v>279</v>
      </c>
      <c r="H2" s="18">
        <v>41274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40" t="s">
        <v>6</v>
      </c>
      <c r="B4" s="140"/>
      <c r="C4" s="140"/>
      <c r="D4" s="140"/>
      <c r="E4" s="140"/>
      <c r="F4" s="140"/>
      <c r="G4" s="140"/>
      <c r="H4" s="140"/>
      <c r="I4" s="140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3" t="s">
        <v>9</v>
      </c>
      <c r="B6" s="134"/>
      <c r="C6" s="127" t="s">
        <v>286</v>
      </c>
      <c r="D6" s="128"/>
      <c r="E6" s="141"/>
      <c r="F6" s="141"/>
      <c r="G6" s="141"/>
      <c r="H6" s="141"/>
      <c r="I6" s="32"/>
      <c r="J6" s="16"/>
      <c r="K6" s="16"/>
      <c r="L6" s="16"/>
    </row>
    <row r="7" spans="1:12" ht="12.75">
      <c r="A7" s="33"/>
      <c r="B7" s="33"/>
      <c r="C7" s="24"/>
      <c r="D7" s="24"/>
      <c r="E7" s="141"/>
      <c r="F7" s="141"/>
      <c r="G7" s="141"/>
      <c r="H7" s="141"/>
      <c r="I7" s="32"/>
      <c r="J7" s="16"/>
      <c r="K7" s="16"/>
      <c r="L7" s="16"/>
    </row>
    <row r="8" spans="1:12" ht="15.75" customHeight="1">
      <c r="A8" s="142" t="s">
        <v>10</v>
      </c>
      <c r="B8" s="143"/>
      <c r="C8" s="129" t="s">
        <v>287</v>
      </c>
      <c r="D8" s="130"/>
      <c r="E8" s="141"/>
      <c r="F8" s="141"/>
      <c r="G8" s="141"/>
      <c r="H8" s="141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35" t="s">
        <v>11</v>
      </c>
      <c r="B10" s="136"/>
      <c r="C10" s="129" t="s">
        <v>288</v>
      </c>
      <c r="D10" s="130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37"/>
      <c r="B11" s="137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3" t="s">
        <v>12</v>
      </c>
      <c r="B12" s="134"/>
      <c r="C12" s="117" t="s">
        <v>289</v>
      </c>
      <c r="D12" s="118"/>
      <c r="E12" s="118"/>
      <c r="F12" s="118"/>
      <c r="G12" s="118"/>
      <c r="H12" s="118"/>
      <c r="I12" s="119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3" t="s">
        <v>13</v>
      </c>
      <c r="B14" s="134"/>
      <c r="C14" s="131">
        <v>10000</v>
      </c>
      <c r="D14" s="132"/>
      <c r="E14" s="24"/>
      <c r="F14" s="117" t="s">
        <v>290</v>
      </c>
      <c r="G14" s="118"/>
      <c r="H14" s="118"/>
      <c r="I14" s="119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3" t="s">
        <v>14</v>
      </c>
      <c r="B16" s="134"/>
      <c r="C16" s="117" t="s">
        <v>291</v>
      </c>
      <c r="D16" s="118"/>
      <c r="E16" s="118"/>
      <c r="F16" s="118"/>
      <c r="G16" s="118"/>
      <c r="H16" s="118"/>
      <c r="I16" s="119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3" t="s">
        <v>15</v>
      </c>
      <c r="B18" s="134"/>
      <c r="C18" s="120" t="s">
        <v>292</v>
      </c>
      <c r="D18" s="121"/>
      <c r="E18" s="121"/>
      <c r="F18" s="121"/>
      <c r="G18" s="121"/>
      <c r="H18" s="121"/>
      <c r="I18" s="122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3" t="s">
        <v>16</v>
      </c>
      <c r="B20" s="134"/>
      <c r="C20" s="120" t="s">
        <v>293</v>
      </c>
      <c r="D20" s="121"/>
      <c r="E20" s="121"/>
      <c r="F20" s="121"/>
      <c r="G20" s="121"/>
      <c r="H20" s="121"/>
      <c r="I20" s="122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3" t="s">
        <v>17</v>
      </c>
      <c r="B22" s="134"/>
      <c r="C22" s="37"/>
      <c r="D22" s="149"/>
      <c r="E22" s="150"/>
      <c r="F22" s="151"/>
      <c r="G22" s="152"/>
      <c r="H22" s="153"/>
      <c r="I22" s="39"/>
      <c r="J22" s="16"/>
      <c r="K22" s="16"/>
      <c r="L22" s="16"/>
    </row>
    <row r="23" spans="1:12" ht="12.75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ht="12.75">
      <c r="A24" s="133" t="s">
        <v>18</v>
      </c>
      <c r="B24" s="134"/>
      <c r="C24" s="37"/>
      <c r="D24" s="149"/>
      <c r="E24" s="150"/>
      <c r="F24" s="150"/>
      <c r="G24" s="151"/>
      <c r="H24" s="31" t="s">
        <v>20</v>
      </c>
      <c r="I24" s="113">
        <v>81</v>
      </c>
      <c r="J24" s="16"/>
      <c r="K24" s="16"/>
      <c r="L24" s="16"/>
    </row>
    <row r="25" spans="1:12" ht="12.75">
      <c r="A25" s="33"/>
      <c r="B25" s="33"/>
      <c r="C25" s="24"/>
      <c r="D25" s="40"/>
      <c r="E25" s="40"/>
      <c r="F25" s="40"/>
      <c r="G25" s="33"/>
      <c r="H25" s="33" t="s">
        <v>21</v>
      </c>
      <c r="I25" s="36"/>
      <c r="J25" s="16"/>
      <c r="K25" s="16"/>
      <c r="L25" s="16"/>
    </row>
    <row r="26" spans="1:12" ht="12.75">
      <c r="A26" s="133" t="s">
        <v>19</v>
      </c>
      <c r="B26" s="134"/>
      <c r="C26" s="41" t="s">
        <v>295</v>
      </c>
      <c r="D26" s="42"/>
      <c r="E26" s="16"/>
      <c r="F26" s="43"/>
      <c r="G26" s="133" t="s">
        <v>22</v>
      </c>
      <c r="H26" s="134"/>
      <c r="I26" s="114" t="s">
        <v>294</v>
      </c>
      <c r="J26" s="16"/>
      <c r="K26" s="16"/>
      <c r="L26" s="16"/>
    </row>
    <row r="27" spans="1:12" ht="12.75">
      <c r="A27" s="33"/>
      <c r="B27" s="33"/>
      <c r="C27" s="24"/>
      <c r="D27" s="43"/>
      <c r="E27" s="43"/>
      <c r="F27" s="43"/>
      <c r="G27" s="43"/>
      <c r="H27" s="24"/>
      <c r="I27" s="44"/>
      <c r="J27" s="16"/>
      <c r="K27" s="16"/>
      <c r="L27" s="16"/>
    </row>
    <row r="28" spans="1:12" ht="12.75">
      <c r="A28" s="154" t="s">
        <v>23</v>
      </c>
      <c r="B28" s="155"/>
      <c r="C28" s="156"/>
      <c r="D28" s="156"/>
      <c r="E28" s="157"/>
      <c r="F28" s="158"/>
      <c r="G28" s="158"/>
      <c r="H28" s="159" t="s">
        <v>24</v>
      </c>
      <c r="I28" s="159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5"/>
      <c r="I29" s="44"/>
      <c r="J29" s="16"/>
      <c r="K29" s="16"/>
      <c r="L29" s="16"/>
    </row>
    <row r="30" spans="1:12" ht="12.75">
      <c r="A30" s="144"/>
      <c r="B30" s="145"/>
      <c r="C30" s="145"/>
      <c r="D30" s="146"/>
      <c r="E30" s="144"/>
      <c r="F30" s="160"/>
      <c r="G30" s="161"/>
      <c r="H30" s="147"/>
      <c r="I30" s="162"/>
      <c r="J30" s="16"/>
      <c r="K30" s="16"/>
      <c r="L30" s="16"/>
    </row>
    <row r="31" spans="1:12" ht="12.75">
      <c r="A31" s="38"/>
      <c r="B31" s="38"/>
      <c r="C31" s="36"/>
      <c r="D31" s="163"/>
      <c r="E31" s="163"/>
      <c r="F31" s="163"/>
      <c r="G31" s="164"/>
      <c r="H31" s="24"/>
      <c r="I31" s="48"/>
      <c r="J31" s="16"/>
      <c r="K31" s="16"/>
      <c r="L31" s="16"/>
    </row>
    <row r="32" spans="1:12" ht="12.75">
      <c r="A32" s="144"/>
      <c r="B32" s="145"/>
      <c r="C32" s="145"/>
      <c r="D32" s="146"/>
      <c r="E32" s="144"/>
      <c r="F32" s="145"/>
      <c r="G32" s="145"/>
      <c r="H32" s="147"/>
      <c r="I32" s="148"/>
      <c r="J32" s="16"/>
      <c r="K32" s="16"/>
      <c r="L32" s="16"/>
    </row>
    <row r="33" spans="1:12" ht="12.75">
      <c r="A33" s="38"/>
      <c r="B33" s="38"/>
      <c r="C33" s="36"/>
      <c r="D33" s="46"/>
      <c r="E33" s="46"/>
      <c r="F33" s="46"/>
      <c r="G33" s="47"/>
      <c r="H33" s="24"/>
      <c r="I33" s="49"/>
      <c r="J33" s="16"/>
      <c r="K33" s="16"/>
      <c r="L33" s="16"/>
    </row>
    <row r="34" spans="1:12" ht="12.75">
      <c r="A34" s="144"/>
      <c r="B34" s="145"/>
      <c r="C34" s="145"/>
      <c r="D34" s="146"/>
      <c r="E34" s="144"/>
      <c r="F34" s="145"/>
      <c r="G34" s="145"/>
      <c r="H34" s="147"/>
      <c r="I34" s="148"/>
      <c r="J34" s="16"/>
      <c r="K34" s="16"/>
      <c r="L34" s="16"/>
    </row>
    <row r="35" spans="1:12" ht="12.75">
      <c r="A35" s="38"/>
      <c r="B35" s="38"/>
      <c r="C35" s="36"/>
      <c r="D35" s="46"/>
      <c r="E35" s="46"/>
      <c r="F35" s="46"/>
      <c r="G35" s="47"/>
      <c r="H35" s="24"/>
      <c r="I35" s="49"/>
      <c r="J35" s="16"/>
      <c r="K35" s="16"/>
      <c r="L35" s="16"/>
    </row>
    <row r="36" spans="1:12" ht="12.75">
      <c r="A36" s="144"/>
      <c r="B36" s="145"/>
      <c r="C36" s="145"/>
      <c r="D36" s="146"/>
      <c r="E36" s="144"/>
      <c r="F36" s="145"/>
      <c r="G36" s="145"/>
      <c r="H36" s="147"/>
      <c r="I36" s="148"/>
      <c r="J36" s="16"/>
      <c r="K36" s="16"/>
      <c r="L36" s="16"/>
    </row>
    <row r="37" spans="1:12" ht="12.75">
      <c r="A37" s="50"/>
      <c r="B37" s="50"/>
      <c r="C37" s="168"/>
      <c r="D37" s="169"/>
      <c r="E37" s="24"/>
      <c r="F37" s="168"/>
      <c r="G37" s="169"/>
      <c r="H37" s="24"/>
      <c r="I37" s="24"/>
      <c r="J37" s="16"/>
      <c r="K37" s="16"/>
      <c r="L37" s="16"/>
    </row>
    <row r="38" spans="1:12" ht="12.75">
      <c r="A38" s="144"/>
      <c r="B38" s="145"/>
      <c r="C38" s="145"/>
      <c r="D38" s="146"/>
      <c r="E38" s="144"/>
      <c r="F38" s="145"/>
      <c r="G38" s="145"/>
      <c r="H38" s="147"/>
      <c r="I38" s="148"/>
      <c r="J38" s="16"/>
      <c r="K38" s="16"/>
      <c r="L38" s="16"/>
    </row>
    <row r="39" spans="1:12" ht="12.75">
      <c r="A39" s="50"/>
      <c r="B39" s="50"/>
      <c r="C39" s="51"/>
      <c r="D39" s="52"/>
      <c r="E39" s="24"/>
      <c r="F39" s="51"/>
      <c r="G39" s="52"/>
      <c r="H39" s="24"/>
      <c r="I39" s="24"/>
      <c r="J39" s="16"/>
      <c r="K39" s="16"/>
      <c r="L39" s="16"/>
    </row>
    <row r="40" spans="1:12" ht="12.75">
      <c r="A40" s="144"/>
      <c r="B40" s="160"/>
      <c r="C40" s="160"/>
      <c r="D40" s="161"/>
      <c r="E40" s="144"/>
      <c r="F40" s="145"/>
      <c r="G40" s="145"/>
      <c r="H40" s="147"/>
      <c r="I40" s="148"/>
      <c r="J40" s="16"/>
      <c r="K40" s="16"/>
      <c r="L40" s="16"/>
    </row>
    <row r="41" spans="1:12" ht="12.75">
      <c r="A41" s="53"/>
      <c r="B41" s="54"/>
      <c r="C41" s="54"/>
      <c r="D41" s="54"/>
      <c r="E41" s="53"/>
      <c r="F41" s="54"/>
      <c r="G41" s="54"/>
      <c r="H41" s="55"/>
      <c r="I41" s="56"/>
      <c r="J41" s="16"/>
      <c r="K41" s="16"/>
      <c r="L41" s="16"/>
    </row>
    <row r="42" spans="1:12" ht="12.75">
      <c r="A42" s="50"/>
      <c r="B42" s="50"/>
      <c r="C42" s="51"/>
      <c r="D42" s="52"/>
      <c r="E42" s="24"/>
      <c r="F42" s="51"/>
      <c r="G42" s="52"/>
      <c r="H42" s="24"/>
      <c r="I42" s="24"/>
      <c r="J42" s="16"/>
      <c r="K42" s="16"/>
      <c r="L42" s="16"/>
    </row>
    <row r="43" spans="1:12" ht="12.75">
      <c r="A43" s="57"/>
      <c r="B43" s="57"/>
      <c r="C43" s="57"/>
      <c r="D43" s="35"/>
      <c r="E43" s="35"/>
      <c r="F43" s="57"/>
      <c r="G43" s="35"/>
      <c r="H43" s="35"/>
      <c r="I43" s="35"/>
      <c r="J43" s="16"/>
      <c r="K43" s="16"/>
      <c r="L43" s="16"/>
    </row>
    <row r="44" spans="1:12" ht="12.75">
      <c r="A44" s="165" t="s">
        <v>25</v>
      </c>
      <c r="B44" s="166"/>
      <c r="C44" s="147"/>
      <c r="D44" s="148"/>
      <c r="E44" s="25"/>
      <c r="F44" s="149"/>
      <c r="G44" s="145"/>
      <c r="H44" s="145"/>
      <c r="I44" s="146"/>
      <c r="J44" s="16"/>
      <c r="K44" s="16"/>
      <c r="L44" s="16"/>
    </row>
    <row r="45" spans="1:12" ht="12.75">
      <c r="A45" s="50"/>
      <c r="B45" s="50"/>
      <c r="C45" s="168"/>
      <c r="D45" s="169"/>
      <c r="E45" s="24"/>
      <c r="F45" s="168"/>
      <c r="G45" s="170"/>
      <c r="H45" s="58"/>
      <c r="I45" s="58"/>
      <c r="J45" s="16"/>
      <c r="K45" s="16"/>
      <c r="L45" s="16"/>
    </row>
    <row r="46" spans="1:12" ht="12.75">
      <c r="A46" s="165" t="s">
        <v>26</v>
      </c>
      <c r="B46" s="166"/>
      <c r="C46" s="117" t="s">
        <v>296</v>
      </c>
      <c r="D46" s="123"/>
      <c r="E46" s="123"/>
      <c r="F46" s="123"/>
      <c r="G46" s="123"/>
      <c r="H46" s="123"/>
      <c r="I46" s="123"/>
      <c r="J46" s="16"/>
      <c r="K46" s="16"/>
      <c r="L46" s="16"/>
    </row>
    <row r="47" spans="1:12" ht="12.75">
      <c r="A47" s="33"/>
      <c r="B47" s="33"/>
      <c r="C47" s="59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65" t="s">
        <v>27</v>
      </c>
      <c r="B48" s="166"/>
      <c r="C48" s="124" t="s">
        <v>297</v>
      </c>
      <c r="D48" s="125"/>
      <c r="E48" s="126"/>
      <c r="F48" s="25"/>
      <c r="G48" s="31" t="s">
        <v>29</v>
      </c>
      <c r="H48" s="124" t="s">
        <v>298</v>
      </c>
      <c r="I48" s="126"/>
      <c r="J48" s="16"/>
      <c r="K48" s="16"/>
      <c r="L48" s="16"/>
    </row>
    <row r="49" spans="1:12" ht="12.75">
      <c r="A49" s="33"/>
      <c r="B49" s="33"/>
      <c r="C49" s="59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65" t="s">
        <v>30</v>
      </c>
      <c r="B50" s="166"/>
      <c r="C50" s="180" t="s">
        <v>299</v>
      </c>
      <c r="D50" s="125"/>
      <c r="E50" s="125"/>
      <c r="F50" s="125"/>
      <c r="G50" s="125"/>
      <c r="H50" s="125"/>
      <c r="I50" s="126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3" t="s">
        <v>31</v>
      </c>
      <c r="B52" s="134"/>
      <c r="C52" s="124" t="s">
        <v>300</v>
      </c>
      <c r="D52" s="125"/>
      <c r="E52" s="125"/>
      <c r="F52" s="125"/>
      <c r="G52" s="125"/>
      <c r="H52" s="125"/>
      <c r="I52" s="119"/>
      <c r="J52" s="16"/>
      <c r="K52" s="16"/>
      <c r="L52" s="16"/>
    </row>
    <row r="53" spans="1:12" ht="12.75">
      <c r="A53" s="60"/>
      <c r="B53" s="60"/>
      <c r="C53" s="175" t="s">
        <v>28</v>
      </c>
      <c r="D53" s="175"/>
      <c r="E53" s="175"/>
      <c r="F53" s="175"/>
      <c r="G53" s="175"/>
      <c r="H53" s="175"/>
      <c r="I53" s="62"/>
      <c r="J53" s="16"/>
      <c r="K53" s="16"/>
      <c r="L53" s="16"/>
    </row>
    <row r="54" spans="1:12" ht="12.75">
      <c r="A54" s="60"/>
      <c r="B54" s="60"/>
      <c r="C54" s="61"/>
      <c r="D54" s="61"/>
      <c r="E54" s="61"/>
      <c r="F54" s="61"/>
      <c r="G54" s="61"/>
      <c r="H54" s="61"/>
      <c r="I54" s="62"/>
      <c r="J54" s="16"/>
      <c r="K54" s="16"/>
      <c r="L54" s="16"/>
    </row>
    <row r="55" spans="1:12" ht="12.75">
      <c r="A55" s="60"/>
      <c r="B55" s="173" t="s">
        <v>32</v>
      </c>
      <c r="C55" s="174"/>
      <c r="D55" s="174"/>
      <c r="E55" s="174"/>
      <c r="F55" s="102"/>
      <c r="G55" s="102"/>
      <c r="H55" s="98"/>
      <c r="I55" s="98"/>
      <c r="J55" s="16"/>
      <c r="K55" s="16"/>
      <c r="L55" s="16"/>
    </row>
    <row r="56" spans="1:12" ht="12.75">
      <c r="A56" s="60"/>
      <c r="B56" s="103" t="s">
        <v>285</v>
      </c>
      <c r="C56" s="104"/>
      <c r="D56" s="104"/>
      <c r="E56" s="104"/>
      <c r="F56" s="104"/>
      <c r="G56" s="104"/>
      <c r="H56" s="179"/>
      <c r="I56" s="179"/>
      <c r="J56" s="16"/>
      <c r="K56" s="16"/>
      <c r="L56" s="16"/>
    </row>
    <row r="57" spans="1:12" ht="12.75">
      <c r="A57" s="60"/>
      <c r="B57" s="103" t="s">
        <v>283</v>
      </c>
      <c r="C57" s="104"/>
      <c r="D57" s="104"/>
      <c r="E57" s="104"/>
      <c r="F57" s="104"/>
      <c r="G57" s="104"/>
      <c r="H57" s="179"/>
      <c r="I57" s="179"/>
      <c r="J57" s="16"/>
      <c r="K57" s="16"/>
      <c r="L57" s="16"/>
    </row>
    <row r="58" spans="1:12" ht="12.75">
      <c r="A58" s="60"/>
      <c r="B58" s="103" t="s">
        <v>282</v>
      </c>
      <c r="C58" s="104"/>
      <c r="D58" s="104"/>
      <c r="E58" s="104"/>
      <c r="F58" s="104"/>
      <c r="G58" s="104"/>
      <c r="H58" s="179"/>
      <c r="I58" s="179"/>
      <c r="J58" s="16"/>
      <c r="K58" s="16"/>
      <c r="L58" s="16"/>
    </row>
    <row r="59" spans="1:12" ht="12.75">
      <c r="A59" s="60"/>
      <c r="B59" s="103" t="s">
        <v>280</v>
      </c>
      <c r="C59" s="110"/>
      <c r="D59" s="110"/>
      <c r="E59" s="110"/>
      <c r="F59" s="110"/>
      <c r="G59" s="110"/>
      <c r="H59" s="179"/>
      <c r="I59" s="179"/>
      <c r="J59" s="16"/>
      <c r="K59" s="16"/>
      <c r="L59" s="16"/>
    </row>
    <row r="60" spans="1:12" ht="12.75">
      <c r="A60" s="60"/>
      <c r="B60" s="103" t="s">
        <v>281</v>
      </c>
      <c r="C60" s="110"/>
      <c r="D60" s="110"/>
      <c r="E60" s="110"/>
      <c r="F60" s="110"/>
      <c r="G60" s="110"/>
      <c r="H60" s="179"/>
      <c r="I60" s="179"/>
      <c r="J60" s="16"/>
      <c r="K60" s="16"/>
      <c r="L60" s="16"/>
    </row>
    <row r="61" spans="1:12" ht="12.75">
      <c r="A61" s="60"/>
      <c r="B61" s="112"/>
      <c r="C61" s="61"/>
      <c r="D61" s="61"/>
      <c r="E61" s="61"/>
      <c r="F61" s="61"/>
      <c r="G61" s="61"/>
      <c r="H61" s="61"/>
      <c r="I61" s="62"/>
      <c r="J61" s="16"/>
      <c r="K61" s="16"/>
      <c r="L61" s="16"/>
    </row>
    <row r="62" spans="1:12" ht="13.5" thickBot="1">
      <c r="A62" s="63" t="s">
        <v>2</v>
      </c>
      <c r="B62" s="25"/>
      <c r="C62" s="25"/>
      <c r="D62" s="25"/>
      <c r="E62" s="25"/>
      <c r="F62" s="25"/>
      <c r="G62" s="64"/>
      <c r="H62" s="65"/>
      <c r="I62" s="64"/>
      <c r="J62" s="16"/>
      <c r="K62" s="16"/>
      <c r="L62" s="16"/>
    </row>
    <row r="63" spans="1:12" ht="12.75">
      <c r="A63" s="25"/>
      <c r="B63" s="25"/>
      <c r="C63" s="25"/>
      <c r="D63" s="25"/>
      <c r="E63" s="60" t="s">
        <v>3</v>
      </c>
      <c r="F63" s="16"/>
      <c r="G63" s="176" t="s">
        <v>33</v>
      </c>
      <c r="H63" s="177"/>
      <c r="I63" s="178"/>
      <c r="J63" s="16"/>
      <c r="K63" s="16"/>
      <c r="L63" s="16"/>
    </row>
    <row r="64" spans="1:12" ht="12.75">
      <c r="A64" s="66"/>
      <c r="B64" s="66"/>
      <c r="C64" s="30"/>
      <c r="D64" s="30"/>
      <c r="E64" s="30"/>
      <c r="F64" s="30"/>
      <c r="G64" s="171"/>
      <c r="H64" s="172"/>
      <c r="I64" s="30"/>
      <c r="J64" s="16"/>
      <c r="K64" s="16"/>
      <c r="L64" s="1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C45:D45"/>
    <mergeCell ref="F45:G45"/>
    <mergeCell ref="C37:D37"/>
    <mergeCell ref="F37:G37"/>
    <mergeCell ref="A38:D38"/>
    <mergeCell ref="E38:G38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A18:B18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tatjana.ilincic@atlanticgrupa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10" zoomScalePageLayoutView="0" workbookViewId="0" topLeftCell="A97">
      <selection activeCell="N118" sqref="N118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12" t="s">
        <v>34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>
      <c r="A2" s="216" t="s">
        <v>302</v>
      </c>
      <c r="B2" s="217"/>
      <c r="C2" s="217"/>
      <c r="D2" s="217"/>
      <c r="E2" s="217"/>
      <c r="F2" s="217"/>
      <c r="G2" s="217"/>
      <c r="H2" s="217"/>
      <c r="I2" s="217"/>
      <c r="J2" s="217"/>
      <c r="K2" s="215"/>
    </row>
    <row r="3" spans="1:11" ht="7.5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2.75">
      <c r="A4" s="219" t="s">
        <v>301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</row>
    <row r="5" spans="1:11" ht="33" customHeight="1" thickBot="1">
      <c r="A5" s="222" t="s">
        <v>35</v>
      </c>
      <c r="B5" s="223"/>
      <c r="C5" s="223"/>
      <c r="D5" s="223"/>
      <c r="E5" s="223"/>
      <c r="F5" s="223"/>
      <c r="G5" s="223"/>
      <c r="H5" s="224"/>
      <c r="I5" s="68" t="s">
        <v>36</v>
      </c>
      <c r="J5" s="69" t="s">
        <v>37</v>
      </c>
      <c r="K5" s="70" t="s">
        <v>38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72">
        <v>2</v>
      </c>
      <c r="J6" s="71">
        <v>3</v>
      </c>
      <c r="K6" s="71">
        <v>4</v>
      </c>
    </row>
    <row r="7" spans="1:11" ht="11.25" customHeight="1">
      <c r="A7" s="226" t="s">
        <v>40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1" ht="12.75">
      <c r="A8" s="190" t="s">
        <v>39</v>
      </c>
      <c r="B8" s="191"/>
      <c r="C8" s="191"/>
      <c r="D8" s="191"/>
      <c r="E8" s="191"/>
      <c r="F8" s="191"/>
      <c r="G8" s="191"/>
      <c r="H8" s="211"/>
      <c r="I8" s="6">
        <v>1</v>
      </c>
      <c r="J8" s="8"/>
      <c r="K8" s="8"/>
    </row>
    <row r="9" spans="1:11" ht="12.75">
      <c r="A9" s="200" t="s">
        <v>41</v>
      </c>
      <c r="B9" s="201"/>
      <c r="C9" s="201"/>
      <c r="D9" s="201"/>
      <c r="E9" s="201"/>
      <c r="F9" s="201"/>
      <c r="G9" s="201"/>
      <c r="H9" s="202"/>
      <c r="I9" s="4">
        <v>2</v>
      </c>
      <c r="J9" s="9">
        <f>J10+J17+J27+J36+J40</f>
        <v>1474940649</v>
      </c>
      <c r="K9" s="9">
        <f>K10+K17+K27+K36+K40</f>
        <v>1485324712</v>
      </c>
    </row>
    <row r="10" spans="1:11" ht="12.75">
      <c r="A10" s="194" t="s">
        <v>42</v>
      </c>
      <c r="B10" s="195"/>
      <c r="C10" s="195"/>
      <c r="D10" s="195"/>
      <c r="E10" s="195"/>
      <c r="F10" s="195"/>
      <c r="G10" s="195"/>
      <c r="H10" s="196"/>
      <c r="I10" s="4">
        <v>3</v>
      </c>
      <c r="J10" s="9">
        <f>SUM(J11:J16)</f>
        <v>2709631</v>
      </c>
      <c r="K10" s="9">
        <f>SUM(K11:K16)</f>
        <v>2718915</v>
      </c>
    </row>
    <row r="11" spans="1:11" ht="12.75">
      <c r="A11" s="194" t="s">
        <v>43</v>
      </c>
      <c r="B11" s="195"/>
      <c r="C11" s="195"/>
      <c r="D11" s="195"/>
      <c r="E11" s="195"/>
      <c r="F11" s="195"/>
      <c r="G11" s="195"/>
      <c r="H11" s="196"/>
      <c r="I11" s="4">
        <v>4</v>
      </c>
      <c r="J11" s="10"/>
      <c r="K11" s="10"/>
    </row>
    <row r="12" spans="1:11" ht="12.75">
      <c r="A12" s="194" t="s">
        <v>44</v>
      </c>
      <c r="B12" s="195"/>
      <c r="C12" s="195"/>
      <c r="D12" s="195"/>
      <c r="E12" s="195"/>
      <c r="F12" s="195"/>
      <c r="G12" s="195"/>
      <c r="H12" s="196"/>
      <c r="I12" s="4">
        <v>5</v>
      </c>
      <c r="J12" s="10">
        <v>2643340</v>
      </c>
      <c r="K12" s="10">
        <v>2153388</v>
      </c>
    </row>
    <row r="13" spans="1:11" ht="12.75">
      <c r="A13" s="194" t="s">
        <v>0</v>
      </c>
      <c r="B13" s="195"/>
      <c r="C13" s="195"/>
      <c r="D13" s="195"/>
      <c r="E13" s="195"/>
      <c r="F13" s="195"/>
      <c r="G13" s="195"/>
      <c r="H13" s="196"/>
      <c r="I13" s="4">
        <v>6</v>
      </c>
      <c r="J13" s="10"/>
      <c r="K13" s="10"/>
    </row>
    <row r="14" spans="1:11" ht="12.75">
      <c r="A14" s="194" t="s">
        <v>45</v>
      </c>
      <c r="B14" s="195"/>
      <c r="C14" s="195"/>
      <c r="D14" s="195"/>
      <c r="E14" s="195"/>
      <c r="F14" s="195"/>
      <c r="G14" s="195"/>
      <c r="H14" s="196"/>
      <c r="I14" s="4">
        <v>7</v>
      </c>
      <c r="J14" s="10"/>
      <c r="K14" s="10"/>
    </row>
    <row r="15" spans="1:11" ht="12.75">
      <c r="A15" s="194" t="s">
        <v>46</v>
      </c>
      <c r="B15" s="195"/>
      <c r="C15" s="195"/>
      <c r="D15" s="195"/>
      <c r="E15" s="195"/>
      <c r="F15" s="195"/>
      <c r="G15" s="195"/>
      <c r="H15" s="196"/>
      <c r="I15" s="4">
        <v>8</v>
      </c>
      <c r="J15" s="10">
        <v>66291</v>
      </c>
      <c r="K15" s="10">
        <v>565527</v>
      </c>
    </row>
    <row r="16" spans="1:11" ht="12.75">
      <c r="A16" s="194" t="s">
        <v>47</v>
      </c>
      <c r="B16" s="195"/>
      <c r="C16" s="195"/>
      <c r="D16" s="195"/>
      <c r="E16" s="195"/>
      <c r="F16" s="195"/>
      <c r="G16" s="195"/>
      <c r="H16" s="196"/>
      <c r="I16" s="4">
        <v>9</v>
      </c>
      <c r="J16" s="10"/>
      <c r="K16" s="10"/>
    </row>
    <row r="17" spans="1:11" ht="12.75">
      <c r="A17" s="194" t="s">
        <v>48</v>
      </c>
      <c r="B17" s="195"/>
      <c r="C17" s="195"/>
      <c r="D17" s="195"/>
      <c r="E17" s="195"/>
      <c r="F17" s="195"/>
      <c r="G17" s="195"/>
      <c r="H17" s="196"/>
      <c r="I17" s="4">
        <v>10</v>
      </c>
      <c r="J17" s="9">
        <f>SUM(J18:J26)</f>
        <v>2895697</v>
      </c>
      <c r="K17" s="9">
        <f>SUM(K18:K26)</f>
        <v>9469885</v>
      </c>
    </row>
    <row r="18" spans="1:11" ht="12.75">
      <c r="A18" s="194" t="s">
        <v>49</v>
      </c>
      <c r="B18" s="195"/>
      <c r="C18" s="195"/>
      <c r="D18" s="195"/>
      <c r="E18" s="195"/>
      <c r="F18" s="195"/>
      <c r="G18" s="195"/>
      <c r="H18" s="196"/>
      <c r="I18" s="4">
        <v>11</v>
      </c>
      <c r="J18" s="10"/>
      <c r="K18" s="10"/>
    </row>
    <row r="19" spans="1:11" ht="12.75">
      <c r="A19" s="194" t="s">
        <v>50</v>
      </c>
      <c r="B19" s="195"/>
      <c r="C19" s="195"/>
      <c r="D19" s="195"/>
      <c r="E19" s="195"/>
      <c r="F19" s="195"/>
      <c r="G19" s="195"/>
      <c r="H19" s="196"/>
      <c r="I19" s="4">
        <v>12</v>
      </c>
      <c r="J19" s="10">
        <v>2192454</v>
      </c>
      <c r="K19" s="10">
        <v>8791132</v>
      </c>
    </row>
    <row r="20" spans="1:11" ht="12.75">
      <c r="A20" s="194" t="s">
        <v>51</v>
      </c>
      <c r="B20" s="195"/>
      <c r="C20" s="195"/>
      <c r="D20" s="195"/>
      <c r="E20" s="195"/>
      <c r="F20" s="195"/>
      <c r="G20" s="195"/>
      <c r="H20" s="196"/>
      <c r="I20" s="4">
        <v>13</v>
      </c>
      <c r="J20" s="10"/>
      <c r="K20" s="10"/>
    </row>
    <row r="21" spans="1:11" ht="12.75">
      <c r="A21" s="194" t="s">
        <v>52</v>
      </c>
      <c r="B21" s="195"/>
      <c r="C21" s="195"/>
      <c r="D21" s="195"/>
      <c r="E21" s="195"/>
      <c r="F21" s="195"/>
      <c r="G21" s="195"/>
      <c r="H21" s="196"/>
      <c r="I21" s="4">
        <v>14</v>
      </c>
      <c r="J21" s="10">
        <v>644535</v>
      </c>
      <c r="K21" s="10">
        <v>601885</v>
      </c>
    </row>
    <row r="22" spans="1:11" ht="12.75">
      <c r="A22" s="194" t="s">
        <v>53</v>
      </c>
      <c r="B22" s="195"/>
      <c r="C22" s="195"/>
      <c r="D22" s="195"/>
      <c r="E22" s="195"/>
      <c r="F22" s="195"/>
      <c r="G22" s="195"/>
      <c r="H22" s="196"/>
      <c r="I22" s="4">
        <v>15</v>
      </c>
      <c r="J22" s="10"/>
      <c r="K22" s="10"/>
    </row>
    <row r="23" spans="1:11" ht="12.75">
      <c r="A23" s="194" t="s">
        <v>54</v>
      </c>
      <c r="B23" s="195"/>
      <c r="C23" s="195"/>
      <c r="D23" s="195"/>
      <c r="E23" s="195"/>
      <c r="F23" s="195"/>
      <c r="G23" s="195"/>
      <c r="H23" s="196"/>
      <c r="I23" s="4">
        <v>16</v>
      </c>
      <c r="J23" s="10"/>
      <c r="K23" s="10"/>
    </row>
    <row r="24" spans="1:11" ht="12.75">
      <c r="A24" s="194" t="s">
        <v>55</v>
      </c>
      <c r="B24" s="195"/>
      <c r="C24" s="195"/>
      <c r="D24" s="195"/>
      <c r="E24" s="195"/>
      <c r="F24" s="195"/>
      <c r="G24" s="195"/>
      <c r="H24" s="196"/>
      <c r="I24" s="4">
        <v>17</v>
      </c>
      <c r="J24" s="10"/>
      <c r="K24" s="10">
        <v>18160</v>
      </c>
    </row>
    <row r="25" spans="1:11" ht="12.75">
      <c r="A25" s="194" t="s">
        <v>56</v>
      </c>
      <c r="B25" s="195"/>
      <c r="C25" s="195"/>
      <c r="D25" s="195"/>
      <c r="E25" s="195"/>
      <c r="F25" s="195"/>
      <c r="G25" s="195"/>
      <c r="H25" s="196"/>
      <c r="I25" s="4">
        <v>18</v>
      </c>
      <c r="J25" s="10">
        <v>58708</v>
      </c>
      <c r="K25" s="10">
        <v>58708</v>
      </c>
    </row>
    <row r="26" spans="1:11" ht="12.75">
      <c r="A26" s="194" t="s">
        <v>57</v>
      </c>
      <c r="B26" s="195"/>
      <c r="C26" s="195"/>
      <c r="D26" s="195"/>
      <c r="E26" s="195"/>
      <c r="F26" s="195"/>
      <c r="G26" s="195"/>
      <c r="H26" s="196"/>
      <c r="I26" s="4">
        <v>19</v>
      </c>
      <c r="J26" s="10"/>
      <c r="K26" s="10"/>
    </row>
    <row r="27" spans="1:11" ht="12.75">
      <c r="A27" s="194" t="s">
        <v>58</v>
      </c>
      <c r="B27" s="195"/>
      <c r="C27" s="195"/>
      <c r="D27" s="195"/>
      <c r="E27" s="195"/>
      <c r="F27" s="195"/>
      <c r="G27" s="195"/>
      <c r="H27" s="196"/>
      <c r="I27" s="4">
        <v>20</v>
      </c>
      <c r="J27" s="9">
        <f>SUM(J28:J35)</f>
        <v>1454412905</v>
      </c>
      <c r="K27" s="9">
        <f>SUM(K28:K35)</f>
        <v>1468041285</v>
      </c>
    </row>
    <row r="28" spans="1:11" ht="12.75">
      <c r="A28" s="194" t="s">
        <v>59</v>
      </c>
      <c r="B28" s="195"/>
      <c r="C28" s="195"/>
      <c r="D28" s="195"/>
      <c r="E28" s="195"/>
      <c r="F28" s="195"/>
      <c r="G28" s="195"/>
      <c r="H28" s="196"/>
      <c r="I28" s="4">
        <v>21</v>
      </c>
      <c r="J28" s="10">
        <v>1453933898</v>
      </c>
      <c r="K28" s="10">
        <v>1467561396</v>
      </c>
    </row>
    <row r="29" spans="1:11" ht="12.75">
      <c r="A29" s="194" t="s">
        <v>60</v>
      </c>
      <c r="B29" s="195"/>
      <c r="C29" s="195"/>
      <c r="D29" s="195"/>
      <c r="E29" s="195"/>
      <c r="F29" s="195"/>
      <c r="G29" s="195"/>
      <c r="H29" s="196"/>
      <c r="I29" s="4">
        <v>22</v>
      </c>
      <c r="J29" s="10"/>
      <c r="K29" s="10"/>
    </row>
    <row r="30" spans="1:11" ht="12.75">
      <c r="A30" s="194" t="s">
        <v>61</v>
      </c>
      <c r="B30" s="195"/>
      <c r="C30" s="195"/>
      <c r="D30" s="195"/>
      <c r="E30" s="195"/>
      <c r="F30" s="195"/>
      <c r="G30" s="195"/>
      <c r="H30" s="196"/>
      <c r="I30" s="4">
        <v>23</v>
      </c>
      <c r="J30" s="115">
        <v>41526</v>
      </c>
      <c r="K30" s="115">
        <v>41526</v>
      </c>
    </row>
    <row r="31" spans="1:11" ht="12.75">
      <c r="A31" s="194" t="s">
        <v>62</v>
      </c>
      <c r="B31" s="195"/>
      <c r="C31" s="195"/>
      <c r="D31" s="195"/>
      <c r="E31" s="195"/>
      <c r="F31" s="195"/>
      <c r="G31" s="195"/>
      <c r="H31" s="196"/>
      <c r="I31" s="4">
        <v>24</v>
      </c>
      <c r="J31" s="10"/>
      <c r="K31" s="10"/>
    </row>
    <row r="32" spans="1:11" ht="12.75">
      <c r="A32" s="194" t="s">
        <v>63</v>
      </c>
      <c r="B32" s="195"/>
      <c r="C32" s="195"/>
      <c r="D32" s="195"/>
      <c r="E32" s="195"/>
      <c r="F32" s="195"/>
      <c r="G32" s="195"/>
      <c r="H32" s="196"/>
      <c r="I32" s="4">
        <v>25</v>
      </c>
      <c r="J32" s="115">
        <v>370</v>
      </c>
      <c r="K32" s="115">
        <v>370</v>
      </c>
    </row>
    <row r="33" spans="1:11" ht="12.75">
      <c r="A33" s="194" t="s">
        <v>64</v>
      </c>
      <c r="B33" s="195"/>
      <c r="C33" s="195"/>
      <c r="D33" s="195"/>
      <c r="E33" s="195"/>
      <c r="F33" s="195"/>
      <c r="G33" s="195"/>
      <c r="H33" s="196"/>
      <c r="I33" s="4">
        <v>26</v>
      </c>
      <c r="J33" s="10">
        <v>437111</v>
      </c>
      <c r="K33" s="10">
        <v>437993</v>
      </c>
    </row>
    <row r="34" spans="1:11" ht="12.75">
      <c r="A34" s="194" t="s">
        <v>65</v>
      </c>
      <c r="B34" s="195"/>
      <c r="C34" s="195"/>
      <c r="D34" s="195"/>
      <c r="E34" s="195"/>
      <c r="F34" s="195"/>
      <c r="G34" s="195"/>
      <c r="H34" s="196"/>
      <c r="I34" s="4">
        <v>27</v>
      </c>
      <c r="J34" s="10"/>
      <c r="K34" s="10"/>
    </row>
    <row r="35" spans="1:11" ht="12.75">
      <c r="A35" s="194" t="s">
        <v>66</v>
      </c>
      <c r="B35" s="195"/>
      <c r="C35" s="195"/>
      <c r="D35" s="195"/>
      <c r="E35" s="195"/>
      <c r="F35" s="195"/>
      <c r="G35" s="195"/>
      <c r="H35" s="196"/>
      <c r="I35" s="4">
        <v>28</v>
      </c>
      <c r="J35" s="10"/>
      <c r="K35" s="10"/>
    </row>
    <row r="36" spans="1:11" ht="12.75">
      <c r="A36" s="194" t="s">
        <v>67</v>
      </c>
      <c r="B36" s="195"/>
      <c r="C36" s="195"/>
      <c r="D36" s="195"/>
      <c r="E36" s="195"/>
      <c r="F36" s="195"/>
      <c r="G36" s="195"/>
      <c r="H36" s="196"/>
      <c r="I36" s="4">
        <v>29</v>
      </c>
      <c r="J36" s="9">
        <f>SUM(J37:J39)</f>
        <v>10802480</v>
      </c>
      <c r="K36" s="9">
        <f>SUM(K37:K39)</f>
        <v>0</v>
      </c>
    </row>
    <row r="37" spans="1:11" ht="12.75">
      <c r="A37" s="194" t="s">
        <v>68</v>
      </c>
      <c r="B37" s="195"/>
      <c r="C37" s="195"/>
      <c r="D37" s="195"/>
      <c r="E37" s="195"/>
      <c r="F37" s="195"/>
      <c r="G37" s="195"/>
      <c r="H37" s="196"/>
      <c r="I37" s="4">
        <v>30</v>
      </c>
      <c r="J37" s="10"/>
      <c r="K37" s="10"/>
    </row>
    <row r="38" spans="1:11" ht="12.75">
      <c r="A38" s="194" t="s">
        <v>69</v>
      </c>
      <c r="B38" s="195"/>
      <c r="C38" s="195"/>
      <c r="D38" s="195"/>
      <c r="E38" s="195"/>
      <c r="F38" s="195"/>
      <c r="G38" s="195"/>
      <c r="H38" s="196"/>
      <c r="I38" s="4">
        <v>31</v>
      </c>
      <c r="J38" s="10"/>
      <c r="K38" s="10"/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6"/>
      <c r="I39" s="4">
        <v>32</v>
      </c>
      <c r="J39" s="10">
        <v>10802480</v>
      </c>
      <c r="K39" s="10"/>
    </row>
    <row r="40" spans="1:11" ht="12.75">
      <c r="A40" s="194" t="s">
        <v>71</v>
      </c>
      <c r="B40" s="195"/>
      <c r="C40" s="195"/>
      <c r="D40" s="195"/>
      <c r="E40" s="195"/>
      <c r="F40" s="195"/>
      <c r="G40" s="195"/>
      <c r="H40" s="196"/>
      <c r="I40" s="4">
        <v>33</v>
      </c>
      <c r="J40" s="10">
        <v>4119936</v>
      </c>
      <c r="K40" s="10">
        <v>5094627</v>
      </c>
    </row>
    <row r="41" spans="1:11" ht="12.75">
      <c r="A41" s="200" t="s">
        <v>72</v>
      </c>
      <c r="B41" s="201"/>
      <c r="C41" s="201"/>
      <c r="D41" s="201"/>
      <c r="E41" s="201"/>
      <c r="F41" s="201"/>
      <c r="G41" s="201"/>
      <c r="H41" s="202"/>
      <c r="I41" s="4">
        <v>34</v>
      </c>
      <c r="J41" s="9">
        <f>J42+J50+J57+J65</f>
        <v>187995535</v>
      </c>
      <c r="K41" s="9">
        <f>K42+K50+K57+K65</f>
        <v>167208220</v>
      </c>
    </row>
    <row r="42" spans="1:11" ht="12.75">
      <c r="A42" s="194" t="s">
        <v>73</v>
      </c>
      <c r="B42" s="195"/>
      <c r="C42" s="195"/>
      <c r="D42" s="195"/>
      <c r="E42" s="195"/>
      <c r="F42" s="195"/>
      <c r="G42" s="195"/>
      <c r="H42" s="196"/>
      <c r="I42" s="4">
        <v>35</v>
      </c>
      <c r="J42" s="9">
        <f>SUM(J43:J49)</f>
        <v>0</v>
      </c>
      <c r="K42" s="9">
        <f>SUM(K43:K49)</f>
        <v>0</v>
      </c>
    </row>
    <row r="43" spans="1:11" ht="12.75">
      <c r="A43" s="194" t="s">
        <v>74</v>
      </c>
      <c r="B43" s="195"/>
      <c r="C43" s="195"/>
      <c r="D43" s="195"/>
      <c r="E43" s="195"/>
      <c r="F43" s="195"/>
      <c r="G43" s="195"/>
      <c r="H43" s="196"/>
      <c r="I43" s="4">
        <v>36</v>
      </c>
      <c r="J43" s="10"/>
      <c r="K43" s="10"/>
    </row>
    <row r="44" spans="1:11" ht="12.75">
      <c r="A44" s="194" t="s">
        <v>75</v>
      </c>
      <c r="B44" s="195"/>
      <c r="C44" s="195"/>
      <c r="D44" s="195"/>
      <c r="E44" s="195"/>
      <c r="F44" s="195"/>
      <c r="G44" s="195"/>
      <c r="H44" s="196"/>
      <c r="I44" s="4">
        <v>37</v>
      </c>
      <c r="J44" s="10"/>
      <c r="K44" s="10"/>
    </row>
    <row r="45" spans="1:11" ht="12.75">
      <c r="A45" s="194" t="s">
        <v>76</v>
      </c>
      <c r="B45" s="195"/>
      <c r="C45" s="195"/>
      <c r="D45" s="195"/>
      <c r="E45" s="195"/>
      <c r="F45" s="195"/>
      <c r="G45" s="195"/>
      <c r="H45" s="196"/>
      <c r="I45" s="4">
        <v>38</v>
      </c>
      <c r="J45" s="10"/>
      <c r="K45" s="10"/>
    </row>
    <row r="46" spans="1:11" ht="12.75">
      <c r="A46" s="194" t="s">
        <v>77</v>
      </c>
      <c r="B46" s="195"/>
      <c r="C46" s="195"/>
      <c r="D46" s="195"/>
      <c r="E46" s="195"/>
      <c r="F46" s="195"/>
      <c r="G46" s="195"/>
      <c r="H46" s="196"/>
      <c r="I46" s="4">
        <v>39</v>
      </c>
      <c r="J46" s="10"/>
      <c r="K46" s="10"/>
    </row>
    <row r="47" spans="1:11" ht="12.75">
      <c r="A47" s="194" t="s">
        <v>78</v>
      </c>
      <c r="B47" s="195"/>
      <c r="C47" s="195"/>
      <c r="D47" s="195"/>
      <c r="E47" s="195"/>
      <c r="F47" s="195"/>
      <c r="G47" s="195"/>
      <c r="H47" s="196"/>
      <c r="I47" s="4">
        <v>40</v>
      </c>
      <c r="J47" s="10"/>
      <c r="K47" s="10"/>
    </row>
    <row r="48" spans="1:11" ht="12.75">
      <c r="A48" s="194" t="s">
        <v>79</v>
      </c>
      <c r="B48" s="195"/>
      <c r="C48" s="195"/>
      <c r="D48" s="195"/>
      <c r="E48" s="195"/>
      <c r="F48" s="195"/>
      <c r="G48" s="195"/>
      <c r="H48" s="196"/>
      <c r="I48" s="4">
        <v>41</v>
      </c>
      <c r="J48" s="10"/>
      <c r="K48" s="10"/>
    </row>
    <row r="49" spans="1:11" ht="12.75">
      <c r="A49" s="194" t="s">
        <v>80</v>
      </c>
      <c r="B49" s="195"/>
      <c r="C49" s="195"/>
      <c r="D49" s="195"/>
      <c r="E49" s="195"/>
      <c r="F49" s="195"/>
      <c r="G49" s="195"/>
      <c r="H49" s="196"/>
      <c r="I49" s="4">
        <v>42</v>
      </c>
      <c r="J49" s="10"/>
      <c r="K49" s="10"/>
    </row>
    <row r="50" spans="1:11" ht="12.75">
      <c r="A50" s="194" t="s">
        <v>81</v>
      </c>
      <c r="B50" s="195"/>
      <c r="C50" s="195"/>
      <c r="D50" s="195"/>
      <c r="E50" s="195"/>
      <c r="F50" s="195"/>
      <c r="G50" s="195"/>
      <c r="H50" s="196"/>
      <c r="I50" s="4">
        <v>43</v>
      </c>
      <c r="J50" s="9">
        <f>SUM(J51:J56)</f>
        <v>184197612</v>
      </c>
      <c r="K50" s="9">
        <f>SUM(K51:K56)</f>
        <v>135018039</v>
      </c>
    </row>
    <row r="51" spans="1:11" ht="12.75">
      <c r="A51" s="194" t="s">
        <v>82</v>
      </c>
      <c r="B51" s="195"/>
      <c r="C51" s="195"/>
      <c r="D51" s="195"/>
      <c r="E51" s="195"/>
      <c r="F51" s="195"/>
      <c r="G51" s="195"/>
      <c r="H51" s="196"/>
      <c r="I51" s="4">
        <v>44</v>
      </c>
      <c r="J51" s="10">
        <v>167418850</v>
      </c>
      <c r="K51" s="10">
        <v>112818389</v>
      </c>
    </row>
    <row r="52" spans="1:11" ht="12.75">
      <c r="A52" s="194" t="s">
        <v>83</v>
      </c>
      <c r="B52" s="195"/>
      <c r="C52" s="195"/>
      <c r="D52" s="195"/>
      <c r="E52" s="195"/>
      <c r="F52" s="195"/>
      <c r="G52" s="195"/>
      <c r="H52" s="196"/>
      <c r="I52" s="4">
        <v>45</v>
      </c>
      <c r="J52" s="10">
        <v>37669</v>
      </c>
      <c r="K52" s="10">
        <v>479543</v>
      </c>
    </row>
    <row r="53" spans="1:11" ht="12.75">
      <c r="A53" s="194" t="s">
        <v>84</v>
      </c>
      <c r="B53" s="195"/>
      <c r="C53" s="195"/>
      <c r="D53" s="195"/>
      <c r="E53" s="195"/>
      <c r="F53" s="195"/>
      <c r="G53" s="195"/>
      <c r="H53" s="196"/>
      <c r="I53" s="4">
        <v>46</v>
      </c>
      <c r="J53" s="10"/>
      <c r="K53" s="10"/>
    </row>
    <row r="54" spans="1:11" ht="12.75">
      <c r="A54" s="194" t="s">
        <v>85</v>
      </c>
      <c r="B54" s="195"/>
      <c r="C54" s="195"/>
      <c r="D54" s="195"/>
      <c r="E54" s="195"/>
      <c r="F54" s="195"/>
      <c r="G54" s="195"/>
      <c r="H54" s="196"/>
      <c r="I54" s="4">
        <v>47</v>
      </c>
      <c r="J54" s="10">
        <v>554856</v>
      </c>
      <c r="K54" s="10">
        <v>93819</v>
      </c>
    </row>
    <row r="55" spans="1:11" ht="12.75">
      <c r="A55" s="194" t="s">
        <v>86</v>
      </c>
      <c r="B55" s="195"/>
      <c r="C55" s="195"/>
      <c r="D55" s="195"/>
      <c r="E55" s="195"/>
      <c r="F55" s="195"/>
      <c r="G55" s="195"/>
      <c r="H55" s="196"/>
      <c r="I55" s="4">
        <v>48</v>
      </c>
      <c r="J55" s="10">
        <v>3199403</v>
      </c>
      <c r="K55" s="10">
        <v>4836689</v>
      </c>
    </row>
    <row r="56" spans="1:11" ht="12.75">
      <c r="A56" s="194" t="s">
        <v>87</v>
      </c>
      <c r="B56" s="195"/>
      <c r="C56" s="195"/>
      <c r="D56" s="195"/>
      <c r="E56" s="195"/>
      <c r="F56" s="195"/>
      <c r="G56" s="195"/>
      <c r="H56" s="196"/>
      <c r="I56" s="4">
        <v>49</v>
      </c>
      <c r="J56" s="10">
        <v>12986834</v>
      </c>
      <c r="K56" s="284">
        <v>16789599</v>
      </c>
    </row>
    <row r="57" spans="1:11" ht="12.75">
      <c r="A57" s="194" t="s">
        <v>88</v>
      </c>
      <c r="B57" s="195"/>
      <c r="C57" s="195"/>
      <c r="D57" s="195"/>
      <c r="E57" s="195"/>
      <c r="F57" s="195"/>
      <c r="G57" s="195"/>
      <c r="H57" s="196"/>
      <c r="I57" s="4">
        <v>50</v>
      </c>
      <c r="J57" s="9">
        <f>SUM(J58:J64)</f>
        <v>0</v>
      </c>
      <c r="K57" s="9">
        <f>SUM(K58:K64)</f>
        <v>30493543</v>
      </c>
    </row>
    <row r="58" spans="1:11" ht="12.75">
      <c r="A58" s="194" t="s">
        <v>89</v>
      </c>
      <c r="B58" s="195"/>
      <c r="C58" s="195"/>
      <c r="D58" s="195"/>
      <c r="E58" s="195"/>
      <c r="F58" s="195"/>
      <c r="G58" s="195"/>
      <c r="H58" s="196"/>
      <c r="I58" s="4">
        <v>51</v>
      </c>
      <c r="J58" s="10"/>
      <c r="K58" s="10"/>
    </row>
    <row r="59" spans="1:11" ht="12.75">
      <c r="A59" s="194" t="s">
        <v>90</v>
      </c>
      <c r="B59" s="195"/>
      <c r="C59" s="195"/>
      <c r="D59" s="195"/>
      <c r="E59" s="195"/>
      <c r="F59" s="195"/>
      <c r="G59" s="195"/>
      <c r="H59" s="196"/>
      <c r="I59" s="4">
        <v>52</v>
      </c>
      <c r="J59" s="10"/>
      <c r="K59" s="10">
        <v>30463543</v>
      </c>
    </row>
    <row r="60" spans="1:11" ht="12.75">
      <c r="A60" s="194" t="s">
        <v>91</v>
      </c>
      <c r="B60" s="195"/>
      <c r="C60" s="195"/>
      <c r="D60" s="195"/>
      <c r="E60" s="195"/>
      <c r="F60" s="195"/>
      <c r="G60" s="195"/>
      <c r="H60" s="196"/>
      <c r="I60" s="4">
        <v>53</v>
      </c>
      <c r="J60" s="10"/>
      <c r="K60" s="10"/>
    </row>
    <row r="61" spans="1:11" ht="12.75">
      <c r="A61" s="194" t="s">
        <v>62</v>
      </c>
      <c r="B61" s="195"/>
      <c r="C61" s="195"/>
      <c r="D61" s="195"/>
      <c r="E61" s="195"/>
      <c r="F61" s="195"/>
      <c r="G61" s="195"/>
      <c r="H61" s="196"/>
      <c r="I61" s="4">
        <v>54</v>
      </c>
      <c r="J61" s="10"/>
      <c r="K61" s="10"/>
    </row>
    <row r="62" spans="1:11" ht="12.75">
      <c r="A62" s="194" t="s">
        <v>63</v>
      </c>
      <c r="B62" s="195"/>
      <c r="C62" s="195"/>
      <c r="D62" s="195"/>
      <c r="E62" s="195"/>
      <c r="F62" s="195"/>
      <c r="G62" s="195"/>
      <c r="H62" s="196"/>
      <c r="I62" s="4">
        <v>55</v>
      </c>
      <c r="J62" s="10"/>
      <c r="K62" s="10"/>
    </row>
    <row r="63" spans="1:11" ht="12.75">
      <c r="A63" s="194" t="s">
        <v>92</v>
      </c>
      <c r="B63" s="195"/>
      <c r="C63" s="195"/>
      <c r="D63" s="195"/>
      <c r="E63" s="195"/>
      <c r="F63" s="195"/>
      <c r="G63" s="195"/>
      <c r="H63" s="196"/>
      <c r="I63" s="4">
        <v>56</v>
      </c>
      <c r="J63" s="10"/>
      <c r="K63" s="10">
        <v>30000</v>
      </c>
    </row>
    <row r="64" spans="1:11" ht="12.75">
      <c r="A64" s="194" t="s">
        <v>93</v>
      </c>
      <c r="B64" s="195"/>
      <c r="C64" s="195"/>
      <c r="D64" s="195"/>
      <c r="E64" s="195"/>
      <c r="F64" s="195"/>
      <c r="G64" s="195"/>
      <c r="H64" s="196"/>
      <c r="I64" s="4">
        <v>57</v>
      </c>
      <c r="J64" s="10"/>
      <c r="K64" s="10"/>
    </row>
    <row r="65" spans="1:11" ht="12.75">
      <c r="A65" s="194" t="s">
        <v>94</v>
      </c>
      <c r="B65" s="195"/>
      <c r="C65" s="195"/>
      <c r="D65" s="195"/>
      <c r="E65" s="195"/>
      <c r="F65" s="195"/>
      <c r="G65" s="195"/>
      <c r="H65" s="196"/>
      <c r="I65" s="4">
        <v>58</v>
      </c>
      <c r="J65" s="10">
        <v>3797923</v>
      </c>
      <c r="K65" s="10">
        <v>1696638</v>
      </c>
    </row>
    <row r="66" spans="1:11" ht="12.75">
      <c r="A66" s="200" t="s">
        <v>95</v>
      </c>
      <c r="B66" s="201"/>
      <c r="C66" s="201"/>
      <c r="D66" s="201"/>
      <c r="E66" s="201"/>
      <c r="F66" s="201"/>
      <c r="G66" s="201"/>
      <c r="H66" s="202"/>
      <c r="I66" s="4">
        <v>59</v>
      </c>
      <c r="J66" s="10">
        <v>1245483.6799999997</v>
      </c>
      <c r="K66" s="10">
        <v>1332192</v>
      </c>
    </row>
    <row r="67" spans="1:11" ht="12.75">
      <c r="A67" s="200" t="s">
        <v>96</v>
      </c>
      <c r="B67" s="201"/>
      <c r="C67" s="201"/>
      <c r="D67" s="201"/>
      <c r="E67" s="201"/>
      <c r="F67" s="201"/>
      <c r="G67" s="201"/>
      <c r="H67" s="202"/>
      <c r="I67" s="4">
        <v>60</v>
      </c>
      <c r="J67" s="9">
        <f>J8+J9+J41+J66</f>
        <v>1664181667.68</v>
      </c>
      <c r="K67" s="9">
        <f>K8+K9+K41+K66</f>
        <v>1653865124</v>
      </c>
    </row>
    <row r="68" spans="1:11" ht="12.75">
      <c r="A68" s="206" t="s">
        <v>97</v>
      </c>
      <c r="B68" s="207"/>
      <c r="C68" s="207"/>
      <c r="D68" s="207"/>
      <c r="E68" s="207"/>
      <c r="F68" s="207"/>
      <c r="G68" s="207"/>
      <c r="H68" s="208"/>
      <c r="I68" s="7">
        <v>61</v>
      </c>
      <c r="J68" s="11"/>
      <c r="K68" s="11"/>
    </row>
    <row r="69" spans="1:11" ht="12.75">
      <c r="A69" s="186" t="s">
        <v>98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10"/>
    </row>
    <row r="70" spans="1:11" ht="12.75">
      <c r="A70" s="190" t="s">
        <v>99</v>
      </c>
      <c r="B70" s="191"/>
      <c r="C70" s="191"/>
      <c r="D70" s="191"/>
      <c r="E70" s="191"/>
      <c r="F70" s="191"/>
      <c r="G70" s="191"/>
      <c r="H70" s="211"/>
      <c r="I70" s="6">
        <v>62</v>
      </c>
      <c r="J70" s="14">
        <f>J71+J72+J73+J79+J80+J83+J86</f>
        <v>1235533880</v>
      </c>
      <c r="K70" s="14">
        <f>K71+K72+K73+K79+K80+K83+K86</f>
        <v>1257697855</v>
      </c>
    </row>
    <row r="71" spans="1:11" ht="12.75">
      <c r="A71" s="194" t="s">
        <v>100</v>
      </c>
      <c r="B71" s="195"/>
      <c r="C71" s="195"/>
      <c r="D71" s="195"/>
      <c r="E71" s="195"/>
      <c r="F71" s="195"/>
      <c r="G71" s="195"/>
      <c r="H71" s="196"/>
      <c r="I71" s="4">
        <v>63</v>
      </c>
      <c r="J71" s="10">
        <v>133372000</v>
      </c>
      <c r="K71" s="10">
        <v>133372000</v>
      </c>
    </row>
    <row r="72" spans="1:11" ht="12.75">
      <c r="A72" s="194" t="s">
        <v>101</v>
      </c>
      <c r="B72" s="195"/>
      <c r="C72" s="195"/>
      <c r="D72" s="195"/>
      <c r="E72" s="195"/>
      <c r="F72" s="195"/>
      <c r="G72" s="195"/>
      <c r="H72" s="196"/>
      <c r="I72" s="4">
        <v>64</v>
      </c>
      <c r="J72" s="10">
        <v>882903009</v>
      </c>
      <c r="K72" s="10">
        <v>882748218</v>
      </c>
    </row>
    <row r="73" spans="1:11" ht="12.75">
      <c r="A73" s="194" t="s">
        <v>102</v>
      </c>
      <c r="B73" s="195"/>
      <c r="C73" s="195"/>
      <c r="D73" s="195"/>
      <c r="E73" s="195"/>
      <c r="F73" s="195"/>
      <c r="G73" s="195"/>
      <c r="H73" s="196"/>
      <c r="I73" s="4">
        <v>65</v>
      </c>
      <c r="J73" s="9">
        <f>J74+J75-J76+J77+J78</f>
        <v>-370603</v>
      </c>
      <c r="K73" s="9">
        <f>K74+K75-K76+K77+K78</f>
        <v>0</v>
      </c>
    </row>
    <row r="74" spans="1:11" ht="12.75">
      <c r="A74" s="194" t="s">
        <v>103</v>
      </c>
      <c r="B74" s="195"/>
      <c r="C74" s="195"/>
      <c r="D74" s="195"/>
      <c r="E74" s="195"/>
      <c r="F74" s="195"/>
      <c r="G74" s="195"/>
      <c r="H74" s="196"/>
      <c r="I74" s="4">
        <v>66</v>
      </c>
      <c r="J74" s="10"/>
      <c r="K74" s="10"/>
    </row>
    <row r="75" spans="1:11" ht="12.75">
      <c r="A75" s="194" t="s">
        <v>104</v>
      </c>
      <c r="B75" s="195"/>
      <c r="C75" s="195"/>
      <c r="D75" s="195"/>
      <c r="E75" s="195"/>
      <c r="F75" s="195"/>
      <c r="G75" s="195"/>
      <c r="H75" s="196"/>
      <c r="I75" s="4">
        <v>67</v>
      </c>
      <c r="J75" s="10"/>
      <c r="K75" s="10"/>
    </row>
    <row r="76" spans="1:11" ht="12.75">
      <c r="A76" s="194" t="s">
        <v>105</v>
      </c>
      <c r="B76" s="195"/>
      <c r="C76" s="195"/>
      <c r="D76" s="195"/>
      <c r="E76" s="195"/>
      <c r="F76" s="195"/>
      <c r="G76" s="195"/>
      <c r="H76" s="196"/>
      <c r="I76" s="4">
        <v>68</v>
      </c>
      <c r="J76" s="10">
        <v>370603</v>
      </c>
      <c r="K76" s="10"/>
    </row>
    <row r="77" spans="1:11" ht="12.75">
      <c r="A77" s="194" t="s">
        <v>106</v>
      </c>
      <c r="B77" s="195"/>
      <c r="C77" s="195"/>
      <c r="D77" s="195"/>
      <c r="E77" s="195"/>
      <c r="F77" s="195"/>
      <c r="G77" s="195"/>
      <c r="H77" s="196"/>
      <c r="I77" s="4">
        <v>69</v>
      </c>
      <c r="J77" s="10"/>
      <c r="K77" s="10"/>
    </row>
    <row r="78" spans="1:11" ht="12.75">
      <c r="A78" s="194" t="s">
        <v>107</v>
      </c>
      <c r="B78" s="195"/>
      <c r="C78" s="195"/>
      <c r="D78" s="195"/>
      <c r="E78" s="195"/>
      <c r="F78" s="195"/>
      <c r="G78" s="195"/>
      <c r="H78" s="196"/>
      <c r="I78" s="4">
        <v>70</v>
      </c>
      <c r="J78" s="10"/>
      <c r="K78" s="10"/>
    </row>
    <row r="79" spans="1:11" ht="12.75">
      <c r="A79" s="194" t="s">
        <v>108</v>
      </c>
      <c r="B79" s="195"/>
      <c r="C79" s="195"/>
      <c r="D79" s="195"/>
      <c r="E79" s="195"/>
      <c r="F79" s="195"/>
      <c r="G79" s="195"/>
      <c r="H79" s="196"/>
      <c r="I79" s="4">
        <v>71</v>
      </c>
      <c r="J79" s="10">
        <v>-4727484</v>
      </c>
      <c r="K79" s="10">
        <v>-4407923</v>
      </c>
    </row>
    <row r="80" spans="1:11" ht="12.75">
      <c r="A80" s="194" t="s">
        <v>109</v>
      </c>
      <c r="B80" s="195"/>
      <c r="C80" s="195"/>
      <c r="D80" s="195"/>
      <c r="E80" s="195"/>
      <c r="F80" s="195"/>
      <c r="G80" s="195"/>
      <c r="H80" s="196"/>
      <c r="I80" s="4">
        <v>72</v>
      </c>
      <c r="J80" s="9">
        <f>J81-J82</f>
        <v>213934929</v>
      </c>
      <c r="K80" s="9">
        <f>K81-K82</f>
        <v>257881428</v>
      </c>
    </row>
    <row r="81" spans="1:11" ht="12.75">
      <c r="A81" s="203" t="s">
        <v>110</v>
      </c>
      <c r="B81" s="204"/>
      <c r="C81" s="204"/>
      <c r="D81" s="204"/>
      <c r="E81" s="204"/>
      <c r="F81" s="204"/>
      <c r="G81" s="204"/>
      <c r="H81" s="205"/>
      <c r="I81" s="4">
        <v>73</v>
      </c>
      <c r="J81" s="10">
        <v>213934929</v>
      </c>
      <c r="K81" s="10">
        <v>257881428</v>
      </c>
    </row>
    <row r="82" spans="1:11" ht="12.75">
      <c r="A82" s="203" t="s">
        <v>111</v>
      </c>
      <c r="B82" s="204"/>
      <c r="C82" s="204"/>
      <c r="D82" s="204"/>
      <c r="E82" s="204"/>
      <c r="F82" s="204"/>
      <c r="G82" s="204"/>
      <c r="H82" s="205"/>
      <c r="I82" s="4">
        <v>74</v>
      </c>
      <c r="J82" s="10"/>
      <c r="K82" s="10"/>
    </row>
    <row r="83" spans="1:11" ht="12.75">
      <c r="A83" s="194" t="s">
        <v>112</v>
      </c>
      <c r="B83" s="195"/>
      <c r="C83" s="195"/>
      <c r="D83" s="195"/>
      <c r="E83" s="195"/>
      <c r="F83" s="195"/>
      <c r="G83" s="195"/>
      <c r="H83" s="196"/>
      <c r="I83" s="4">
        <v>75</v>
      </c>
      <c r="J83" s="9">
        <f>J84-J85</f>
        <v>10422029</v>
      </c>
      <c r="K83" s="9">
        <f>K84-K85</f>
        <v>-11895868</v>
      </c>
    </row>
    <row r="84" spans="1:11" ht="12.75">
      <c r="A84" s="203" t="s">
        <v>113</v>
      </c>
      <c r="B84" s="204"/>
      <c r="C84" s="204"/>
      <c r="D84" s="204"/>
      <c r="E84" s="204"/>
      <c r="F84" s="204"/>
      <c r="G84" s="204"/>
      <c r="H84" s="205"/>
      <c r="I84" s="4">
        <v>76</v>
      </c>
      <c r="J84" s="10">
        <v>10422029</v>
      </c>
      <c r="K84" s="10"/>
    </row>
    <row r="85" spans="1:11" ht="12.75">
      <c r="A85" s="203" t="s">
        <v>114</v>
      </c>
      <c r="B85" s="204"/>
      <c r="C85" s="204"/>
      <c r="D85" s="204"/>
      <c r="E85" s="204"/>
      <c r="F85" s="204"/>
      <c r="G85" s="204"/>
      <c r="H85" s="205"/>
      <c r="I85" s="4">
        <v>77</v>
      </c>
      <c r="J85" s="10"/>
      <c r="K85" s="10">
        <v>11895868</v>
      </c>
    </row>
    <row r="86" spans="1:11" ht="12.75">
      <c r="A86" s="194" t="s">
        <v>115</v>
      </c>
      <c r="B86" s="195"/>
      <c r="C86" s="195"/>
      <c r="D86" s="195"/>
      <c r="E86" s="195"/>
      <c r="F86" s="195"/>
      <c r="G86" s="195"/>
      <c r="H86" s="196"/>
      <c r="I86" s="4">
        <v>78</v>
      </c>
      <c r="J86" s="10"/>
      <c r="K86" s="10"/>
    </row>
    <row r="87" spans="1:11" ht="12.75">
      <c r="A87" s="200" t="s">
        <v>116</v>
      </c>
      <c r="B87" s="201"/>
      <c r="C87" s="201"/>
      <c r="D87" s="201"/>
      <c r="E87" s="201"/>
      <c r="F87" s="201"/>
      <c r="G87" s="201"/>
      <c r="H87" s="202"/>
      <c r="I87" s="4">
        <v>79</v>
      </c>
      <c r="J87" s="9">
        <f>SUM(J88:J90)</f>
        <v>9367488</v>
      </c>
      <c r="K87" s="9">
        <f>SUM(K88:K90)</f>
        <v>8318222</v>
      </c>
    </row>
    <row r="88" spans="1:11" ht="12.75">
      <c r="A88" s="194" t="s">
        <v>117</v>
      </c>
      <c r="B88" s="195"/>
      <c r="C88" s="195"/>
      <c r="D88" s="195"/>
      <c r="E88" s="195"/>
      <c r="F88" s="195"/>
      <c r="G88" s="195"/>
      <c r="H88" s="196"/>
      <c r="I88" s="4">
        <v>80</v>
      </c>
      <c r="J88" s="10">
        <v>9367488</v>
      </c>
      <c r="K88" s="10">
        <v>8318222</v>
      </c>
    </row>
    <row r="89" spans="1:11" ht="12.75">
      <c r="A89" s="194" t="s">
        <v>118</v>
      </c>
      <c r="B89" s="195"/>
      <c r="C89" s="195"/>
      <c r="D89" s="195"/>
      <c r="E89" s="195"/>
      <c r="F89" s="195"/>
      <c r="G89" s="195"/>
      <c r="H89" s="196"/>
      <c r="I89" s="4">
        <v>81</v>
      </c>
      <c r="J89" s="10"/>
      <c r="K89" s="10"/>
    </row>
    <row r="90" spans="1:11" ht="12.75">
      <c r="A90" s="194" t="s">
        <v>119</v>
      </c>
      <c r="B90" s="195"/>
      <c r="C90" s="195"/>
      <c r="D90" s="195"/>
      <c r="E90" s="195"/>
      <c r="F90" s="195"/>
      <c r="G90" s="195"/>
      <c r="H90" s="196"/>
      <c r="I90" s="4">
        <v>82</v>
      </c>
      <c r="J90" s="10"/>
      <c r="K90" s="10"/>
    </row>
    <row r="91" spans="1:11" ht="12.75">
      <c r="A91" s="200" t="s">
        <v>120</v>
      </c>
      <c r="B91" s="201"/>
      <c r="C91" s="201"/>
      <c r="D91" s="201"/>
      <c r="E91" s="201"/>
      <c r="F91" s="201"/>
      <c r="G91" s="201"/>
      <c r="H91" s="202"/>
      <c r="I91" s="4">
        <v>83</v>
      </c>
      <c r="J91" s="9">
        <f>SUM(J92:J100)</f>
        <v>266551459</v>
      </c>
      <c r="K91" s="9">
        <f>SUM(K92:K100)</f>
        <v>203922595</v>
      </c>
    </row>
    <row r="92" spans="1:11" ht="12.75">
      <c r="A92" s="194" t="s">
        <v>121</v>
      </c>
      <c r="B92" s="195"/>
      <c r="C92" s="195"/>
      <c r="D92" s="195"/>
      <c r="E92" s="195"/>
      <c r="F92" s="195"/>
      <c r="G92" s="195"/>
      <c r="H92" s="196"/>
      <c r="I92" s="4">
        <v>84</v>
      </c>
      <c r="J92" s="10">
        <v>117681752</v>
      </c>
      <c r="K92" s="10">
        <v>90547488</v>
      </c>
    </row>
    <row r="93" spans="1:11" ht="12.75">
      <c r="A93" s="194" t="s">
        <v>122</v>
      </c>
      <c r="B93" s="195"/>
      <c r="C93" s="195"/>
      <c r="D93" s="195"/>
      <c r="E93" s="195"/>
      <c r="F93" s="195"/>
      <c r="G93" s="195"/>
      <c r="H93" s="196"/>
      <c r="I93" s="4">
        <v>85</v>
      </c>
      <c r="J93" s="10"/>
      <c r="K93" s="10"/>
    </row>
    <row r="94" spans="1:11" ht="12.75">
      <c r="A94" s="194" t="s">
        <v>123</v>
      </c>
      <c r="B94" s="195"/>
      <c r="C94" s="195"/>
      <c r="D94" s="195"/>
      <c r="E94" s="195"/>
      <c r="F94" s="195"/>
      <c r="G94" s="195"/>
      <c r="H94" s="196"/>
      <c r="I94" s="4">
        <v>86</v>
      </c>
      <c r="J94" s="10"/>
      <c r="K94" s="10"/>
    </row>
    <row r="95" spans="1:11" ht="12.75">
      <c r="A95" s="194" t="s">
        <v>124</v>
      </c>
      <c r="B95" s="195"/>
      <c r="C95" s="195"/>
      <c r="D95" s="195"/>
      <c r="E95" s="195"/>
      <c r="F95" s="195"/>
      <c r="G95" s="195"/>
      <c r="H95" s="196"/>
      <c r="I95" s="4">
        <v>87</v>
      </c>
      <c r="J95" s="10"/>
      <c r="K95" s="10"/>
    </row>
    <row r="96" spans="1:11" ht="12.75">
      <c r="A96" s="194" t="s">
        <v>125</v>
      </c>
      <c r="B96" s="195"/>
      <c r="C96" s="195"/>
      <c r="D96" s="195"/>
      <c r="E96" s="195"/>
      <c r="F96" s="195"/>
      <c r="G96" s="195"/>
      <c r="H96" s="196"/>
      <c r="I96" s="4">
        <v>88</v>
      </c>
      <c r="J96" s="10"/>
      <c r="K96" s="10"/>
    </row>
    <row r="97" spans="1:11" ht="12.75">
      <c r="A97" s="194" t="s">
        <v>126</v>
      </c>
      <c r="B97" s="195"/>
      <c r="C97" s="195"/>
      <c r="D97" s="195"/>
      <c r="E97" s="195"/>
      <c r="F97" s="195"/>
      <c r="G97" s="195"/>
      <c r="H97" s="196"/>
      <c r="I97" s="4">
        <v>89</v>
      </c>
      <c r="J97" s="10">
        <v>112768863</v>
      </c>
      <c r="K97" s="284">
        <v>113375107</v>
      </c>
    </row>
    <row r="98" spans="1:11" ht="12.75">
      <c r="A98" s="194" t="s">
        <v>127</v>
      </c>
      <c r="B98" s="195"/>
      <c r="C98" s="195"/>
      <c r="D98" s="195"/>
      <c r="E98" s="195"/>
      <c r="F98" s="195"/>
      <c r="G98" s="195"/>
      <c r="H98" s="196"/>
      <c r="I98" s="4">
        <v>90</v>
      </c>
      <c r="J98" s="10"/>
      <c r="K98" s="10"/>
    </row>
    <row r="99" spans="1:11" ht="12.75">
      <c r="A99" s="194" t="s">
        <v>128</v>
      </c>
      <c r="B99" s="195"/>
      <c r="C99" s="195"/>
      <c r="D99" s="195"/>
      <c r="E99" s="195"/>
      <c r="F99" s="195"/>
      <c r="G99" s="195"/>
      <c r="H99" s="196"/>
      <c r="I99" s="4">
        <v>91</v>
      </c>
      <c r="J99" s="10">
        <v>36100844</v>
      </c>
      <c r="K99" s="10"/>
    </row>
    <row r="100" spans="1:11" ht="12.75">
      <c r="A100" s="194" t="s">
        <v>129</v>
      </c>
      <c r="B100" s="195"/>
      <c r="C100" s="195"/>
      <c r="D100" s="195"/>
      <c r="E100" s="195"/>
      <c r="F100" s="195"/>
      <c r="G100" s="195"/>
      <c r="H100" s="196"/>
      <c r="I100" s="4">
        <v>92</v>
      </c>
      <c r="J100" s="10"/>
      <c r="K100" s="10"/>
    </row>
    <row r="101" spans="1:11" ht="12.75">
      <c r="A101" s="200" t="s">
        <v>130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9">
        <f>SUM(J102:J113)</f>
        <v>150775732</v>
      </c>
      <c r="K101" s="9">
        <f>SUM(K102:K113)</f>
        <v>183405804</v>
      </c>
    </row>
    <row r="102" spans="1:11" ht="12.75">
      <c r="A102" s="194" t="s">
        <v>121</v>
      </c>
      <c r="B102" s="195"/>
      <c r="C102" s="195"/>
      <c r="D102" s="195"/>
      <c r="E102" s="195"/>
      <c r="F102" s="195"/>
      <c r="G102" s="195"/>
      <c r="H102" s="196"/>
      <c r="I102" s="4">
        <v>94</v>
      </c>
      <c r="J102" s="10">
        <v>119387731</v>
      </c>
      <c r="K102" s="284">
        <v>121631348</v>
      </c>
    </row>
    <row r="103" spans="1:11" ht="12.75">
      <c r="A103" s="194" t="s">
        <v>122</v>
      </c>
      <c r="B103" s="195"/>
      <c r="C103" s="195"/>
      <c r="D103" s="195"/>
      <c r="E103" s="195"/>
      <c r="F103" s="195"/>
      <c r="G103" s="195"/>
      <c r="H103" s="196"/>
      <c r="I103" s="4">
        <v>95</v>
      </c>
      <c r="J103" s="10"/>
      <c r="K103" s="10"/>
    </row>
    <row r="104" spans="1:11" ht="12.75">
      <c r="A104" s="194" t="s">
        <v>123</v>
      </c>
      <c r="B104" s="195"/>
      <c r="C104" s="195"/>
      <c r="D104" s="195"/>
      <c r="E104" s="195"/>
      <c r="F104" s="195"/>
      <c r="G104" s="195"/>
      <c r="H104" s="196"/>
      <c r="I104" s="4">
        <v>96</v>
      </c>
      <c r="J104" s="284">
        <v>7209342</v>
      </c>
      <c r="K104" s="284">
        <v>1297000</v>
      </c>
    </row>
    <row r="105" spans="1:11" ht="12.75">
      <c r="A105" s="194" t="s">
        <v>124</v>
      </c>
      <c r="B105" s="195"/>
      <c r="C105" s="195"/>
      <c r="D105" s="195"/>
      <c r="E105" s="195"/>
      <c r="F105" s="195"/>
      <c r="G105" s="195"/>
      <c r="H105" s="196"/>
      <c r="I105" s="4">
        <v>97</v>
      </c>
      <c r="J105" s="10"/>
      <c r="K105" s="10"/>
    </row>
    <row r="106" spans="1:11" ht="12.75">
      <c r="A106" s="194" t="s">
        <v>125</v>
      </c>
      <c r="B106" s="195"/>
      <c r="C106" s="195"/>
      <c r="D106" s="195"/>
      <c r="E106" s="195"/>
      <c r="F106" s="195"/>
      <c r="G106" s="195"/>
      <c r="H106" s="196"/>
      <c r="I106" s="4">
        <v>98</v>
      </c>
      <c r="J106" s="10">
        <v>5510532</v>
      </c>
      <c r="K106" s="10">
        <v>6720691</v>
      </c>
    </row>
    <row r="107" spans="1:11" ht="12.75">
      <c r="A107" s="194" t="s">
        <v>126</v>
      </c>
      <c r="B107" s="195"/>
      <c r="C107" s="195"/>
      <c r="D107" s="195"/>
      <c r="E107" s="195"/>
      <c r="F107" s="195"/>
      <c r="G107" s="195"/>
      <c r="H107" s="196"/>
      <c r="I107" s="4">
        <v>99</v>
      </c>
      <c r="J107" s="10">
        <v>1394590</v>
      </c>
      <c r="K107" s="284">
        <v>1361349</v>
      </c>
    </row>
    <row r="108" spans="1:11" ht="12.75">
      <c r="A108" s="194" t="s">
        <v>127</v>
      </c>
      <c r="B108" s="195"/>
      <c r="C108" s="195"/>
      <c r="D108" s="195"/>
      <c r="E108" s="195"/>
      <c r="F108" s="195"/>
      <c r="G108" s="195"/>
      <c r="H108" s="196"/>
      <c r="I108" s="4">
        <v>100</v>
      </c>
      <c r="J108" s="10"/>
      <c r="K108" s="10"/>
    </row>
    <row r="109" spans="1:11" ht="12.75">
      <c r="A109" s="194" t="s">
        <v>131</v>
      </c>
      <c r="B109" s="195"/>
      <c r="C109" s="195"/>
      <c r="D109" s="195"/>
      <c r="E109" s="195"/>
      <c r="F109" s="195"/>
      <c r="G109" s="195"/>
      <c r="H109" s="196"/>
      <c r="I109" s="4">
        <v>101</v>
      </c>
      <c r="J109" s="10">
        <v>958543</v>
      </c>
      <c r="K109" s="10">
        <v>1326768</v>
      </c>
    </row>
    <row r="110" spans="1:11" ht="12.75">
      <c r="A110" s="194" t="s">
        <v>132</v>
      </c>
      <c r="B110" s="195"/>
      <c r="C110" s="195"/>
      <c r="D110" s="195"/>
      <c r="E110" s="195"/>
      <c r="F110" s="195"/>
      <c r="G110" s="195"/>
      <c r="H110" s="196"/>
      <c r="I110" s="4">
        <v>102</v>
      </c>
      <c r="J110" s="10">
        <v>1416119</v>
      </c>
      <c r="K110" s="10">
        <v>1556333</v>
      </c>
    </row>
    <row r="111" spans="1:11" ht="12.75">
      <c r="A111" s="194" t="s">
        <v>133</v>
      </c>
      <c r="B111" s="195"/>
      <c r="C111" s="195"/>
      <c r="D111" s="195"/>
      <c r="E111" s="195"/>
      <c r="F111" s="195"/>
      <c r="G111" s="195"/>
      <c r="H111" s="196"/>
      <c r="I111" s="4">
        <v>103</v>
      </c>
      <c r="J111" s="10">
        <v>22288</v>
      </c>
      <c r="K111" s="10">
        <v>22288</v>
      </c>
    </row>
    <row r="112" spans="1:11" ht="12.75">
      <c r="A112" s="194" t="s">
        <v>134</v>
      </c>
      <c r="B112" s="195"/>
      <c r="C112" s="195"/>
      <c r="D112" s="195"/>
      <c r="E112" s="195"/>
      <c r="F112" s="195"/>
      <c r="G112" s="195"/>
      <c r="H112" s="196"/>
      <c r="I112" s="4">
        <v>104</v>
      </c>
      <c r="J112" s="10"/>
      <c r="K112" s="10"/>
    </row>
    <row r="113" spans="1:11" ht="12.75">
      <c r="A113" s="194" t="s">
        <v>135</v>
      </c>
      <c r="B113" s="195"/>
      <c r="C113" s="195"/>
      <c r="D113" s="195"/>
      <c r="E113" s="195"/>
      <c r="F113" s="195"/>
      <c r="G113" s="195"/>
      <c r="H113" s="196"/>
      <c r="I113" s="4">
        <v>105</v>
      </c>
      <c r="J113" s="10">
        <v>14876587</v>
      </c>
      <c r="K113" s="284">
        <v>49490027</v>
      </c>
    </row>
    <row r="114" spans="1:11" ht="12.75">
      <c r="A114" s="200" t="s">
        <v>136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0">
        <v>1953109</v>
      </c>
      <c r="K114" s="10">
        <v>520648</v>
      </c>
    </row>
    <row r="115" spans="1:11" ht="12.75">
      <c r="A115" s="200" t="s">
        <v>137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9">
        <f>J70+J87+J91+J101+J114</f>
        <v>1664181668</v>
      </c>
      <c r="K115" s="9">
        <f>K70+K87+K91+K101+K114</f>
        <v>1653865124</v>
      </c>
    </row>
    <row r="116" spans="1:11" ht="12.75">
      <c r="A116" s="183" t="s">
        <v>138</v>
      </c>
      <c r="B116" s="184"/>
      <c r="C116" s="184"/>
      <c r="D116" s="184"/>
      <c r="E116" s="184"/>
      <c r="F116" s="184"/>
      <c r="G116" s="184"/>
      <c r="H116" s="185"/>
      <c r="I116" s="5">
        <v>108</v>
      </c>
      <c r="J116" s="11"/>
      <c r="K116" s="11"/>
    </row>
    <row r="117" spans="1:11" ht="12.75">
      <c r="A117" s="186" t="s">
        <v>139</v>
      </c>
      <c r="B117" s="187"/>
      <c r="C117" s="187"/>
      <c r="D117" s="187"/>
      <c r="E117" s="187"/>
      <c r="F117" s="187"/>
      <c r="G117" s="187"/>
      <c r="H117" s="187"/>
      <c r="I117" s="188"/>
      <c r="J117" s="188"/>
      <c r="K117" s="189"/>
    </row>
    <row r="118" spans="1:11" ht="12.75">
      <c r="A118" s="190" t="s">
        <v>140</v>
      </c>
      <c r="B118" s="191"/>
      <c r="C118" s="191"/>
      <c r="D118" s="191"/>
      <c r="E118" s="191"/>
      <c r="F118" s="191"/>
      <c r="G118" s="191"/>
      <c r="H118" s="191"/>
      <c r="I118" s="192"/>
      <c r="J118" s="192"/>
      <c r="K118" s="193"/>
    </row>
    <row r="119" spans="1:11" ht="12.75">
      <c r="A119" s="194" t="s">
        <v>141</v>
      </c>
      <c r="B119" s="195"/>
      <c r="C119" s="195"/>
      <c r="D119" s="195"/>
      <c r="E119" s="195"/>
      <c r="F119" s="195"/>
      <c r="G119" s="195"/>
      <c r="H119" s="196"/>
      <c r="I119" s="4">
        <v>109</v>
      </c>
      <c r="J119" s="10">
        <v>1235533880</v>
      </c>
      <c r="K119" s="10">
        <v>1257697855</v>
      </c>
    </row>
    <row r="120" spans="1:12" ht="12.75">
      <c r="A120" s="197" t="s">
        <v>142</v>
      </c>
      <c r="B120" s="198"/>
      <c r="C120" s="198"/>
      <c r="D120" s="198"/>
      <c r="E120" s="198"/>
      <c r="F120" s="198"/>
      <c r="G120" s="198"/>
      <c r="H120" s="199"/>
      <c r="I120" s="7">
        <v>110</v>
      </c>
      <c r="J120" s="116"/>
      <c r="K120" s="116"/>
      <c r="L120" s="100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1"/>
      <c r="B122" s="182"/>
      <c r="C122" s="182"/>
      <c r="D122" s="182"/>
      <c r="E122" s="182"/>
      <c r="F122" s="182"/>
      <c r="G122" s="182"/>
      <c r="H122" s="182"/>
      <c r="I122" s="182"/>
      <c r="J122" s="182"/>
      <c r="K122" s="182"/>
    </row>
    <row r="123" spans="1:11" ht="12.75">
      <c r="A123" s="181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22:K122"/>
    <mergeCell ref="A104:H104"/>
    <mergeCell ref="A105:H105"/>
    <mergeCell ref="A106:H106"/>
    <mergeCell ref="A107:H107"/>
    <mergeCell ref="A108:H108"/>
    <mergeCell ref="A109:H109"/>
    <mergeCell ref="A114:H114"/>
    <mergeCell ref="A115:H115"/>
    <mergeCell ref="A100:H100"/>
    <mergeCell ref="A101:H101"/>
    <mergeCell ref="A102:H102"/>
    <mergeCell ref="A103:H103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4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9:J12 J116:K116 K9:K29 K31 J8:K8 J68:K68 K33:K67 J15:J67 J80:K85 J73:K77 K87:K110 J87:J91 K112:K115 J100:J101 J104:J115">
      <formula1>0</formula1>
    </dataValidation>
    <dataValidation allowBlank="1" sqref="J72:K7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SheetLayoutView="110" zoomScalePageLayoutView="0" workbookViewId="0" topLeftCell="A40">
      <selection activeCell="L69" sqref="L69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</cols>
  <sheetData>
    <row r="1" spans="1:11" ht="12.75">
      <c r="A1" s="212" t="s">
        <v>143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>
      <c r="A2" s="216" t="s">
        <v>303</v>
      </c>
      <c r="B2" s="217"/>
      <c r="C2" s="217"/>
      <c r="D2" s="217"/>
      <c r="E2" s="217"/>
      <c r="F2" s="217"/>
      <c r="G2" s="217"/>
      <c r="H2" s="217"/>
      <c r="I2" s="217"/>
      <c r="J2" s="217"/>
      <c r="K2" s="215"/>
    </row>
    <row r="3" spans="1:11" ht="12.75">
      <c r="A3" s="67"/>
      <c r="B3" s="73"/>
      <c r="C3" s="73"/>
      <c r="D3" s="73"/>
      <c r="E3" s="73"/>
      <c r="F3" s="73"/>
      <c r="G3" s="73"/>
      <c r="H3" s="73"/>
      <c r="I3" s="73"/>
      <c r="J3" s="73"/>
      <c r="K3" s="12"/>
    </row>
    <row r="4" spans="1:11" ht="12.75">
      <c r="A4" s="240" t="s">
        <v>301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24.75" thickBot="1">
      <c r="A5" s="243" t="s">
        <v>35</v>
      </c>
      <c r="B5" s="243"/>
      <c r="C5" s="243"/>
      <c r="D5" s="243"/>
      <c r="E5" s="243"/>
      <c r="F5" s="243"/>
      <c r="G5" s="243"/>
      <c r="H5" s="243"/>
      <c r="I5" s="68" t="s">
        <v>36</v>
      </c>
      <c r="J5" s="70" t="s">
        <v>144</v>
      </c>
      <c r="K5" s="70" t="s">
        <v>145</v>
      </c>
    </row>
    <row r="6" spans="1:11" ht="12.75">
      <c r="A6" s="225">
        <v>1</v>
      </c>
      <c r="B6" s="225"/>
      <c r="C6" s="225"/>
      <c r="D6" s="225"/>
      <c r="E6" s="225"/>
      <c r="F6" s="225"/>
      <c r="G6" s="225"/>
      <c r="H6" s="225"/>
      <c r="I6" s="72">
        <v>2</v>
      </c>
      <c r="J6" s="71">
        <v>3</v>
      </c>
      <c r="K6" s="71">
        <v>4</v>
      </c>
    </row>
    <row r="7" spans="1:11" ht="12.75">
      <c r="A7" s="190" t="s">
        <v>146</v>
      </c>
      <c r="B7" s="191"/>
      <c r="C7" s="191"/>
      <c r="D7" s="191"/>
      <c r="E7" s="191"/>
      <c r="F7" s="191"/>
      <c r="G7" s="191"/>
      <c r="H7" s="211"/>
      <c r="I7" s="6">
        <v>111</v>
      </c>
      <c r="J7" s="14">
        <f>SUM(J8:J9)</f>
        <v>89776205</v>
      </c>
      <c r="K7" s="14">
        <f>SUM(K8:K9)</f>
        <v>93702977</v>
      </c>
    </row>
    <row r="8" spans="1:11" ht="12.75">
      <c r="A8" s="200" t="s">
        <v>147</v>
      </c>
      <c r="B8" s="201"/>
      <c r="C8" s="201"/>
      <c r="D8" s="201"/>
      <c r="E8" s="201"/>
      <c r="F8" s="201"/>
      <c r="G8" s="201"/>
      <c r="H8" s="202"/>
      <c r="I8" s="4">
        <v>112</v>
      </c>
      <c r="J8" s="10"/>
      <c r="K8" s="10"/>
    </row>
    <row r="9" spans="1:11" ht="12.75">
      <c r="A9" s="200" t="s">
        <v>148</v>
      </c>
      <c r="B9" s="201"/>
      <c r="C9" s="201"/>
      <c r="D9" s="201"/>
      <c r="E9" s="201"/>
      <c r="F9" s="201"/>
      <c r="G9" s="201"/>
      <c r="H9" s="202"/>
      <c r="I9" s="4">
        <v>113</v>
      </c>
      <c r="J9" s="10">
        <v>89776205</v>
      </c>
      <c r="K9" s="10">
        <v>93702977</v>
      </c>
    </row>
    <row r="10" spans="1:11" ht="12.75">
      <c r="A10" s="200" t="s">
        <v>149</v>
      </c>
      <c r="B10" s="201"/>
      <c r="C10" s="201"/>
      <c r="D10" s="201"/>
      <c r="E10" s="201"/>
      <c r="F10" s="201"/>
      <c r="G10" s="201"/>
      <c r="H10" s="202"/>
      <c r="I10" s="4">
        <v>114</v>
      </c>
      <c r="J10" s="9">
        <f>J11+J12+J16+J20+J21+J22+J25+J26</f>
        <v>50867265</v>
      </c>
      <c r="K10" s="9">
        <f>K11+K12+K16+K20+K21+K22+K25+K26</f>
        <v>76674117</v>
      </c>
    </row>
    <row r="11" spans="1:11" ht="15" customHeight="1">
      <c r="A11" s="107" t="s">
        <v>150</v>
      </c>
      <c r="B11" s="108"/>
      <c r="C11" s="108"/>
      <c r="D11" s="108"/>
      <c r="E11" s="108"/>
      <c r="F11" s="108"/>
      <c r="G11" s="108"/>
      <c r="H11" s="109"/>
      <c r="I11" s="4">
        <v>115</v>
      </c>
      <c r="J11" s="10"/>
      <c r="K11" s="10"/>
    </row>
    <row r="12" spans="1:11" ht="12.75">
      <c r="A12" s="200" t="s">
        <v>151</v>
      </c>
      <c r="B12" s="201"/>
      <c r="C12" s="201"/>
      <c r="D12" s="201"/>
      <c r="E12" s="201"/>
      <c r="F12" s="201"/>
      <c r="G12" s="201"/>
      <c r="H12" s="202"/>
      <c r="I12" s="4">
        <v>116</v>
      </c>
      <c r="J12" s="9">
        <f>SUM(J13:J15)</f>
        <v>76009</v>
      </c>
      <c r="K12" s="9">
        <f>SUM(K13:K15)</f>
        <v>98225</v>
      </c>
    </row>
    <row r="13" spans="1:11" ht="12.75">
      <c r="A13" s="194" t="s">
        <v>152</v>
      </c>
      <c r="B13" s="195"/>
      <c r="C13" s="195"/>
      <c r="D13" s="195"/>
      <c r="E13" s="195"/>
      <c r="F13" s="195"/>
      <c r="G13" s="195"/>
      <c r="H13" s="196"/>
      <c r="I13" s="4">
        <v>117</v>
      </c>
      <c r="J13" s="10">
        <v>76009</v>
      </c>
      <c r="K13" s="10">
        <v>98225</v>
      </c>
    </row>
    <row r="14" spans="1:11" ht="12.75">
      <c r="A14" s="194" t="s">
        <v>153</v>
      </c>
      <c r="B14" s="195"/>
      <c r="C14" s="195"/>
      <c r="D14" s="195"/>
      <c r="E14" s="195"/>
      <c r="F14" s="195"/>
      <c r="G14" s="195"/>
      <c r="H14" s="196"/>
      <c r="I14" s="4">
        <v>118</v>
      </c>
      <c r="J14" s="10"/>
      <c r="K14" s="10"/>
    </row>
    <row r="15" spans="1:11" ht="12.75">
      <c r="A15" s="194" t="s">
        <v>154</v>
      </c>
      <c r="B15" s="195"/>
      <c r="C15" s="195"/>
      <c r="D15" s="195"/>
      <c r="E15" s="195"/>
      <c r="F15" s="195"/>
      <c r="G15" s="195"/>
      <c r="H15" s="196"/>
      <c r="I15" s="4">
        <v>119</v>
      </c>
      <c r="J15" s="10"/>
      <c r="K15" s="10"/>
    </row>
    <row r="16" spans="1:11" ht="12.75">
      <c r="A16" s="200" t="s">
        <v>155</v>
      </c>
      <c r="B16" s="201"/>
      <c r="C16" s="201"/>
      <c r="D16" s="201"/>
      <c r="E16" s="201"/>
      <c r="F16" s="201"/>
      <c r="G16" s="201"/>
      <c r="H16" s="202"/>
      <c r="I16" s="4">
        <v>120</v>
      </c>
      <c r="J16" s="9">
        <f>SUM(J17:J19)</f>
        <v>25193841</v>
      </c>
      <c r="K16" s="9">
        <f>SUM(K17:K19)</f>
        <v>32304674</v>
      </c>
    </row>
    <row r="17" spans="1:11" ht="12.75">
      <c r="A17" s="194" t="s">
        <v>156</v>
      </c>
      <c r="B17" s="195"/>
      <c r="C17" s="195"/>
      <c r="D17" s="195"/>
      <c r="E17" s="195"/>
      <c r="F17" s="195"/>
      <c r="G17" s="195"/>
      <c r="H17" s="196"/>
      <c r="I17" s="4">
        <v>121</v>
      </c>
      <c r="J17" s="10">
        <v>12012179</v>
      </c>
      <c r="K17" s="10">
        <v>15301044</v>
      </c>
    </row>
    <row r="18" spans="1:11" ht="12.75">
      <c r="A18" s="194" t="s">
        <v>157</v>
      </c>
      <c r="B18" s="195"/>
      <c r="C18" s="195"/>
      <c r="D18" s="195"/>
      <c r="E18" s="195"/>
      <c r="F18" s="195"/>
      <c r="G18" s="195"/>
      <c r="H18" s="196"/>
      <c r="I18" s="4">
        <v>122</v>
      </c>
      <c r="J18" s="10">
        <v>9454183</v>
      </c>
      <c r="K18" s="10">
        <v>12390197</v>
      </c>
    </row>
    <row r="19" spans="1:11" ht="12.75">
      <c r="A19" s="194" t="s">
        <v>158</v>
      </c>
      <c r="B19" s="195"/>
      <c r="C19" s="195"/>
      <c r="D19" s="195"/>
      <c r="E19" s="195"/>
      <c r="F19" s="195"/>
      <c r="G19" s="195"/>
      <c r="H19" s="196"/>
      <c r="I19" s="4">
        <v>123</v>
      </c>
      <c r="J19" s="10">
        <v>3727479</v>
      </c>
      <c r="K19" s="10">
        <v>4613433</v>
      </c>
    </row>
    <row r="20" spans="1:11" ht="12.75">
      <c r="A20" s="200" t="s">
        <v>159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0">
        <v>1364499</v>
      </c>
      <c r="K20" s="10">
        <v>1962761</v>
      </c>
    </row>
    <row r="21" spans="1:11" ht="12.75">
      <c r="A21" s="200" t="s">
        <v>160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0">
        <v>25415335</v>
      </c>
      <c r="K21" s="10">
        <v>33714166</v>
      </c>
    </row>
    <row r="22" spans="1:11" ht="12.75">
      <c r="A22" s="200" t="s">
        <v>161</v>
      </c>
      <c r="B22" s="201"/>
      <c r="C22" s="201"/>
      <c r="D22" s="201"/>
      <c r="E22" s="201"/>
      <c r="F22" s="201"/>
      <c r="G22" s="201"/>
      <c r="H22" s="202"/>
      <c r="I22" s="4">
        <v>126</v>
      </c>
      <c r="J22" s="9">
        <f>SUM(J23:J24)</f>
        <v>0</v>
      </c>
      <c r="K22" s="9">
        <f>SUM(K23:K24)</f>
        <v>0</v>
      </c>
    </row>
    <row r="23" spans="1:11" ht="12.75">
      <c r="A23" s="194" t="s">
        <v>162</v>
      </c>
      <c r="B23" s="195"/>
      <c r="C23" s="195"/>
      <c r="D23" s="195"/>
      <c r="E23" s="195"/>
      <c r="F23" s="195"/>
      <c r="G23" s="195"/>
      <c r="H23" s="196"/>
      <c r="I23" s="4">
        <v>127</v>
      </c>
      <c r="J23" s="10"/>
      <c r="K23" s="10"/>
    </row>
    <row r="24" spans="1:11" ht="12.75">
      <c r="A24" s="194" t="s">
        <v>163</v>
      </c>
      <c r="B24" s="195"/>
      <c r="C24" s="195"/>
      <c r="D24" s="195"/>
      <c r="E24" s="195"/>
      <c r="F24" s="195"/>
      <c r="G24" s="195"/>
      <c r="H24" s="196"/>
      <c r="I24" s="4">
        <v>128</v>
      </c>
      <c r="J24" s="10"/>
      <c r="K24" s="10"/>
    </row>
    <row r="25" spans="1:11" ht="12.75">
      <c r="A25" s="200" t="s">
        <v>164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0"/>
      <c r="K25" s="10"/>
    </row>
    <row r="26" spans="1:11" ht="12.75">
      <c r="A26" s="200" t="s">
        <v>165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0">
        <v>-1182419</v>
      </c>
      <c r="K26" s="10">
        <v>8594291</v>
      </c>
    </row>
    <row r="27" spans="1:11" ht="12.75">
      <c r="A27" s="200" t="s">
        <v>166</v>
      </c>
      <c r="B27" s="201"/>
      <c r="C27" s="201"/>
      <c r="D27" s="201"/>
      <c r="E27" s="201"/>
      <c r="F27" s="201"/>
      <c r="G27" s="201"/>
      <c r="H27" s="202"/>
      <c r="I27" s="4">
        <v>131</v>
      </c>
      <c r="J27" s="9">
        <f>SUM(J28:J32)</f>
        <v>8210</v>
      </c>
      <c r="K27" s="9">
        <f>SUM(K28:K32)</f>
        <v>4211026</v>
      </c>
    </row>
    <row r="28" spans="1:11" ht="12.75">
      <c r="A28" s="200" t="s">
        <v>167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0"/>
      <c r="K28" s="10"/>
    </row>
    <row r="29" spans="1:11" ht="12.75">
      <c r="A29" s="200" t="s">
        <v>168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0">
        <v>8210</v>
      </c>
      <c r="K29" s="10">
        <v>4211026</v>
      </c>
    </row>
    <row r="30" spans="1:11" ht="12.75">
      <c r="A30" s="200" t="s">
        <v>169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0"/>
      <c r="K30" s="10"/>
    </row>
    <row r="31" spans="1:11" ht="12.75">
      <c r="A31" s="200" t="s">
        <v>170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0"/>
      <c r="K31" s="10"/>
    </row>
    <row r="32" spans="1:11" ht="12.75">
      <c r="A32" s="200" t="s">
        <v>171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0"/>
      <c r="K32" s="10"/>
    </row>
    <row r="33" spans="1:11" ht="12.75">
      <c r="A33" s="200" t="s">
        <v>172</v>
      </c>
      <c r="B33" s="201"/>
      <c r="C33" s="201"/>
      <c r="D33" s="201"/>
      <c r="E33" s="201"/>
      <c r="F33" s="201"/>
      <c r="G33" s="201"/>
      <c r="H33" s="202"/>
      <c r="I33" s="4">
        <v>137</v>
      </c>
      <c r="J33" s="9">
        <f>SUM(J34:J37)</f>
        <v>31076839</v>
      </c>
      <c r="K33" s="9">
        <f>SUM(K34:K37)</f>
        <v>32706768</v>
      </c>
    </row>
    <row r="34" spans="1:11" ht="12.75">
      <c r="A34" s="200" t="s">
        <v>173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0">
        <v>11833246</v>
      </c>
      <c r="K34" s="10">
        <v>10758599</v>
      </c>
    </row>
    <row r="35" spans="1:11" ht="12.75">
      <c r="A35" s="200" t="s">
        <v>174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0">
        <v>19243593</v>
      </c>
      <c r="K35" s="10">
        <v>21948169</v>
      </c>
    </row>
    <row r="36" spans="1:11" ht="12.75">
      <c r="A36" s="200" t="s">
        <v>175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0"/>
      <c r="K36" s="10"/>
    </row>
    <row r="37" spans="1:11" ht="12.75">
      <c r="A37" s="200" t="s">
        <v>176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0"/>
      <c r="K37" s="10"/>
    </row>
    <row r="38" spans="1:11" ht="12.75">
      <c r="A38" s="200" t="s">
        <v>177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0"/>
      <c r="K38" s="10"/>
    </row>
    <row r="39" spans="1:11" ht="12.75">
      <c r="A39" s="200" t="s">
        <v>178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0"/>
      <c r="K39" s="10"/>
    </row>
    <row r="40" spans="1:11" ht="12.75">
      <c r="A40" s="200" t="s">
        <v>179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0"/>
      <c r="K40" s="10"/>
    </row>
    <row r="41" spans="1:11" ht="12.75">
      <c r="A41" s="200" t="s">
        <v>180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0"/>
      <c r="K41" s="10"/>
    </row>
    <row r="42" spans="1:11" ht="12.75">
      <c r="A42" s="200" t="s">
        <v>181</v>
      </c>
      <c r="B42" s="201"/>
      <c r="C42" s="201"/>
      <c r="D42" s="201"/>
      <c r="E42" s="201"/>
      <c r="F42" s="201"/>
      <c r="G42" s="201"/>
      <c r="H42" s="202"/>
      <c r="I42" s="4">
        <v>146</v>
      </c>
      <c r="J42" s="9">
        <f>J7+J27+J38+J40</f>
        <v>89784415</v>
      </c>
      <c r="K42" s="9">
        <f>K7+K27+K38+K40</f>
        <v>97914003</v>
      </c>
    </row>
    <row r="43" spans="1:11" ht="12.75">
      <c r="A43" s="200" t="s">
        <v>182</v>
      </c>
      <c r="B43" s="201"/>
      <c r="C43" s="201"/>
      <c r="D43" s="201"/>
      <c r="E43" s="201"/>
      <c r="F43" s="201"/>
      <c r="G43" s="201"/>
      <c r="H43" s="202"/>
      <c r="I43" s="4">
        <v>147</v>
      </c>
      <c r="J43" s="9">
        <f>J10+J33+J39+J41</f>
        <v>81944104</v>
      </c>
      <c r="K43" s="9">
        <f>K10+K33+K39+K41</f>
        <v>109380885</v>
      </c>
    </row>
    <row r="44" spans="1:11" ht="12.75">
      <c r="A44" s="200" t="s">
        <v>183</v>
      </c>
      <c r="B44" s="201"/>
      <c r="C44" s="201"/>
      <c r="D44" s="201"/>
      <c r="E44" s="201"/>
      <c r="F44" s="201"/>
      <c r="G44" s="201"/>
      <c r="H44" s="202"/>
      <c r="I44" s="4">
        <v>148</v>
      </c>
      <c r="J44" s="9">
        <f>J42-J43</f>
        <v>7840311</v>
      </c>
      <c r="K44" s="9">
        <f>K42-K43</f>
        <v>-11466882</v>
      </c>
    </row>
    <row r="45" spans="1:11" ht="12.75">
      <c r="A45" s="203" t="s">
        <v>184</v>
      </c>
      <c r="B45" s="204"/>
      <c r="C45" s="204"/>
      <c r="D45" s="204"/>
      <c r="E45" s="204"/>
      <c r="F45" s="204"/>
      <c r="G45" s="204"/>
      <c r="H45" s="205"/>
      <c r="I45" s="4">
        <v>149</v>
      </c>
      <c r="J45" s="9">
        <f>IF(J42&gt;J43,J42-J43,0)</f>
        <v>7840311</v>
      </c>
      <c r="K45" s="9">
        <f>IF(K42&gt;K43,K42-K43,0)</f>
        <v>0</v>
      </c>
    </row>
    <row r="46" spans="1:11" ht="12.75">
      <c r="A46" s="203" t="s">
        <v>185</v>
      </c>
      <c r="B46" s="204"/>
      <c r="C46" s="204"/>
      <c r="D46" s="204"/>
      <c r="E46" s="204"/>
      <c r="F46" s="204"/>
      <c r="G46" s="204"/>
      <c r="H46" s="205"/>
      <c r="I46" s="4">
        <v>150</v>
      </c>
      <c r="J46" s="9">
        <f>IF(J43&gt;J42,J43-J42,0)</f>
        <v>0</v>
      </c>
      <c r="K46" s="9">
        <f>IF(K43&gt;K42,K43-K42,0)</f>
        <v>11466882</v>
      </c>
    </row>
    <row r="47" spans="1:11" ht="12.75">
      <c r="A47" s="200" t="s">
        <v>186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0">
        <v>-2581718</v>
      </c>
      <c r="K47" s="10">
        <v>428986</v>
      </c>
    </row>
    <row r="48" spans="1:11" ht="12.75">
      <c r="A48" s="200" t="s">
        <v>187</v>
      </c>
      <c r="B48" s="201"/>
      <c r="C48" s="201"/>
      <c r="D48" s="201"/>
      <c r="E48" s="201"/>
      <c r="F48" s="201"/>
      <c r="G48" s="201"/>
      <c r="H48" s="202"/>
      <c r="I48" s="4">
        <v>152</v>
      </c>
      <c r="J48" s="9">
        <f>J44-J47</f>
        <v>10422029</v>
      </c>
      <c r="K48" s="9">
        <f>K44-K47</f>
        <v>-11895868</v>
      </c>
    </row>
    <row r="49" spans="1:11" ht="12.75">
      <c r="A49" s="203" t="s">
        <v>188</v>
      </c>
      <c r="B49" s="204"/>
      <c r="C49" s="204"/>
      <c r="D49" s="204"/>
      <c r="E49" s="204"/>
      <c r="F49" s="204"/>
      <c r="G49" s="204"/>
      <c r="H49" s="205"/>
      <c r="I49" s="4">
        <v>153</v>
      </c>
      <c r="J49" s="9">
        <f>IF(J48&gt;0,J48,0)</f>
        <v>10422029</v>
      </c>
      <c r="K49" s="9">
        <f>IF(K48&gt;0,K48,0)</f>
        <v>0</v>
      </c>
    </row>
    <row r="50" spans="1:11" ht="12.75">
      <c r="A50" s="237" t="s">
        <v>189</v>
      </c>
      <c r="B50" s="238"/>
      <c r="C50" s="238"/>
      <c r="D50" s="238"/>
      <c r="E50" s="238"/>
      <c r="F50" s="238"/>
      <c r="G50" s="238"/>
      <c r="H50" s="239"/>
      <c r="I50" s="5">
        <v>154</v>
      </c>
      <c r="J50" s="13">
        <f>IF(J48&lt;0,-J48,0)</f>
        <v>0</v>
      </c>
      <c r="K50" s="13">
        <f>IF(K48&lt;0,-K48,0)</f>
        <v>11895868</v>
      </c>
    </row>
    <row r="51" spans="1:11" ht="12.75">
      <c r="A51" s="186" t="s">
        <v>190</v>
      </c>
      <c r="B51" s="187"/>
      <c r="C51" s="187"/>
      <c r="D51" s="187"/>
      <c r="E51" s="187"/>
      <c r="F51" s="187"/>
      <c r="G51" s="187"/>
      <c r="H51" s="187"/>
      <c r="I51" s="235"/>
      <c r="J51" s="235"/>
      <c r="K51" s="236"/>
    </row>
    <row r="52" spans="1:11" ht="12.75">
      <c r="A52" s="190" t="s">
        <v>191</v>
      </c>
      <c r="B52" s="191"/>
      <c r="C52" s="191"/>
      <c r="D52" s="191"/>
      <c r="E52" s="191"/>
      <c r="F52" s="191"/>
      <c r="G52" s="191"/>
      <c r="H52" s="191"/>
      <c r="I52" s="192"/>
      <c r="J52" s="192"/>
      <c r="K52" s="193"/>
    </row>
    <row r="53" spans="1:11" ht="12.75">
      <c r="A53" s="229" t="s">
        <v>192</v>
      </c>
      <c r="B53" s="230"/>
      <c r="C53" s="230"/>
      <c r="D53" s="230"/>
      <c r="E53" s="230"/>
      <c r="F53" s="230"/>
      <c r="G53" s="230"/>
      <c r="H53" s="231"/>
      <c r="I53" s="4">
        <v>155</v>
      </c>
      <c r="J53" s="8">
        <v>10422029</v>
      </c>
      <c r="K53" s="8">
        <v>11895868</v>
      </c>
    </row>
    <row r="54" spans="1:11" ht="12.75">
      <c r="A54" s="229" t="s">
        <v>193</v>
      </c>
      <c r="B54" s="230"/>
      <c r="C54" s="230"/>
      <c r="D54" s="230"/>
      <c r="E54" s="230"/>
      <c r="F54" s="230"/>
      <c r="G54" s="230"/>
      <c r="H54" s="231"/>
      <c r="I54" s="4">
        <v>156</v>
      </c>
      <c r="J54" s="11"/>
      <c r="K54" s="11"/>
    </row>
    <row r="55" spans="1:11" ht="12.75">
      <c r="A55" s="186" t="s">
        <v>194</v>
      </c>
      <c r="B55" s="187"/>
      <c r="C55" s="187"/>
      <c r="D55" s="187"/>
      <c r="E55" s="187"/>
      <c r="F55" s="187"/>
      <c r="G55" s="187"/>
      <c r="H55" s="187"/>
      <c r="I55" s="235"/>
      <c r="J55" s="235"/>
      <c r="K55" s="236"/>
    </row>
    <row r="56" spans="1:11" ht="12.75">
      <c r="A56" s="190" t="s">
        <v>195</v>
      </c>
      <c r="B56" s="191"/>
      <c r="C56" s="191"/>
      <c r="D56" s="191"/>
      <c r="E56" s="191"/>
      <c r="F56" s="191"/>
      <c r="G56" s="191"/>
      <c r="H56" s="211"/>
      <c r="I56" s="15">
        <v>157</v>
      </c>
      <c r="J56" s="8">
        <f>J48</f>
        <v>10422029</v>
      </c>
      <c r="K56" s="8">
        <f>K48</f>
        <v>-11895868</v>
      </c>
    </row>
    <row r="57" spans="1:11" ht="12.75">
      <c r="A57" s="200" t="s">
        <v>196</v>
      </c>
      <c r="B57" s="201"/>
      <c r="C57" s="201"/>
      <c r="D57" s="201"/>
      <c r="E57" s="201"/>
      <c r="F57" s="201"/>
      <c r="G57" s="201"/>
      <c r="H57" s="202"/>
      <c r="I57" s="4">
        <v>158</v>
      </c>
      <c r="J57" s="9">
        <f>SUM(J58:J64)</f>
        <v>-1226000</v>
      </c>
      <c r="K57" s="9">
        <f>SUM(K58:K64)</f>
        <v>319000</v>
      </c>
    </row>
    <row r="58" spans="1:11" ht="12.75">
      <c r="A58" s="200" t="s">
        <v>197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0"/>
      <c r="K58" s="10"/>
    </row>
    <row r="59" spans="1:11" ht="12.75">
      <c r="A59" s="200" t="s">
        <v>198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0"/>
      <c r="K59" s="10"/>
    </row>
    <row r="60" spans="1:11" ht="12.75">
      <c r="A60" s="200" t="s">
        <v>199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0"/>
      <c r="K60" s="10"/>
    </row>
    <row r="61" spans="1:11" ht="12.75">
      <c r="A61" s="200" t="s">
        <v>200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0">
        <v>-1226000</v>
      </c>
      <c r="K61" s="10">
        <v>319000</v>
      </c>
    </row>
    <row r="62" spans="1:11" ht="12.75">
      <c r="A62" s="200" t="s">
        <v>201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0"/>
      <c r="K62" s="10"/>
    </row>
    <row r="63" spans="1:11" ht="12.75">
      <c r="A63" s="200" t="s">
        <v>202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0"/>
      <c r="K63" s="10"/>
    </row>
    <row r="64" spans="1:11" ht="12.75">
      <c r="A64" s="200" t="s">
        <v>203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0"/>
      <c r="K64" s="10"/>
    </row>
    <row r="65" spans="1:11" ht="12.75">
      <c r="A65" s="200" t="s">
        <v>204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0"/>
      <c r="K65" s="10"/>
    </row>
    <row r="66" spans="1:11" ht="12.75">
      <c r="A66" s="200" t="s">
        <v>205</v>
      </c>
      <c r="B66" s="201"/>
      <c r="C66" s="201"/>
      <c r="D66" s="201"/>
      <c r="E66" s="201"/>
      <c r="F66" s="201"/>
      <c r="G66" s="201"/>
      <c r="H66" s="202"/>
      <c r="I66" s="4">
        <v>167</v>
      </c>
      <c r="J66" s="9">
        <f>J57-J65</f>
        <v>-1226000</v>
      </c>
      <c r="K66" s="9">
        <f>K57-K65</f>
        <v>319000</v>
      </c>
    </row>
    <row r="67" spans="1:11" ht="12.75">
      <c r="A67" s="200" t="s">
        <v>206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3">
        <f>J56+J66</f>
        <v>9196029</v>
      </c>
      <c r="K67" s="13">
        <f>K56+K66</f>
        <v>-11576868</v>
      </c>
    </row>
    <row r="68" spans="1:11" ht="12.75">
      <c r="A68" s="186" t="s">
        <v>207</v>
      </c>
      <c r="B68" s="187"/>
      <c r="C68" s="187"/>
      <c r="D68" s="187"/>
      <c r="E68" s="187"/>
      <c r="F68" s="187"/>
      <c r="G68" s="187"/>
      <c r="H68" s="187"/>
      <c r="I68" s="235"/>
      <c r="J68" s="235"/>
      <c r="K68" s="236"/>
    </row>
    <row r="69" spans="1:11" ht="12.75">
      <c r="A69" s="190" t="s">
        <v>208</v>
      </c>
      <c r="B69" s="191"/>
      <c r="C69" s="191"/>
      <c r="D69" s="191"/>
      <c r="E69" s="191"/>
      <c r="F69" s="191"/>
      <c r="G69" s="191"/>
      <c r="H69" s="191"/>
      <c r="I69" s="192"/>
      <c r="J69" s="192"/>
      <c r="K69" s="193"/>
    </row>
    <row r="70" spans="1:11" ht="12.75">
      <c r="A70" s="229" t="s">
        <v>192</v>
      </c>
      <c r="B70" s="230"/>
      <c r="C70" s="230"/>
      <c r="D70" s="230"/>
      <c r="E70" s="230"/>
      <c r="F70" s="230"/>
      <c r="G70" s="230"/>
      <c r="H70" s="231"/>
      <c r="I70" s="4">
        <v>169</v>
      </c>
      <c r="J70" s="10">
        <v>9196029</v>
      </c>
      <c r="K70" s="10">
        <v>-11576868</v>
      </c>
    </row>
    <row r="71" spans="1:11" ht="12.75">
      <c r="A71" s="232" t="s">
        <v>193</v>
      </c>
      <c r="B71" s="233"/>
      <c r="C71" s="233"/>
      <c r="D71" s="233"/>
      <c r="E71" s="233"/>
      <c r="F71" s="233"/>
      <c r="G71" s="233"/>
      <c r="H71" s="234"/>
      <c r="I71" s="7">
        <v>170</v>
      </c>
      <c r="J71" s="11"/>
      <c r="K71" s="11"/>
    </row>
    <row r="72" ht="12.75">
      <c r="K72" s="100"/>
    </row>
  </sheetData>
  <sheetProtection/>
  <mergeCells count="70">
    <mergeCell ref="A9:H9"/>
    <mergeCell ref="A10:H10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56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SheetLayoutView="110" zoomScalePageLayoutView="0" workbookViewId="0" topLeftCell="A1">
      <selection activeCell="Q50" sqref="Q50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140625" style="0" customWidth="1"/>
    <col min="12" max="12" width="10.7109375" style="0" bestFit="1" customWidth="1"/>
    <col min="16" max="16" width="10.00390625" style="0" bestFit="1" customWidth="1"/>
  </cols>
  <sheetData>
    <row r="1" spans="1:11" ht="12.75">
      <c r="A1" s="248" t="s">
        <v>209</v>
      </c>
      <c r="B1" s="249"/>
      <c r="C1" s="249"/>
      <c r="D1" s="249"/>
      <c r="E1" s="249"/>
      <c r="F1" s="249"/>
      <c r="G1" s="249"/>
      <c r="H1" s="249"/>
      <c r="I1" s="249"/>
      <c r="J1" s="250"/>
      <c r="K1" s="214"/>
    </row>
    <row r="2" spans="1:11" ht="12.75">
      <c r="A2" s="252" t="s">
        <v>303</v>
      </c>
      <c r="B2" s="253"/>
      <c r="C2" s="253"/>
      <c r="D2" s="253"/>
      <c r="E2" s="253"/>
      <c r="F2" s="253"/>
      <c r="G2" s="253"/>
      <c r="H2" s="253"/>
      <c r="I2" s="253"/>
      <c r="J2" s="250"/>
      <c r="K2" s="251"/>
    </row>
    <row r="3" spans="1:11" ht="12.75">
      <c r="A3" s="74"/>
      <c r="B3" s="75"/>
      <c r="C3" s="75"/>
      <c r="D3" s="75"/>
      <c r="E3" s="75"/>
      <c r="F3" s="75"/>
      <c r="G3" s="75"/>
      <c r="H3" s="75"/>
      <c r="I3" s="75"/>
      <c r="J3" s="76"/>
      <c r="K3" s="3"/>
    </row>
    <row r="4" spans="1:11" ht="12.75">
      <c r="A4" s="254" t="s">
        <v>301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24.75" thickBot="1">
      <c r="A5" s="257" t="s">
        <v>35</v>
      </c>
      <c r="B5" s="257"/>
      <c r="C5" s="257"/>
      <c r="D5" s="257"/>
      <c r="E5" s="257"/>
      <c r="F5" s="257"/>
      <c r="G5" s="257"/>
      <c r="H5" s="257"/>
      <c r="I5" s="77" t="s">
        <v>36</v>
      </c>
      <c r="J5" s="78" t="s">
        <v>144</v>
      </c>
      <c r="K5" s="78" t="s">
        <v>145</v>
      </c>
    </row>
    <row r="6" spans="1:11" ht="12.75">
      <c r="A6" s="258">
        <v>1</v>
      </c>
      <c r="B6" s="258"/>
      <c r="C6" s="258"/>
      <c r="D6" s="258"/>
      <c r="E6" s="258"/>
      <c r="F6" s="258"/>
      <c r="G6" s="258"/>
      <c r="H6" s="258"/>
      <c r="I6" s="79">
        <v>2</v>
      </c>
      <c r="J6" s="80" t="s">
        <v>4</v>
      </c>
      <c r="K6" s="80" t="s">
        <v>5</v>
      </c>
    </row>
    <row r="7" spans="1:16" ht="12.75">
      <c r="A7" s="244" t="s">
        <v>210</v>
      </c>
      <c r="B7" s="245"/>
      <c r="C7" s="245"/>
      <c r="D7" s="245"/>
      <c r="E7" s="245"/>
      <c r="F7" s="245"/>
      <c r="G7" s="245"/>
      <c r="H7" s="245"/>
      <c r="I7" s="246"/>
      <c r="J7" s="246"/>
      <c r="K7" s="247"/>
      <c r="P7" s="101"/>
    </row>
    <row r="8" spans="1:16" ht="12.75">
      <c r="A8" s="194" t="s">
        <v>211</v>
      </c>
      <c r="B8" s="195"/>
      <c r="C8" s="195"/>
      <c r="D8" s="195"/>
      <c r="E8" s="195"/>
      <c r="F8" s="195"/>
      <c r="G8" s="195"/>
      <c r="H8" s="195"/>
      <c r="I8" s="4">
        <v>1</v>
      </c>
      <c r="J8" s="10">
        <v>7839904</v>
      </c>
      <c r="K8" s="10">
        <v>-11466882</v>
      </c>
      <c r="P8" s="101"/>
    </row>
    <row r="9" spans="1:16" ht="12.75">
      <c r="A9" s="194" t="s">
        <v>212</v>
      </c>
      <c r="B9" s="195"/>
      <c r="C9" s="195"/>
      <c r="D9" s="195"/>
      <c r="E9" s="195"/>
      <c r="F9" s="195"/>
      <c r="G9" s="195"/>
      <c r="H9" s="195"/>
      <c r="I9" s="4">
        <v>2</v>
      </c>
      <c r="J9" s="10">
        <v>1364499</v>
      </c>
      <c r="K9" s="10">
        <v>1962761</v>
      </c>
      <c r="P9" s="101"/>
    </row>
    <row r="10" spans="1:11" ht="12.75">
      <c r="A10" s="194" t="s">
        <v>213</v>
      </c>
      <c r="B10" s="195"/>
      <c r="C10" s="195"/>
      <c r="D10" s="195"/>
      <c r="E10" s="195"/>
      <c r="F10" s="195"/>
      <c r="G10" s="195"/>
      <c r="H10" s="195"/>
      <c r="I10" s="4">
        <v>3</v>
      </c>
      <c r="J10" s="285">
        <v>17787295</v>
      </c>
      <c r="K10" s="285"/>
    </row>
    <row r="11" spans="1:11" ht="12.75">
      <c r="A11" s="194" t="s">
        <v>214</v>
      </c>
      <c r="B11" s="195"/>
      <c r="C11" s="195"/>
      <c r="D11" s="195"/>
      <c r="E11" s="195"/>
      <c r="F11" s="195"/>
      <c r="G11" s="195"/>
      <c r="H11" s="195"/>
      <c r="I11" s="4">
        <v>4</v>
      </c>
      <c r="J11" s="10"/>
      <c r="K11" s="10"/>
    </row>
    <row r="12" spans="1:11" ht="12.75">
      <c r="A12" s="194" t="s">
        <v>215</v>
      </c>
      <c r="B12" s="195"/>
      <c r="C12" s="195"/>
      <c r="D12" s="195"/>
      <c r="E12" s="195"/>
      <c r="F12" s="195"/>
      <c r="G12" s="195"/>
      <c r="H12" s="195"/>
      <c r="I12" s="4">
        <v>5</v>
      </c>
      <c r="J12" s="10"/>
      <c r="K12" s="10"/>
    </row>
    <row r="13" spans="1:11" ht="12.75">
      <c r="A13" s="194" t="s">
        <v>216</v>
      </c>
      <c r="B13" s="195"/>
      <c r="C13" s="195"/>
      <c r="D13" s="195"/>
      <c r="E13" s="195"/>
      <c r="F13" s="195"/>
      <c r="G13" s="195"/>
      <c r="H13" s="195"/>
      <c r="I13" s="4">
        <v>6</v>
      </c>
      <c r="J13" s="10"/>
      <c r="K13" s="10"/>
    </row>
    <row r="14" spans="1:11" ht="12.75">
      <c r="A14" s="200" t="s">
        <v>217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26991698</v>
      </c>
      <c r="K14" s="9">
        <f>SUM(K8:K13)</f>
        <v>-9504121</v>
      </c>
    </row>
    <row r="15" spans="1:11" ht="12.75">
      <c r="A15" s="194" t="s">
        <v>218</v>
      </c>
      <c r="B15" s="195"/>
      <c r="C15" s="195"/>
      <c r="D15" s="195"/>
      <c r="E15" s="195"/>
      <c r="F15" s="195"/>
      <c r="G15" s="195"/>
      <c r="H15" s="195"/>
      <c r="I15" s="4">
        <v>8</v>
      </c>
      <c r="J15" s="10"/>
      <c r="K15" s="286">
        <v>13894016</v>
      </c>
    </row>
    <row r="16" spans="1:11" ht="12.75">
      <c r="A16" s="194" t="s">
        <v>219</v>
      </c>
      <c r="B16" s="195"/>
      <c r="C16" s="195"/>
      <c r="D16" s="195"/>
      <c r="E16" s="195"/>
      <c r="F16" s="195"/>
      <c r="G16" s="195"/>
      <c r="H16" s="195"/>
      <c r="I16" s="4">
        <v>9</v>
      </c>
      <c r="J16" s="285">
        <v>18050011</v>
      </c>
      <c r="K16" s="284">
        <v>21764115</v>
      </c>
    </row>
    <row r="17" spans="1:11" ht="12.75">
      <c r="A17" s="194" t="s">
        <v>220</v>
      </c>
      <c r="B17" s="195"/>
      <c r="C17" s="195"/>
      <c r="D17" s="195"/>
      <c r="E17" s="195"/>
      <c r="F17" s="195"/>
      <c r="G17" s="195"/>
      <c r="H17" s="195"/>
      <c r="I17" s="4">
        <v>10</v>
      </c>
      <c r="J17" s="10"/>
      <c r="K17" s="10"/>
    </row>
    <row r="18" spans="1:11" ht="12.75">
      <c r="A18" s="194" t="s">
        <v>221</v>
      </c>
      <c r="B18" s="195"/>
      <c r="C18" s="195"/>
      <c r="D18" s="195"/>
      <c r="E18" s="195"/>
      <c r="F18" s="195"/>
      <c r="G18" s="195"/>
      <c r="H18" s="195"/>
      <c r="I18" s="4">
        <v>11</v>
      </c>
      <c r="J18" s="285">
        <v>32671025</v>
      </c>
      <c r="K18" s="284">
        <v>440707</v>
      </c>
    </row>
    <row r="19" spans="1:12" ht="12.75">
      <c r="A19" s="200" t="s">
        <v>222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50721036</v>
      </c>
      <c r="K19" s="9">
        <f>SUM(K15:K18)</f>
        <v>36098838</v>
      </c>
      <c r="L19" s="100"/>
    </row>
    <row r="20" spans="1:11" ht="12.75">
      <c r="A20" s="200" t="s">
        <v>223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0</v>
      </c>
      <c r="K20" s="9">
        <f>IF(K14&gt;K19,K14-K19,0)</f>
        <v>0</v>
      </c>
    </row>
    <row r="21" spans="1:11" ht="12.75">
      <c r="A21" s="200" t="s">
        <v>224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23729338</v>
      </c>
      <c r="K21" s="9">
        <f>IF(K19&gt;K14,K19-K14,0)</f>
        <v>45602959</v>
      </c>
    </row>
    <row r="22" spans="1:11" ht="12.75">
      <c r="A22" s="244" t="s">
        <v>225</v>
      </c>
      <c r="B22" s="245"/>
      <c r="C22" s="245"/>
      <c r="D22" s="245"/>
      <c r="E22" s="245"/>
      <c r="F22" s="245"/>
      <c r="G22" s="245"/>
      <c r="H22" s="245"/>
      <c r="I22" s="246"/>
      <c r="J22" s="246"/>
      <c r="K22" s="247"/>
    </row>
    <row r="23" spans="1:11" ht="12.75">
      <c r="A23" s="194" t="s">
        <v>226</v>
      </c>
      <c r="B23" s="195"/>
      <c r="C23" s="195"/>
      <c r="D23" s="195"/>
      <c r="E23" s="195"/>
      <c r="F23" s="195"/>
      <c r="G23" s="195"/>
      <c r="H23" s="195"/>
      <c r="I23" s="4">
        <v>15</v>
      </c>
      <c r="J23" s="10">
        <v>97965</v>
      </c>
      <c r="K23" s="284">
        <v>56981</v>
      </c>
    </row>
    <row r="24" spans="1:11" ht="12.75">
      <c r="A24" s="194" t="s">
        <v>227</v>
      </c>
      <c r="B24" s="195"/>
      <c r="C24" s="195"/>
      <c r="D24" s="195"/>
      <c r="E24" s="195"/>
      <c r="F24" s="195"/>
      <c r="G24" s="195"/>
      <c r="H24" s="195"/>
      <c r="I24" s="4">
        <v>16</v>
      </c>
      <c r="J24" s="10">
        <v>46961940</v>
      </c>
      <c r="K24" s="10">
        <v>3500000</v>
      </c>
    </row>
    <row r="25" spans="1:11" ht="12.75">
      <c r="A25" s="194" t="s">
        <v>228</v>
      </c>
      <c r="B25" s="195"/>
      <c r="C25" s="195"/>
      <c r="D25" s="195"/>
      <c r="E25" s="195"/>
      <c r="F25" s="195"/>
      <c r="G25" s="195"/>
      <c r="H25" s="195"/>
      <c r="I25" s="4">
        <v>17</v>
      </c>
      <c r="J25" s="10">
        <v>8990789</v>
      </c>
      <c r="K25" s="284">
        <v>14020</v>
      </c>
    </row>
    <row r="26" spans="1:11" ht="12.75">
      <c r="A26" s="194" t="s">
        <v>229</v>
      </c>
      <c r="B26" s="195"/>
      <c r="C26" s="195"/>
      <c r="D26" s="195"/>
      <c r="E26" s="195"/>
      <c r="F26" s="195"/>
      <c r="G26" s="195"/>
      <c r="H26" s="195"/>
      <c r="I26" s="4">
        <v>18</v>
      </c>
      <c r="J26" s="10">
        <v>333000</v>
      </c>
      <c r="K26" s="10"/>
    </row>
    <row r="27" spans="1:11" ht="12.75">
      <c r="A27" s="194" t="s">
        <v>230</v>
      </c>
      <c r="B27" s="195"/>
      <c r="C27" s="195"/>
      <c r="D27" s="195"/>
      <c r="E27" s="195"/>
      <c r="F27" s="195"/>
      <c r="G27" s="195"/>
      <c r="H27" s="195"/>
      <c r="I27" s="4">
        <v>19</v>
      </c>
      <c r="J27" s="10"/>
      <c r="K27" s="10">
        <v>6208833</v>
      </c>
    </row>
    <row r="28" spans="1:11" ht="12.75">
      <c r="A28" s="200" t="s">
        <v>231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56383694</v>
      </c>
      <c r="K28" s="9">
        <f>SUM(K23:K27)</f>
        <v>9779834</v>
      </c>
    </row>
    <row r="29" spans="1:11" ht="12.75">
      <c r="A29" s="194" t="s">
        <v>232</v>
      </c>
      <c r="B29" s="195"/>
      <c r="C29" s="195"/>
      <c r="D29" s="195"/>
      <c r="E29" s="195"/>
      <c r="F29" s="195"/>
      <c r="G29" s="195"/>
      <c r="H29" s="195"/>
      <c r="I29" s="4">
        <v>21</v>
      </c>
      <c r="J29" s="10">
        <v>3123819</v>
      </c>
      <c r="K29" s="284">
        <v>8582000</v>
      </c>
    </row>
    <row r="30" spans="1:11" ht="12.75">
      <c r="A30" s="194" t="s">
        <v>233</v>
      </c>
      <c r="B30" s="195"/>
      <c r="C30" s="195"/>
      <c r="D30" s="195"/>
      <c r="E30" s="195"/>
      <c r="F30" s="195"/>
      <c r="G30" s="195"/>
      <c r="H30" s="195"/>
      <c r="I30" s="4">
        <v>22</v>
      </c>
      <c r="J30" s="10">
        <v>3896000</v>
      </c>
      <c r="K30" s="10">
        <v>4088000</v>
      </c>
    </row>
    <row r="31" spans="1:11" ht="12.75">
      <c r="A31" s="194" t="s">
        <v>234</v>
      </c>
      <c r="B31" s="195"/>
      <c r="C31" s="195"/>
      <c r="D31" s="195"/>
      <c r="E31" s="195"/>
      <c r="F31" s="195"/>
      <c r="G31" s="195"/>
      <c r="H31" s="195"/>
      <c r="I31" s="4">
        <v>23</v>
      </c>
      <c r="J31" s="10">
        <v>44678000</v>
      </c>
      <c r="K31" s="10"/>
    </row>
    <row r="32" spans="1:11" ht="12.75">
      <c r="A32" s="200" t="s">
        <v>235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51697819</v>
      </c>
      <c r="K32" s="9">
        <f>SUM(K29:K31)</f>
        <v>12670000</v>
      </c>
    </row>
    <row r="33" spans="1:11" ht="12.75">
      <c r="A33" s="200" t="s">
        <v>236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4685875</v>
      </c>
      <c r="K33" s="9">
        <f>IF(K28&gt;K32,K28-K32,0)</f>
        <v>0</v>
      </c>
    </row>
    <row r="34" spans="1:11" ht="12.75">
      <c r="A34" s="200" t="s">
        <v>237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0</v>
      </c>
      <c r="K34" s="9">
        <f>IF(K32&gt;K28,K32-K28,0)</f>
        <v>2890166</v>
      </c>
    </row>
    <row r="35" spans="1:11" ht="12.75">
      <c r="A35" s="244" t="s">
        <v>238</v>
      </c>
      <c r="B35" s="245"/>
      <c r="C35" s="245"/>
      <c r="D35" s="245"/>
      <c r="E35" s="245"/>
      <c r="F35" s="245"/>
      <c r="G35" s="245"/>
      <c r="H35" s="245"/>
      <c r="I35" s="246"/>
      <c r="J35" s="246"/>
      <c r="K35" s="247"/>
    </row>
    <row r="36" spans="1:11" ht="12.75">
      <c r="A36" s="194" t="s">
        <v>239</v>
      </c>
      <c r="B36" s="195"/>
      <c r="C36" s="195"/>
      <c r="D36" s="195"/>
      <c r="E36" s="195"/>
      <c r="F36" s="195"/>
      <c r="G36" s="195"/>
      <c r="H36" s="195"/>
      <c r="I36" s="4">
        <v>27</v>
      </c>
      <c r="J36" s="10">
        <v>62220745</v>
      </c>
      <c r="K36" s="10"/>
    </row>
    <row r="37" spans="1:11" ht="12.75">
      <c r="A37" s="194" t="s">
        <v>240</v>
      </c>
      <c r="B37" s="195"/>
      <c r="C37" s="195"/>
      <c r="D37" s="195"/>
      <c r="E37" s="195"/>
      <c r="F37" s="195"/>
      <c r="G37" s="195"/>
      <c r="H37" s="195"/>
      <c r="I37" s="4">
        <v>28</v>
      </c>
      <c r="J37" s="10">
        <v>207822896</v>
      </c>
      <c r="K37" s="284">
        <v>114184210</v>
      </c>
    </row>
    <row r="38" spans="1:11" ht="12.75">
      <c r="A38" s="194" t="s">
        <v>241</v>
      </c>
      <c r="B38" s="195"/>
      <c r="C38" s="195"/>
      <c r="D38" s="195"/>
      <c r="E38" s="195"/>
      <c r="F38" s="195"/>
      <c r="G38" s="195"/>
      <c r="H38" s="195"/>
      <c r="I38" s="4">
        <v>29</v>
      </c>
      <c r="J38" s="10"/>
      <c r="K38" s="10"/>
    </row>
    <row r="39" spans="1:11" ht="12.75">
      <c r="A39" s="200" t="s">
        <v>242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270043641</v>
      </c>
      <c r="K39" s="9">
        <f>SUM(K36:K38)</f>
        <v>114184210</v>
      </c>
    </row>
    <row r="40" spans="1:11" ht="12.75">
      <c r="A40" s="194" t="s">
        <v>243</v>
      </c>
      <c r="B40" s="195"/>
      <c r="C40" s="195"/>
      <c r="D40" s="195"/>
      <c r="E40" s="195"/>
      <c r="F40" s="195"/>
      <c r="G40" s="195"/>
      <c r="H40" s="195"/>
      <c r="I40" s="4">
        <v>31</v>
      </c>
      <c r="J40" s="10">
        <v>303241076</v>
      </c>
      <c r="K40" s="284">
        <v>62399370</v>
      </c>
    </row>
    <row r="41" spans="1:11" ht="12.75">
      <c r="A41" s="194" t="s">
        <v>244</v>
      </c>
      <c r="B41" s="195"/>
      <c r="C41" s="195"/>
      <c r="D41" s="195"/>
      <c r="E41" s="195"/>
      <c r="F41" s="195"/>
      <c r="G41" s="195"/>
      <c r="H41" s="195"/>
      <c r="I41" s="4">
        <v>32</v>
      </c>
      <c r="J41" s="10"/>
      <c r="K41" s="10"/>
    </row>
    <row r="42" spans="1:11" ht="12.75">
      <c r="A42" s="194" t="s">
        <v>245</v>
      </c>
      <c r="B42" s="195"/>
      <c r="C42" s="195"/>
      <c r="D42" s="195"/>
      <c r="E42" s="195"/>
      <c r="F42" s="195"/>
      <c r="G42" s="195"/>
      <c r="H42" s="195"/>
      <c r="I42" s="4">
        <v>33</v>
      </c>
      <c r="J42" s="10"/>
      <c r="K42" s="10"/>
    </row>
    <row r="43" spans="1:11" ht="12.75">
      <c r="A43" s="194" t="s">
        <v>246</v>
      </c>
      <c r="B43" s="195"/>
      <c r="C43" s="195"/>
      <c r="D43" s="195"/>
      <c r="E43" s="195"/>
      <c r="F43" s="195"/>
      <c r="G43" s="195"/>
      <c r="H43" s="195"/>
      <c r="I43" s="4">
        <v>34</v>
      </c>
      <c r="J43" s="10">
        <v>2532000</v>
      </c>
      <c r="K43" s="284">
        <v>5393000</v>
      </c>
    </row>
    <row r="44" spans="1:11" ht="12.75">
      <c r="A44" s="194" t="s">
        <v>247</v>
      </c>
      <c r="B44" s="195"/>
      <c r="C44" s="195"/>
      <c r="D44" s="195"/>
      <c r="E44" s="195"/>
      <c r="F44" s="195"/>
      <c r="G44" s="195"/>
      <c r="H44" s="195"/>
      <c r="I44" s="4">
        <v>35</v>
      </c>
      <c r="J44" s="10"/>
      <c r="K44" s="10"/>
    </row>
    <row r="45" spans="1:11" ht="12.75">
      <c r="A45" s="200" t="s">
        <v>248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305773076</v>
      </c>
      <c r="K45" s="9">
        <f>SUM(K40:K44)</f>
        <v>67792370</v>
      </c>
    </row>
    <row r="46" spans="1:11" ht="12.75">
      <c r="A46" s="200" t="s">
        <v>249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0</v>
      </c>
      <c r="K46" s="9">
        <f>IF(K39&gt;K45,K39-K45,0)</f>
        <v>46391840</v>
      </c>
    </row>
    <row r="47" spans="1:11" ht="12.75">
      <c r="A47" s="200" t="s">
        <v>250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35729435</v>
      </c>
      <c r="K47" s="9">
        <f>IF(K45&gt;K39,K45-K39,0)</f>
        <v>0</v>
      </c>
    </row>
    <row r="48" spans="1:11" ht="12.75">
      <c r="A48" s="194" t="s">
        <v>251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IF(J20-J21+J33-J34+J46-J47&gt;0,J20-J21+J33-J34+J46-J47,0)</f>
        <v>0</v>
      </c>
      <c r="K48" s="9">
        <f>IF(K20-K21+K33-K34+K46-K47&gt;0,K20-K21+K33-K34+K46-K47,0)</f>
        <v>0</v>
      </c>
    </row>
    <row r="49" spans="1:14" ht="12.75">
      <c r="A49" s="194" t="s">
        <v>252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IF(J21-J20+J34-J33+J47-J46&gt;0,J21-J20+J34-J33+J47-J46,0)</f>
        <v>54772898</v>
      </c>
      <c r="K49" s="9">
        <f>IF(K21-K20+K34-K33+K47-K46&gt;0,K21-K20+K34-K33+K47-K46,0)</f>
        <v>2101285</v>
      </c>
      <c r="N49" s="100"/>
    </row>
    <row r="50" spans="1:11" ht="12.75">
      <c r="A50" s="194" t="s">
        <v>253</v>
      </c>
      <c r="B50" s="195"/>
      <c r="C50" s="195"/>
      <c r="D50" s="195"/>
      <c r="E50" s="195"/>
      <c r="F50" s="195"/>
      <c r="G50" s="195"/>
      <c r="H50" s="195"/>
      <c r="I50" s="4">
        <v>41</v>
      </c>
      <c r="J50" s="10">
        <v>58570821</v>
      </c>
      <c r="K50" s="10">
        <v>3797923</v>
      </c>
    </row>
    <row r="51" spans="1:11" ht="12.75">
      <c r="A51" s="194" t="s">
        <v>254</v>
      </c>
      <c r="B51" s="195"/>
      <c r="C51" s="195"/>
      <c r="D51" s="195"/>
      <c r="E51" s="195"/>
      <c r="F51" s="195"/>
      <c r="G51" s="195"/>
      <c r="H51" s="195"/>
      <c r="I51" s="4">
        <v>42</v>
      </c>
      <c r="J51" s="284">
        <f>J48</f>
        <v>0</v>
      </c>
      <c r="K51" s="284">
        <f>K48</f>
        <v>0</v>
      </c>
    </row>
    <row r="52" spans="1:11" ht="12.75">
      <c r="A52" s="194" t="s">
        <v>255</v>
      </c>
      <c r="B52" s="195"/>
      <c r="C52" s="195"/>
      <c r="D52" s="195"/>
      <c r="E52" s="195"/>
      <c r="F52" s="195"/>
      <c r="G52" s="195"/>
      <c r="H52" s="195"/>
      <c r="I52" s="4">
        <v>43</v>
      </c>
      <c r="J52" s="284">
        <f>J49</f>
        <v>54772898</v>
      </c>
      <c r="K52" s="284">
        <f>K49</f>
        <v>2101285</v>
      </c>
    </row>
    <row r="53" spans="1:11" ht="12.75">
      <c r="A53" s="197" t="s">
        <v>256</v>
      </c>
      <c r="B53" s="198"/>
      <c r="C53" s="198"/>
      <c r="D53" s="198"/>
      <c r="E53" s="198"/>
      <c r="F53" s="198"/>
      <c r="G53" s="198"/>
      <c r="H53" s="198"/>
      <c r="I53" s="7">
        <v>44</v>
      </c>
      <c r="J53" s="13">
        <f>J50+J51-J52</f>
        <v>3797923</v>
      </c>
      <c r="K53" s="13">
        <f>K50+K51-K52</f>
        <v>1696638</v>
      </c>
    </row>
  </sheetData>
  <sheetProtection/>
  <protectedRanges>
    <protectedRange sqref="J23" name="Range1_12"/>
    <protectedRange sqref="J29" name="Range1_13"/>
  </protectedRanges>
  <mergeCells count="53">
    <mergeCell ref="A9:H9"/>
    <mergeCell ref="A10:H10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9:H29"/>
    <mergeCell ref="A30:H30"/>
    <mergeCell ref="A31:H31"/>
    <mergeCell ref="A32:H32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3">
    <dataValidation type="whole" operator="notEqual" allowBlank="1" showInputMessage="1" showErrorMessage="1" errorTitle="Pogrešan unos" error="Mogu se unijeti samo cjelobrojne vrijednosti." sqref="J15 J29:K31 J23:K27 K16 J17:K17 J8:K9 J11:K13 K18 J52:K52 J40:K44 J36:K38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9:K21 J16 J32:K34 J28:K28 J18:J21 J14:K14 J10:K10 J45:K49 J39:K39 J53:K53 J51:K51">
      <formula1>0</formula1>
    </dataValidation>
    <dataValidation allowBlank="1" sqref="K15"/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M21" sqref="M21"/>
    </sheetView>
  </sheetViews>
  <sheetFormatPr defaultColWidth="9.140625" defaultRowHeight="12.75"/>
  <cols>
    <col min="1" max="3" width="9.140625" style="87" customWidth="1"/>
    <col min="4" max="4" width="5.421875" style="87" customWidth="1"/>
    <col min="5" max="5" width="10.140625" style="87" bestFit="1" customWidth="1"/>
    <col min="6" max="6" width="5.28125" style="87" customWidth="1"/>
    <col min="7" max="7" width="13.8515625" style="87" customWidth="1"/>
    <col min="8" max="8" width="9.140625" style="87" hidden="1" customWidth="1"/>
    <col min="9" max="9" width="6.00390625" style="87" customWidth="1"/>
    <col min="10" max="11" width="12.00390625" style="87" customWidth="1"/>
    <col min="12" max="12" width="10.140625" style="87" bestFit="1" customWidth="1"/>
    <col min="13" max="16384" width="9.140625" style="87" customWidth="1"/>
  </cols>
  <sheetData>
    <row r="1" spans="1:12" ht="12.75">
      <c r="A1" s="271" t="s">
        <v>257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86"/>
    </row>
    <row r="2" spans="1:12" ht="15.75">
      <c r="A2" s="84"/>
      <c r="B2" s="85"/>
      <c r="C2" s="259" t="s">
        <v>258</v>
      </c>
      <c r="D2" s="260"/>
      <c r="E2" s="89">
        <v>40909</v>
      </c>
      <c r="F2" s="88" t="s">
        <v>1</v>
      </c>
      <c r="G2" s="261">
        <v>41274</v>
      </c>
      <c r="H2" s="262"/>
      <c r="I2" s="85"/>
      <c r="J2" s="85"/>
      <c r="K2" s="85"/>
      <c r="L2" s="90"/>
    </row>
    <row r="3" spans="1:11" ht="31.5" customHeight="1" thickBot="1">
      <c r="A3" s="263" t="s">
        <v>35</v>
      </c>
      <c r="B3" s="263"/>
      <c r="C3" s="263"/>
      <c r="D3" s="263"/>
      <c r="E3" s="263"/>
      <c r="F3" s="263"/>
      <c r="G3" s="263"/>
      <c r="H3" s="263"/>
      <c r="I3" s="91" t="s">
        <v>36</v>
      </c>
      <c r="J3" s="105" t="s">
        <v>144</v>
      </c>
      <c r="K3" s="105" t="s">
        <v>145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93">
        <v>2</v>
      </c>
      <c r="J4" s="92" t="s">
        <v>4</v>
      </c>
      <c r="K4" s="92" t="s">
        <v>5</v>
      </c>
    </row>
    <row r="5" spans="1:11" ht="12.75">
      <c r="A5" s="265" t="s">
        <v>259</v>
      </c>
      <c r="B5" s="266"/>
      <c r="C5" s="266"/>
      <c r="D5" s="266"/>
      <c r="E5" s="266"/>
      <c r="F5" s="266"/>
      <c r="G5" s="266"/>
      <c r="H5" s="266"/>
      <c r="I5" s="94">
        <v>1</v>
      </c>
      <c r="J5" s="8">
        <v>133372000</v>
      </c>
      <c r="K5" s="8">
        <v>133372000</v>
      </c>
    </row>
    <row r="6" spans="1:11" ht="12.75">
      <c r="A6" s="265" t="s">
        <v>260</v>
      </c>
      <c r="B6" s="266"/>
      <c r="C6" s="266"/>
      <c r="D6" s="266"/>
      <c r="E6" s="266"/>
      <c r="F6" s="266"/>
      <c r="G6" s="266"/>
      <c r="H6" s="266"/>
      <c r="I6" s="94">
        <v>2</v>
      </c>
      <c r="J6" s="10">
        <v>882903009</v>
      </c>
      <c r="K6" s="10">
        <v>882748218</v>
      </c>
    </row>
    <row r="7" spans="1:11" ht="12.75">
      <c r="A7" s="265" t="s">
        <v>261</v>
      </c>
      <c r="B7" s="266"/>
      <c r="C7" s="266"/>
      <c r="D7" s="266"/>
      <c r="E7" s="266"/>
      <c r="F7" s="266"/>
      <c r="G7" s="266"/>
      <c r="H7" s="266"/>
      <c r="I7" s="94">
        <v>3</v>
      </c>
      <c r="J7" s="10">
        <v>-5098087</v>
      </c>
      <c r="K7" s="10">
        <v>-4407923</v>
      </c>
    </row>
    <row r="8" spans="1:11" ht="12.75">
      <c r="A8" s="265" t="s">
        <v>262</v>
      </c>
      <c r="B8" s="266"/>
      <c r="C8" s="266"/>
      <c r="D8" s="266"/>
      <c r="E8" s="266"/>
      <c r="F8" s="266"/>
      <c r="G8" s="266"/>
      <c r="H8" s="266"/>
      <c r="I8" s="94">
        <v>4</v>
      </c>
      <c r="J8" s="10">
        <v>213934929</v>
      </c>
      <c r="K8" s="10">
        <v>257881428</v>
      </c>
    </row>
    <row r="9" spans="1:11" ht="12.75">
      <c r="A9" s="265" t="s">
        <v>263</v>
      </c>
      <c r="B9" s="266"/>
      <c r="C9" s="266"/>
      <c r="D9" s="266"/>
      <c r="E9" s="266"/>
      <c r="F9" s="266"/>
      <c r="G9" s="266"/>
      <c r="H9" s="266"/>
      <c r="I9" s="94">
        <v>5</v>
      </c>
      <c r="J9" s="10">
        <v>10422029</v>
      </c>
      <c r="K9" s="10">
        <v>-11895868</v>
      </c>
    </row>
    <row r="10" spans="1:11" ht="12.75">
      <c r="A10" s="265" t="s">
        <v>264</v>
      </c>
      <c r="B10" s="266"/>
      <c r="C10" s="266"/>
      <c r="D10" s="266"/>
      <c r="E10" s="266"/>
      <c r="F10" s="266"/>
      <c r="G10" s="266"/>
      <c r="H10" s="266"/>
      <c r="I10" s="94">
        <v>6</v>
      </c>
      <c r="J10" s="10"/>
      <c r="K10" s="10"/>
    </row>
    <row r="11" spans="1:11" ht="12.75">
      <c r="A11" s="265" t="s">
        <v>265</v>
      </c>
      <c r="B11" s="266"/>
      <c r="C11" s="266"/>
      <c r="D11" s="266"/>
      <c r="E11" s="266"/>
      <c r="F11" s="266"/>
      <c r="G11" s="266"/>
      <c r="H11" s="266"/>
      <c r="I11" s="94">
        <v>7</v>
      </c>
      <c r="J11" s="10"/>
      <c r="K11" s="10"/>
    </row>
    <row r="12" spans="1:11" ht="12.75">
      <c r="A12" s="265" t="s">
        <v>266</v>
      </c>
      <c r="B12" s="266"/>
      <c r="C12" s="266"/>
      <c r="D12" s="266"/>
      <c r="E12" s="266"/>
      <c r="F12" s="266"/>
      <c r="G12" s="266"/>
      <c r="H12" s="266"/>
      <c r="I12" s="94">
        <v>8</v>
      </c>
      <c r="J12" s="10"/>
      <c r="K12" s="10"/>
    </row>
    <row r="13" spans="1:11" ht="12.75">
      <c r="A13" s="265" t="s">
        <v>267</v>
      </c>
      <c r="B13" s="266"/>
      <c r="C13" s="266"/>
      <c r="D13" s="266"/>
      <c r="E13" s="266"/>
      <c r="F13" s="266"/>
      <c r="G13" s="266"/>
      <c r="H13" s="266"/>
      <c r="I13" s="94">
        <v>9</v>
      </c>
      <c r="J13" s="10"/>
      <c r="K13" s="10"/>
    </row>
    <row r="14" spans="1:12" ht="12.75">
      <c r="A14" s="267" t="s">
        <v>268</v>
      </c>
      <c r="B14" s="268"/>
      <c r="C14" s="268"/>
      <c r="D14" s="268"/>
      <c r="E14" s="268"/>
      <c r="F14" s="268"/>
      <c r="G14" s="268"/>
      <c r="H14" s="268"/>
      <c r="I14" s="94">
        <v>10</v>
      </c>
      <c r="J14" s="9">
        <f>SUM(J5:J13)</f>
        <v>1235533880</v>
      </c>
      <c r="K14" s="9">
        <f>SUM(K5:K13)</f>
        <v>1257697855</v>
      </c>
      <c r="L14" s="99"/>
    </row>
    <row r="15" spans="1:11" ht="12.75">
      <c r="A15" s="265" t="s">
        <v>269</v>
      </c>
      <c r="B15" s="266"/>
      <c r="C15" s="266"/>
      <c r="D15" s="266"/>
      <c r="E15" s="266"/>
      <c r="F15" s="266"/>
      <c r="G15" s="266"/>
      <c r="H15" s="266"/>
      <c r="I15" s="94">
        <v>11</v>
      </c>
      <c r="J15" s="10"/>
      <c r="K15" s="10"/>
    </row>
    <row r="16" spans="1:11" ht="12.75">
      <c r="A16" s="265" t="s">
        <v>270</v>
      </c>
      <c r="B16" s="266"/>
      <c r="C16" s="266"/>
      <c r="D16" s="266"/>
      <c r="E16" s="266"/>
      <c r="F16" s="266"/>
      <c r="G16" s="266"/>
      <c r="H16" s="266"/>
      <c r="I16" s="94">
        <v>12</v>
      </c>
      <c r="J16" s="10"/>
      <c r="K16" s="10"/>
    </row>
    <row r="17" spans="1:11" ht="12.75">
      <c r="A17" s="265" t="s">
        <v>271</v>
      </c>
      <c r="B17" s="266"/>
      <c r="C17" s="266"/>
      <c r="D17" s="266"/>
      <c r="E17" s="266"/>
      <c r="F17" s="266"/>
      <c r="G17" s="266"/>
      <c r="H17" s="266"/>
      <c r="I17" s="94">
        <v>13</v>
      </c>
      <c r="J17" s="10">
        <v>-1226000</v>
      </c>
      <c r="K17" s="10">
        <v>319000</v>
      </c>
    </row>
    <row r="18" spans="1:11" ht="12.75">
      <c r="A18" s="265" t="s">
        <v>272</v>
      </c>
      <c r="B18" s="266"/>
      <c r="C18" s="266"/>
      <c r="D18" s="266"/>
      <c r="E18" s="266"/>
      <c r="F18" s="266"/>
      <c r="G18" s="266"/>
      <c r="H18" s="266"/>
      <c r="I18" s="94">
        <v>14</v>
      </c>
      <c r="J18" s="10"/>
      <c r="K18" s="10"/>
    </row>
    <row r="19" spans="1:11" ht="12.75">
      <c r="A19" s="265" t="s">
        <v>273</v>
      </c>
      <c r="B19" s="266"/>
      <c r="C19" s="266"/>
      <c r="D19" s="266"/>
      <c r="E19" s="266"/>
      <c r="F19" s="266"/>
      <c r="G19" s="266"/>
      <c r="H19" s="266"/>
      <c r="I19" s="94">
        <v>15</v>
      </c>
      <c r="J19" s="10"/>
      <c r="K19" s="10"/>
    </row>
    <row r="20" spans="1:11" ht="12.75">
      <c r="A20" s="265" t="s">
        <v>274</v>
      </c>
      <c r="B20" s="266"/>
      <c r="C20" s="266"/>
      <c r="D20" s="266"/>
      <c r="E20" s="266"/>
      <c r="F20" s="266"/>
      <c r="G20" s="266"/>
      <c r="H20" s="266"/>
      <c r="I20" s="94">
        <v>16</v>
      </c>
      <c r="J20" s="10">
        <v>9196062</v>
      </c>
      <c r="K20" s="10">
        <v>21844975</v>
      </c>
    </row>
    <row r="21" spans="1:12" ht="12.75">
      <c r="A21" s="267" t="s">
        <v>275</v>
      </c>
      <c r="B21" s="268"/>
      <c r="C21" s="268"/>
      <c r="D21" s="268"/>
      <c r="E21" s="268"/>
      <c r="F21" s="268"/>
      <c r="G21" s="268"/>
      <c r="H21" s="268"/>
      <c r="I21" s="94">
        <v>17</v>
      </c>
      <c r="J21" s="13">
        <f>SUM(J15:J20)</f>
        <v>7970062</v>
      </c>
      <c r="K21" s="13">
        <f>SUM(K15:K20)</f>
        <v>22163975</v>
      </c>
      <c r="L21" s="99"/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77" t="s">
        <v>276</v>
      </c>
      <c r="B23" s="278"/>
      <c r="C23" s="278"/>
      <c r="D23" s="278"/>
      <c r="E23" s="278"/>
      <c r="F23" s="278"/>
      <c r="G23" s="278"/>
      <c r="H23" s="278"/>
      <c r="I23" s="96">
        <v>18</v>
      </c>
      <c r="J23" s="8">
        <f>J21</f>
        <v>7970062</v>
      </c>
      <c r="K23" s="8">
        <f>K21</f>
        <v>22163975</v>
      </c>
    </row>
    <row r="24" spans="1:11" ht="23.25" customHeight="1">
      <c r="A24" s="279" t="s">
        <v>277</v>
      </c>
      <c r="B24" s="280"/>
      <c r="C24" s="280"/>
      <c r="D24" s="280"/>
      <c r="E24" s="280"/>
      <c r="F24" s="280"/>
      <c r="G24" s="280"/>
      <c r="H24" s="280"/>
      <c r="I24" s="97">
        <v>19</v>
      </c>
      <c r="J24" s="111"/>
      <c r="K24" s="95"/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17:H17"/>
    <mergeCell ref="A18:H18"/>
    <mergeCell ref="A15:H15"/>
    <mergeCell ref="A16:H16"/>
    <mergeCell ref="A7:H7"/>
    <mergeCell ref="A8:H8"/>
    <mergeCell ref="A9:H9"/>
    <mergeCell ref="A10:H10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C2:D2"/>
    <mergeCell ref="G2:H2"/>
    <mergeCell ref="A3:H3"/>
    <mergeCell ref="A4:H4"/>
    <mergeCell ref="A11:H11"/>
    <mergeCell ref="A12:H1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K21" sqref="K21"/>
    </sheetView>
  </sheetViews>
  <sheetFormatPr defaultColWidth="9.140625" defaultRowHeight="12.75"/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81" t="s">
        <v>278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 customHeight="1">
      <c r="A4" s="282" t="s">
        <v>284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>
      <c r="A5" s="283"/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.75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ht="12.75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2.75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2.75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2.7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12.75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2.75">
      <c r="A12" s="82"/>
      <c r="B12" s="82"/>
      <c r="C12" s="82"/>
      <c r="D12" s="82"/>
      <c r="E12" s="82"/>
      <c r="F12" s="82"/>
      <c r="G12" s="82"/>
      <c r="H12" s="82"/>
      <c r="I12" s="82"/>
      <c r="J12" s="82"/>
    </row>
    <row r="13" spans="1:10" ht="12.7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2.75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18" spans="1:10" ht="12.75">
      <c r="A18" s="82"/>
      <c r="B18" s="82"/>
      <c r="C18" s="82"/>
      <c r="D18" s="82"/>
      <c r="E18" s="82"/>
      <c r="F18" s="82"/>
      <c r="G18" s="82"/>
      <c r="H18" s="82"/>
      <c r="I18" s="82"/>
      <c r="J18" s="82"/>
    </row>
    <row r="19" spans="1:10" ht="12.75">
      <c r="A19" s="82"/>
      <c r="B19" s="82"/>
      <c r="C19" s="82"/>
      <c r="D19" s="82"/>
      <c r="E19" s="82"/>
      <c r="F19" s="82"/>
      <c r="G19" s="82"/>
      <c r="H19" s="82"/>
      <c r="I19" s="82"/>
      <c r="J19" s="82"/>
    </row>
    <row r="20" spans="1:10" ht="15">
      <c r="A20" s="82"/>
      <c r="B20" s="82"/>
      <c r="C20" s="82"/>
      <c r="D20" s="82"/>
      <c r="E20" s="82"/>
      <c r="F20" s="82"/>
      <c r="G20" s="82"/>
      <c r="H20" s="82"/>
      <c r="I20" s="83"/>
      <c r="J20" s="82"/>
    </row>
    <row r="21" spans="1:10" ht="12.75">
      <c r="A21" s="82"/>
      <c r="B21" s="82"/>
      <c r="C21" s="82"/>
      <c r="D21" s="82"/>
      <c r="E21" s="82"/>
      <c r="F21" s="82"/>
      <c r="G21" s="82"/>
      <c r="H21" s="82"/>
      <c r="I21" s="82"/>
      <c r="J21" s="82"/>
    </row>
    <row r="22" spans="1:10" ht="12.75">
      <c r="A22" s="82"/>
      <c r="B22" s="82"/>
      <c r="C22" s="82"/>
      <c r="D22" s="82"/>
      <c r="E22" s="82"/>
      <c r="F22" s="82"/>
      <c r="G22" s="82"/>
      <c r="H22" s="82"/>
      <c r="I22" s="82"/>
      <c r="J22" s="82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Ivana Mak</cp:lastModifiedBy>
  <cp:lastPrinted>2012-03-28T13:58:03Z</cp:lastPrinted>
  <dcterms:created xsi:type="dcterms:W3CDTF">2008-10-17T11:51:54Z</dcterms:created>
  <dcterms:modified xsi:type="dcterms:W3CDTF">2013-03-28T10:31:11Z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