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externalReferences>
    <externalReference r:id="rId9"/>
  </externalReference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<sst xmlns="http://schemas.openxmlformats.org/spreadsheetml/2006/main" count="349" uniqueCount="319">
  <si>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</si>
  <si>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</si>
  <si>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</si>
  <si>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</si>
  <si>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</si>
  <si>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</si>
  <si>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</si>
  <si>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</si>
  <si>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</si>
  <si>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</si>
  <si>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</si>
  <si>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</si>
  <si>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</si>
  <si>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</si>
  <si>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</si>
  <si>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</si>
  <si>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</si>
  <si>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</si>
  <si>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</si>
  <si>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</si>
  <si>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</si>
  <si>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</si>
  <si>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</si>
  <si>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</si>
  <si>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</si>
  <si>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</si>
  <si>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</si>
  <si>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</si>
  <si>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</si>
  <si>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</si>
  <si>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</si>
  <si>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</si>
  <si>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</si>
  <si>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</si>
  <si>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</si>
  <si>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</si>
  <si>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</si>
  <si>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</si>
  <si>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</si>
  <si>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</si>
  <si>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</si>
  <si>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</si>
  <si>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</si>
  <si>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</si>
  <si>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</si>
  <si>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</si>
  <si>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</si>
  <si>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</si>
  <si>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</si>
  <si>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</si>
  <si>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</si>
  <si>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</si>
  <si>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</si>
  <si>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</si>
  <si>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</si>
  <si>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</si>
  <si>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</si>
  <si>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</si>
  <si>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</si>
  <si>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</si>
  <si>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</si>
  <si>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</si>
  <si>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</si>
  <si>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</si>
  <si>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</si>
  <si>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</si>
  <si>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</si>
  <si>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</si>
  <si>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</si>
  <si>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</si>
  <si>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</si>
  <si>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</si>
  <si>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</si>
  <si>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</si>
  <si>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</si>
  <si>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</si>
  <si>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</si>
  <si>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</si>
  <si>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</si>
  <si>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</si>
  <si>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</si>
  <si>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</si>
  <si>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</si>
  <si>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</si>
  <si>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</si>
  <si>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</si>
  <si>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</si>
  <si>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</si>
  <si>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</si>
  <si>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</si>
  <si>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</si>
  <si>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</si>
  <si>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</si>
  <si>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</si>
  <si>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</si>
  <si>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</si>
  <si>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</si>
  <si>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</si>
  <si>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</si>
  <si>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</si>
  <si>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</si>
  <si>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</si>
  <si>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</si>
  <si>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</si>
  <si>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</si>
  <si>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</si>
  <si>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</si>
  <si>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</si>
  <si>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</si>
  <si>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</si>
  <si>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</si>
  <si>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</si>
  <si>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</si>
  <si>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</si>
  <si>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</si>
  <si>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</si>
  <si>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</si>
  <si>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</si>
  <si>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</si>
  <si>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</si>
  <si>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</si>
  <si>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</si>
  <si>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</si>
  <si>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</si>
  <si>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</si>
  <si>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</si>
  <si>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</si>
  <si>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</si>
  <si>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</si>
  <si>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</si>
  <si>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</si>
  <si>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</si>
  <si>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</si>
  <si>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</si>
  <si>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</si>
  <si>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</si>
  <si>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</si>
  <si>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</si>
  <si>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</si>
  <si>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</si>
  <si>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</si>
  <si>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</si>
  <si>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</si>
  <si>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</si>
  <si>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</si>
  <si>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</si>
  <si>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</si>
  <si>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</si>
  <si>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</si>
  <si>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</si>
  <si>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</si>
  <si>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</si>
  <si>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</si>
  <si>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</si>
  <si>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</si>
  <si>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</si>
  <si>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</si>
  <si>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</si>
  <si>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</si>
  <si>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</si>
  <si>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</si>
  <si>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</si>
  <si>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</si>
  <si>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</si>
  <si>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</si>
  <si>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</si>
  <si>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</si>
  <si>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</si>
  <si>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</si>
  <si>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</si>
  <si>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</si>
  <si>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</si>
  <si>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</si>
  <si>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</si>
  <si>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</si>
  <si>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</si>
  <si>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</si>
  <si>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</si>
  <si>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</si>
  <si>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</si>
  <si>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</si>
  <si>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</si>
  <si>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</si>
  <si>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</si>
  <si>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</si>
  <si>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</si>
  <si>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</si>
  <si>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</si>
  <si>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</si>
  <si>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</si>
  <si>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</si>
  <si>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</si>
  <si>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</si>
  <si>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</si>
  <si>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</si>
  <si>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</si>
  <si>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</si>
  <si>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</si>
  <si>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</si>
  <si>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</si>
  <si>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</si>
  <si>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</si>
  <si>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</si>
  <si>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</si>
  <si>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</si>
  <si>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</si>
  <si>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</si>
  <si>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</si>
  <si>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</si>
  <si>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</si>
  <si>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</si>
  <si>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</si>
  <si>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</si>
  <si>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</si>
  <si>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</si>
  <si>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</si>
  <si>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</si>
  <si>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</si>
  <si>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</si>
  <si>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</si>
  <si>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</si>
  <si>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</si>
  <si>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</si>
  <si>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</si>
  <si>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</si>
  <si>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</si>
  <si>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</si>
  <si>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</si>
  <si>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</si>
  <si>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</si>
  <si>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</si>
  <si>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</si>
  <si>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</si>
  <si>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</si>
  <si>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</si>
  <si>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</si>
  <si>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</si>
  <si>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</si>
  <si>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</si>
  <si>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</si>
  <si>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</si>
  <si>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</si>
  <si>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</si>
  <si>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</si>
  <si>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</si>
  <si>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</si>
  <si>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</si>
  <si>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</si>
  <si>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</si>
  <si>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</si>
  <si>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</si>
  <si>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</si>
  <si>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</si>
  <si>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</si>
  <si>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</si>
  <si>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</si>
  <si>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</si>
  <si>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</si>
  <si>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</si>
  <si>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</si>
  <si>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</si>
  <si>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</si>
  <si>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</si>
  <si>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</si>
  <si>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</si>
  <si>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</si>
  <si>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</si>
  <si>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</si>
  <si>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</si>
  <si>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</si>
  <si>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</si>
  <si>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</si>
  <si>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</si>
  <si>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</si>
  <si>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</si>
  <si>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</si>
  <si>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</si>
  <si>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</si>
  <si>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</si>
  <si>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</si>
  <si>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</si>
  <si>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</si>
  <si>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</si>
  <si>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</si>
  <si>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</si>
  <si>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</si>
  <si>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</si>
  <si>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</si>
  <si>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</si>
  <si>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</si>
  <si>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</si>
  <si>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</si>
  <si>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</si>
  <si>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</si>
  <si>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</si>
  <si>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</si>
  <si>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</si>
  <si>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</si>
  <si>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</si>
  <si>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</si>
  <si>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YES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</si>
  <si>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</si>
  <si>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</si>
  <si>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</si>
  <si>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</si>
  <si>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</si>
  <si>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</si>
  <si>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</si>
  <si>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</si>
  <si>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</si>
  <si>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</si>
  <si>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</si>
  <si>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</si>
  <si>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</si>
  <si>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</si>
  <si>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</si>
  <si>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as at 31.12.2012.</t>
  </si>
  <si>
    <t>for the period  01.01.2012. to 31.12.2012.</t>
  </si>
  <si>
    <t>The accounting policy in 2012 year did not change.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</si>
</sst>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3" fillId="33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 applyProtection="1">
      <alignment horizontal="right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28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29" xfId="56" applyNumberFormat="1" applyFont="1" applyBorder="1" applyAlignment="1" applyProtection="1">
      <alignment horizontal="left" vertical="center"/>
      <protection hidden="1" locked="0"/>
    </xf>
    <xf numFmtId="49" fontId="3" fillId="33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0" fontId="10" fillId="0" borderId="0" xfId="59" applyFont="1" applyAlignment="1">
      <alignment/>
      <protection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0" xfId="59" applyFont="1" applyBorder="1" applyAlignment="1" applyProtection="1">
      <alignment horizontal="right" wrapText="1"/>
      <protection hidden="1"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49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0" fontId="3" fillId="33" borderId="28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13" fillId="33" borderId="28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left" vertical="center" wrapText="1"/>
    </xf>
    <xf numFmtId="0" fontId="3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rfs-grupa01\ag%20financije\External%20Reporting\2012\Objave%20rezultata\Q4%202012\TFI-POD\TFI-POD%20AGDD%20cons%2031.12.%202012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Balance sheet"/>
      <sheetName val="PL"/>
      <sheetName val="Cash flow"/>
      <sheetName val="Equity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0">
      <selection activeCell="I25" sqref="I25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9" t="s">
        <v>7</v>
      </c>
      <c r="B1" s="149"/>
      <c r="C1" s="14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1" t="s">
        <v>8</v>
      </c>
      <c r="B2" s="161"/>
      <c r="C2" s="161"/>
      <c r="D2" s="162"/>
      <c r="E2" s="18">
        <v>40909</v>
      </c>
      <c r="F2" s="19"/>
      <c r="G2" s="102" t="s">
        <v>279</v>
      </c>
      <c r="H2" s="18">
        <v>41274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63" t="s">
        <v>6</v>
      </c>
      <c r="B4" s="163"/>
      <c r="C4" s="163"/>
      <c r="D4" s="163"/>
      <c r="E4" s="163"/>
      <c r="F4" s="163"/>
      <c r="G4" s="163"/>
      <c r="H4" s="163"/>
      <c r="I4" s="163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7" t="s">
        <v>9</v>
      </c>
      <c r="B6" s="128"/>
      <c r="C6" s="167" t="s">
        <v>285</v>
      </c>
      <c r="D6" s="168"/>
      <c r="E6" s="164"/>
      <c r="F6" s="164"/>
      <c r="G6" s="164"/>
      <c r="H6" s="164"/>
      <c r="I6" s="32"/>
      <c r="J6" s="16"/>
      <c r="K6" s="16"/>
      <c r="L6" s="16"/>
    </row>
    <row r="7" spans="1:12" ht="12.75">
      <c r="A7" s="33"/>
      <c r="B7" s="33"/>
      <c r="C7" s="24"/>
      <c r="D7" s="24"/>
      <c r="E7" s="164"/>
      <c r="F7" s="164"/>
      <c r="G7" s="164"/>
      <c r="H7" s="164"/>
      <c r="I7" s="32"/>
      <c r="J7" s="16"/>
      <c r="K7" s="16"/>
      <c r="L7" s="16"/>
    </row>
    <row r="8" spans="1:12" ht="15.75" customHeight="1">
      <c r="A8" s="165" t="s">
        <v>10</v>
      </c>
      <c r="B8" s="166"/>
      <c r="C8" s="169" t="s">
        <v>286</v>
      </c>
      <c r="D8" s="170"/>
      <c r="E8" s="164"/>
      <c r="F8" s="164"/>
      <c r="G8" s="164"/>
      <c r="H8" s="164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58" t="s">
        <v>11</v>
      </c>
      <c r="B10" s="159"/>
      <c r="C10" s="169" t="s">
        <v>287</v>
      </c>
      <c r="D10" s="170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0"/>
      <c r="B11" s="160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7" t="s">
        <v>12</v>
      </c>
      <c r="B12" s="128"/>
      <c r="C12" s="171" t="s">
        <v>288</v>
      </c>
      <c r="D12" s="172"/>
      <c r="E12" s="172"/>
      <c r="F12" s="172"/>
      <c r="G12" s="172"/>
      <c r="H12" s="172"/>
      <c r="I12" s="140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7" t="s">
        <v>13</v>
      </c>
      <c r="B14" s="128"/>
      <c r="C14" s="173">
        <v>10000</v>
      </c>
      <c r="D14" s="174"/>
      <c r="E14" s="24"/>
      <c r="F14" s="171" t="s">
        <v>289</v>
      </c>
      <c r="G14" s="172"/>
      <c r="H14" s="172"/>
      <c r="I14" s="140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7" t="s">
        <v>14</v>
      </c>
      <c r="B16" s="128"/>
      <c r="C16" s="171" t="s">
        <v>290</v>
      </c>
      <c r="D16" s="172"/>
      <c r="E16" s="172"/>
      <c r="F16" s="172"/>
      <c r="G16" s="172"/>
      <c r="H16" s="172"/>
      <c r="I16" s="140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7" t="s">
        <v>15</v>
      </c>
      <c r="B18" s="128"/>
      <c r="C18" s="175" t="s">
        <v>291</v>
      </c>
      <c r="D18" s="176"/>
      <c r="E18" s="176"/>
      <c r="F18" s="176"/>
      <c r="G18" s="176"/>
      <c r="H18" s="176"/>
      <c r="I18" s="177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7" t="s">
        <v>16</v>
      </c>
      <c r="B20" s="128"/>
      <c r="C20" s="175" t="s">
        <v>292</v>
      </c>
      <c r="D20" s="176"/>
      <c r="E20" s="176"/>
      <c r="F20" s="176"/>
      <c r="G20" s="176"/>
      <c r="H20" s="176"/>
      <c r="I20" s="177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7" t="s">
        <v>17</v>
      </c>
      <c r="B22" s="128"/>
      <c r="C22" s="37"/>
      <c r="D22" s="150"/>
      <c r="E22" s="156"/>
      <c r="F22" s="157"/>
      <c r="G22" s="179"/>
      <c r="H22" s="18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7" t="s">
        <v>18</v>
      </c>
      <c r="B24" s="128"/>
      <c r="C24" s="37"/>
      <c r="D24" s="150"/>
      <c r="E24" s="156"/>
      <c r="F24" s="156"/>
      <c r="G24" s="157"/>
      <c r="H24" s="31" t="s">
        <v>20</v>
      </c>
      <c r="I24" s="110">
        <v>4247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7" t="s">
        <v>19</v>
      </c>
      <c r="B26" s="128"/>
      <c r="C26" s="40" t="s">
        <v>300</v>
      </c>
      <c r="D26" s="41"/>
      <c r="E26" s="16"/>
      <c r="F26" s="42"/>
      <c r="G26" s="127" t="s">
        <v>22</v>
      </c>
      <c r="H26" s="128"/>
      <c r="I26" s="108" t="s">
        <v>293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1" t="s">
        <v>23</v>
      </c>
      <c r="B28" s="182"/>
      <c r="C28" s="183"/>
      <c r="D28" s="183"/>
      <c r="E28" s="184"/>
      <c r="F28" s="185"/>
      <c r="G28" s="185"/>
      <c r="H28" s="153" t="s">
        <v>24</v>
      </c>
      <c r="I28" s="153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6" t="s">
        <v>301</v>
      </c>
      <c r="B30" s="147"/>
      <c r="C30" s="147"/>
      <c r="D30" s="148"/>
      <c r="E30" s="146" t="s">
        <v>289</v>
      </c>
      <c r="F30" s="147"/>
      <c r="G30" s="147"/>
      <c r="H30" s="121" t="s">
        <v>302</v>
      </c>
      <c r="I30" s="122"/>
      <c r="J30" s="16"/>
      <c r="K30" s="16"/>
      <c r="L30" s="16"/>
    </row>
    <row r="31" spans="1:12" ht="12.75">
      <c r="A31" s="111"/>
      <c r="B31" s="111"/>
      <c r="C31" s="112"/>
      <c r="D31" s="154"/>
      <c r="E31" s="154"/>
      <c r="F31" s="154"/>
      <c r="G31" s="155"/>
      <c r="H31" s="39"/>
      <c r="I31" s="115"/>
      <c r="J31" s="16"/>
      <c r="K31" s="16"/>
      <c r="L31" s="16"/>
    </row>
    <row r="32" spans="1:12" ht="12.75">
      <c r="A32" s="146" t="s">
        <v>303</v>
      </c>
      <c r="B32" s="147"/>
      <c r="C32" s="147"/>
      <c r="D32" s="148"/>
      <c r="E32" s="146" t="s">
        <v>304</v>
      </c>
      <c r="F32" s="147"/>
      <c r="G32" s="147"/>
      <c r="H32" s="121" t="s">
        <v>305</v>
      </c>
      <c r="I32" s="122"/>
      <c r="J32" s="16"/>
      <c r="K32" s="16"/>
      <c r="L32" s="16"/>
    </row>
    <row r="33" spans="1:12" ht="12.75">
      <c r="A33" s="111"/>
      <c r="B33" s="111"/>
      <c r="C33" s="112"/>
      <c r="D33" s="113"/>
      <c r="E33" s="113"/>
      <c r="F33" s="113"/>
      <c r="G33" s="114"/>
      <c r="H33" s="39"/>
      <c r="I33" s="116"/>
      <c r="J33" s="16"/>
      <c r="K33" s="16"/>
      <c r="L33" s="16"/>
    </row>
    <row r="34" spans="1:12" ht="12.75">
      <c r="A34" s="146" t="s">
        <v>306</v>
      </c>
      <c r="B34" s="147"/>
      <c r="C34" s="147"/>
      <c r="D34" s="148"/>
      <c r="E34" s="146" t="s">
        <v>307</v>
      </c>
      <c r="F34" s="147"/>
      <c r="G34" s="147"/>
      <c r="H34" s="121" t="s">
        <v>308</v>
      </c>
      <c r="I34" s="122"/>
      <c r="J34" s="16"/>
      <c r="K34" s="16"/>
      <c r="L34" s="16"/>
    </row>
    <row r="35" spans="1:12" ht="12.75">
      <c r="A35" s="111"/>
      <c r="B35" s="111"/>
      <c r="C35" s="112"/>
      <c r="D35" s="113"/>
      <c r="E35" s="113"/>
      <c r="F35" s="113"/>
      <c r="G35" s="114"/>
      <c r="H35" s="39"/>
      <c r="I35" s="116"/>
      <c r="J35" s="16"/>
      <c r="K35" s="16"/>
      <c r="L35" s="16"/>
    </row>
    <row r="36" spans="1:12" ht="12.75">
      <c r="A36" s="146" t="s">
        <v>309</v>
      </c>
      <c r="B36" s="147"/>
      <c r="C36" s="147"/>
      <c r="D36" s="148"/>
      <c r="E36" s="146" t="s">
        <v>307</v>
      </c>
      <c r="F36" s="147"/>
      <c r="G36" s="147"/>
      <c r="H36" s="121" t="s">
        <v>310</v>
      </c>
      <c r="I36" s="122"/>
      <c r="J36" s="16"/>
      <c r="K36" s="16"/>
      <c r="L36" s="16"/>
    </row>
    <row r="37" spans="1:12" ht="12.75">
      <c r="A37" s="117"/>
      <c r="B37" s="117"/>
      <c r="C37" s="144"/>
      <c r="D37" s="145"/>
      <c r="E37" s="39"/>
      <c r="F37" s="144"/>
      <c r="G37" s="145"/>
      <c r="H37" s="39"/>
      <c r="I37" s="39"/>
      <c r="J37" s="16"/>
      <c r="K37" s="16"/>
      <c r="L37" s="16"/>
    </row>
    <row r="38" spans="1:12" ht="12.75">
      <c r="A38" s="146" t="s">
        <v>311</v>
      </c>
      <c r="B38" s="147"/>
      <c r="C38" s="147"/>
      <c r="D38" s="148"/>
      <c r="E38" s="146" t="s">
        <v>304</v>
      </c>
      <c r="F38" s="147"/>
      <c r="G38" s="147"/>
      <c r="H38" s="121" t="s">
        <v>312</v>
      </c>
      <c r="I38" s="122"/>
      <c r="J38" s="16"/>
      <c r="K38" s="16"/>
      <c r="L38" s="16"/>
    </row>
    <row r="39" spans="1:12" ht="12.75">
      <c r="A39" s="117"/>
      <c r="B39" s="117"/>
      <c r="C39" s="118"/>
      <c r="D39" s="119"/>
      <c r="E39" s="39"/>
      <c r="F39" s="118"/>
      <c r="G39" s="119"/>
      <c r="H39" s="39"/>
      <c r="I39" s="39"/>
      <c r="J39" s="16"/>
      <c r="K39" s="16"/>
      <c r="L39" s="16"/>
    </row>
    <row r="40" spans="1:12" ht="12.75">
      <c r="A40" s="146" t="s">
        <v>313</v>
      </c>
      <c r="B40" s="147"/>
      <c r="C40" s="147"/>
      <c r="D40" s="148"/>
      <c r="E40" s="146" t="s">
        <v>314</v>
      </c>
      <c r="F40" s="147"/>
      <c r="G40" s="147"/>
      <c r="H40" s="121" t="s">
        <v>315</v>
      </c>
      <c r="I40" s="12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5" t="s">
        <v>25</v>
      </c>
      <c r="B44" s="126"/>
      <c r="C44" s="121"/>
      <c r="D44" s="122"/>
      <c r="E44" s="25"/>
      <c r="F44" s="150"/>
      <c r="G44" s="151"/>
      <c r="H44" s="151"/>
      <c r="I44" s="152"/>
      <c r="J44" s="16"/>
      <c r="K44" s="16"/>
      <c r="L44" s="16"/>
    </row>
    <row r="45" spans="1:12" ht="12.75">
      <c r="A45" s="45"/>
      <c r="B45" s="45"/>
      <c r="C45" s="141"/>
      <c r="D45" s="142"/>
      <c r="E45" s="24"/>
      <c r="F45" s="141"/>
      <c r="G45" s="143"/>
      <c r="H45" s="53"/>
      <c r="I45" s="53"/>
      <c r="J45" s="16"/>
      <c r="K45" s="16"/>
      <c r="L45" s="16"/>
    </row>
    <row r="46" spans="1:12" ht="12.75">
      <c r="A46" s="125" t="s">
        <v>26</v>
      </c>
      <c r="B46" s="126"/>
      <c r="C46" s="171" t="s">
        <v>294</v>
      </c>
      <c r="D46" s="178"/>
      <c r="E46" s="178"/>
      <c r="F46" s="178"/>
      <c r="G46" s="178"/>
      <c r="H46" s="178"/>
      <c r="I46" s="17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5" t="s">
        <v>27</v>
      </c>
      <c r="B48" s="126"/>
      <c r="C48" s="139" t="s">
        <v>295</v>
      </c>
      <c r="D48" s="137"/>
      <c r="E48" s="138"/>
      <c r="F48" s="25"/>
      <c r="G48" s="31" t="s">
        <v>29</v>
      </c>
      <c r="H48" s="139" t="s">
        <v>296</v>
      </c>
      <c r="I48" s="138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5" t="s">
        <v>30</v>
      </c>
      <c r="B50" s="126"/>
      <c r="C50" s="136" t="s">
        <v>297</v>
      </c>
      <c r="D50" s="137"/>
      <c r="E50" s="137"/>
      <c r="F50" s="137"/>
      <c r="G50" s="137"/>
      <c r="H50" s="137"/>
      <c r="I50" s="138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7" t="s">
        <v>31</v>
      </c>
      <c r="B52" s="128"/>
      <c r="C52" s="139" t="s">
        <v>298</v>
      </c>
      <c r="D52" s="137"/>
      <c r="E52" s="137"/>
      <c r="F52" s="137"/>
      <c r="G52" s="137"/>
      <c r="H52" s="137"/>
      <c r="I52" s="140"/>
      <c r="J52" s="16"/>
      <c r="K52" s="16"/>
      <c r="L52" s="16"/>
    </row>
    <row r="53" spans="1:12" ht="12.75">
      <c r="A53" s="55"/>
      <c r="B53" s="55"/>
      <c r="C53" s="131" t="s">
        <v>28</v>
      </c>
      <c r="D53" s="131"/>
      <c r="E53" s="131"/>
      <c r="F53" s="131"/>
      <c r="G53" s="131"/>
      <c r="H53" s="131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29" t="s">
        <v>32</v>
      </c>
      <c r="C55" s="130"/>
      <c r="D55" s="130"/>
      <c r="E55" s="130"/>
      <c r="F55" s="98"/>
      <c r="G55" s="98"/>
      <c r="H55" s="94"/>
      <c r="I55" s="94"/>
      <c r="J55" s="16"/>
      <c r="K55" s="16"/>
      <c r="L55" s="16"/>
    </row>
    <row r="56" spans="1:12" ht="12.75">
      <c r="A56" s="55"/>
      <c r="B56" s="99" t="s">
        <v>284</v>
      </c>
      <c r="C56" s="100"/>
      <c r="D56" s="100"/>
      <c r="E56" s="100"/>
      <c r="F56" s="100"/>
      <c r="G56" s="100"/>
      <c r="H56" s="135"/>
      <c r="I56" s="135"/>
      <c r="J56" s="16"/>
      <c r="K56" s="16"/>
      <c r="L56" s="16"/>
    </row>
    <row r="57" spans="1:12" ht="12.75">
      <c r="A57" s="55"/>
      <c r="B57" s="99" t="s">
        <v>283</v>
      </c>
      <c r="C57" s="100"/>
      <c r="D57" s="100"/>
      <c r="E57" s="100"/>
      <c r="F57" s="100"/>
      <c r="G57" s="100"/>
      <c r="H57" s="135"/>
      <c r="I57" s="135"/>
      <c r="J57" s="16"/>
      <c r="K57" s="16"/>
      <c r="L57" s="16"/>
    </row>
    <row r="58" spans="1:12" ht="12.75">
      <c r="A58" s="55"/>
      <c r="B58" s="99" t="s">
        <v>282</v>
      </c>
      <c r="C58" s="100"/>
      <c r="D58" s="100"/>
      <c r="E58" s="100"/>
      <c r="F58" s="100"/>
      <c r="G58" s="100"/>
      <c r="H58" s="135"/>
      <c r="I58" s="135"/>
      <c r="J58" s="16"/>
      <c r="K58" s="16"/>
      <c r="L58" s="16"/>
    </row>
    <row r="59" spans="1:12" ht="12.75">
      <c r="A59" s="55"/>
      <c r="B59" s="99" t="s">
        <v>280</v>
      </c>
      <c r="C59" s="106"/>
      <c r="D59" s="106"/>
      <c r="E59" s="106"/>
      <c r="F59" s="106"/>
      <c r="G59" s="106"/>
      <c r="H59" s="135"/>
      <c r="I59" s="135"/>
      <c r="J59" s="16"/>
      <c r="K59" s="16"/>
      <c r="L59" s="16"/>
    </row>
    <row r="60" spans="1:12" ht="12.75">
      <c r="A60" s="55"/>
      <c r="B60" s="99" t="s">
        <v>281</v>
      </c>
      <c r="C60" s="106"/>
      <c r="D60" s="106"/>
      <c r="E60" s="106"/>
      <c r="F60" s="106"/>
      <c r="G60" s="106"/>
      <c r="H60" s="135"/>
      <c r="I60" s="135"/>
      <c r="J60" s="16"/>
      <c r="K60" s="16"/>
      <c r="L60" s="16"/>
    </row>
    <row r="61" spans="1:12" ht="12.75">
      <c r="A61" s="55"/>
      <c r="B61" s="107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2" t="s">
        <v>33</v>
      </c>
      <c r="H63" s="133"/>
      <c r="I63" s="134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3"/>
      <c r="H64" s="124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A18:B18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SheetLayoutView="110" zoomScalePageLayoutView="0" workbookViewId="0" topLeftCell="A1">
      <selection activeCell="J119" sqref="J119:K120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195" t="s">
        <v>34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316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7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12.75">
      <c r="A4" s="202" t="s">
        <v>299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3" customHeight="1" thickBot="1">
      <c r="A5" s="205" t="s">
        <v>35</v>
      </c>
      <c r="B5" s="206"/>
      <c r="C5" s="206"/>
      <c r="D5" s="206"/>
      <c r="E5" s="206"/>
      <c r="F5" s="206"/>
      <c r="G5" s="206"/>
      <c r="H5" s="207"/>
      <c r="I5" s="63" t="s">
        <v>36</v>
      </c>
      <c r="J5" s="64" t="s">
        <v>37</v>
      </c>
      <c r="K5" s="65" t="s">
        <v>38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67">
        <v>2</v>
      </c>
      <c r="J6" s="66">
        <v>3</v>
      </c>
      <c r="K6" s="66">
        <v>4</v>
      </c>
    </row>
    <row r="7" spans="1:11" ht="11.25" customHeight="1">
      <c r="A7" s="209" t="s">
        <v>40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189" t="s">
        <v>39</v>
      </c>
      <c r="B8" s="190"/>
      <c r="C8" s="190"/>
      <c r="D8" s="190"/>
      <c r="E8" s="190"/>
      <c r="F8" s="190"/>
      <c r="G8" s="190"/>
      <c r="H8" s="191"/>
      <c r="I8" s="6">
        <v>1</v>
      </c>
      <c r="J8" s="8"/>
      <c r="K8" s="8"/>
    </row>
    <row r="9" spans="1:13" ht="12.75">
      <c r="A9" s="192" t="s">
        <v>41</v>
      </c>
      <c r="B9" s="193"/>
      <c r="C9" s="193"/>
      <c r="D9" s="193"/>
      <c r="E9" s="193"/>
      <c r="F9" s="193"/>
      <c r="G9" s="193"/>
      <c r="H9" s="194"/>
      <c r="I9" s="4">
        <v>2</v>
      </c>
      <c r="J9" s="9">
        <f>J10+J17+J27+J36+J40</f>
        <v>3235531723</v>
      </c>
      <c r="K9" s="9">
        <f>K10+K17+K27+K36+K40</f>
        <v>3048846233</v>
      </c>
      <c r="L9" s="96"/>
      <c r="M9" s="96"/>
    </row>
    <row r="10" spans="1:13" ht="12.75">
      <c r="A10" s="186" t="s">
        <v>42</v>
      </c>
      <c r="B10" s="187"/>
      <c r="C10" s="187"/>
      <c r="D10" s="187"/>
      <c r="E10" s="187"/>
      <c r="F10" s="187"/>
      <c r="G10" s="187"/>
      <c r="H10" s="188"/>
      <c r="I10" s="4">
        <v>3</v>
      </c>
      <c r="J10" s="9">
        <f>SUM(J11:J16)</f>
        <v>1956193783</v>
      </c>
      <c r="K10" s="9">
        <f>SUM(K11:K16)</f>
        <v>1870964760</v>
      </c>
      <c r="L10" s="96"/>
      <c r="M10" s="96"/>
    </row>
    <row r="11" spans="1:13" ht="12.75">
      <c r="A11" s="186" t="s">
        <v>43</v>
      </c>
      <c r="B11" s="187"/>
      <c r="C11" s="187"/>
      <c r="D11" s="187"/>
      <c r="E11" s="187"/>
      <c r="F11" s="187"/>
      <c r="G11" s="187"/>
      <c r="H11" s="188"/>
      <c r="I11" s="4">
        <v>4</v>
      </c>
      <c r="J11" s="10"/>
      <c r="K11" s="10"/>
      <c r="L11" s="96"/>
      <c r="M11" s="96"/>
    </row>
    <row r="12" spans="1:13" ht="12.75">
      <c r="A12" s="186" t="s">
        <v>44</v>
      </c>
      <c r="B12" s="187"/>
      <c r="C12" s="187"/>
      <c r="D12" s="187"/>
      <c r="E12" s="187"/>
      <c r="F12" s="187"/>
      <c r="G12" s="187"/>
      <c r="H12" s="188"/>
      <c r="I12" s="4">
        <v>5</v>
      </c>
      <c r="J12" s="10">
        <v>1041541071</v>
      </c>
      <c r="K12" s="10">
        <v>1005008451</v>
      </c>
      <c r="L12" s="96"/>
      <c r="M12" s="96"/>
    </row>
    <row r="13" spans="1:13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0">
        <v>911926751</v>
      </c>
      <c r="K13" s="10">
        <v>864460067</v>
      </c>
      <c r="L13" s="96"/>
      <c r="M13" s="96"/>
    </row>
    <row r="14" spans="1:13" ht="12.75">
      <c r="A14" s="186" t="s">
        <v>45</v>
      </c>
      <c r="B14" s="187"/>
      <c r="C14" s="187"/>
      <c r="D14" s="187"/>
      <c r="E14" s="187"/>
      <c r="F14" s="187"/>
      <c r="G14" s="187"/>
      <c r="H14" s="188"/>
      <c r="I14" s="4">
        <v>7</v>
      </c>
      <c r="J14" s="10">
        <v>135548</v>
      </c>
      <c r="K14" s="10"/>
      <c r="L14" s="96"/>
      <c r="M14" s="96"/>
    </row>
    <row r="15" spans="1:13" ht="12.75">
      <c r="A15" s="186" t="s">
        <v>46</v>
      </c>
      <c r="B15" s="187"/>
      <c r="C15" s="187"/>
      <c r="D15" s="187"/>
      <c r="E15" s="187"/>
      <c r="F15" s="187"/>
      <c r="G15" s="187"/>
      <c r="H15" s="188"/>
      <c r="I15" s="4">
        <v>8</v>
      </c>
      <c r="J15" s="10">
        <v>1430063</v>
      </c>
      <c r="K15" s="10">
        <v>582469</v>
      </c>
      <c r="L15" s="96"/>
      <c r="M15" s="96"/>
    </row>
    <row r="16" spans="1:13" ht="12.75">
      <c r="A16" s="186" t="s">
        <v>47</v>
      </c>
      <c r="B16" s="187"/>
      <c r="C16" s="187"/>
      <c r="D16" s="187"/>
      <c r="E16" s="187"/>
      <c r="F16" s="187"/>
      <c r="G16" s="187"/>
      <c r="H16" s="188"/>
      <c r="I16" s="4">
        <v>9</v>
      </c>
      <c r="J16" s="10">
        <v>1160350</v>
      </c>
      <c r="K16" s="10">
        <v>913772.9999999999</v>
      </c>
      <c r="L16" s="96"/>
      <c r="M16" s="96"/>
    </row>
    <row r="17" spans="1:13" ht="12.75">
      <c r="A17" s="186" t="s">
        <v>48</v>
      </c>
      <c r="B17" s="187"/>
      <c r="C17" s="187"/>
      <c r="D17" s="187"/>
      <c r="E17" s="187"/>
      <c r="F17" s="187"/>
      <c r="G17" s="187"/>
      <c r="H17" s="188"/>
      <c r="I17" s="4">
        <v>10</v>
      </c>
      <c r="J17" s="9">
        <f>SUM(J18:J26)</f>
        <v>1191436091</v>
      </c>
      <c r="K17" s="9">
        <f>SUM(K18:K26)</f>
        <v>1094814583</v>
      </c>
      <c r="L17" s="96"/>
      <c r="M17" s="96"/>
    </row>
    <row r="18" spans="1:13" ht="12.75">
      <c r="A18" s="186" t="s">
        <v>49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0">
        <v>95959408</v>
      </c>
      <c r="K18" s="10">
        <v>91686788.99999999</v>
      </c>
      <c r="L18" s="96"/>
      <c r="M18" s="96"/>
    </row>
    <row r="19" spans="1:13" ht="12.75">
      <c r="A19" s="186" t="s">
        <v>50</v>
      </c>
      <c r="B19" s="187"/>
      <c r="C19" s="187"/>
      <c r="D19" s="187"/>
      <c r="E19" s="187"/>
      <c r="F19" s="187"/>
      <c r="G19" s="187"/>
      <c r="H19" s="188"/>
      <c r="I19" s="4">
        <v>12</v>
      </c>
      <c r="J19" s="10">
        <v>444107265</v>
      </c>
      <c r="K19" s="10">
        <v>432107524</v>
      </c>
      <c r="L19" s="96"/>
      <c r="M19" s="96"/>
    </row>
    <row r="20" spans="1:13" ht="12.75">
      <c r="A20" s="186" t="s">
        <v>51</v>
      </c>
      <c r="B20" s="187"/>
      <c r="C20" s="187"/>
      <c r="D20" s="187"/>
      <c r="E20" s="187"/>
      <c r="F20" s="187"/>
      <c r="G20" s="187"/>
      <c r="H20" s="188"/>
      <c r="I20" s="4">
        <v>13</v>
      </c>
      <c r="J20" s="10">
        <v>615509425</v>
      </c>
      <c r="K20" s="10">
        <v>549864484</v>
      </c>
      <c r="L20" s="96"/>
      <c r="M20" s="96"/>
    </row>
    <row r="21" spans="1:13" ht="12.75">
      <c r="A21" s="186" t="s">
        <v>52</v>
      </c>
      <c r="B21" s="187"/>
      <c r="C21" s="187"/>
      <c r="D21" s="187"/>
      <c r="E21" s="187"/>
      <c r="F21" s="187"/>
      <c r="G21" s="187"/>
      <c r="H21" s="188"/>
      <c r="I21" s="4">
        <v>14</v>
      </c>
      <c r="J21" s="10"/>
      <c r="K21" s="10"/>
      <c r="L21" s="96"/>
      <c r="M21" s="96"/>
    </row>
    <row r="22" spans="1:13" ht="12.75">
      <c r="A22" s="186" t="s">
        <v>53</v>
      </c>
      <c r="B22" s="187"/>
      <c r="C22" s="187"/>
      <c r="D22" s="187"/>
      <c r="E22" s="187"/>
      <c r="F22" s="187"/>
      <c r="G22" s="187"/>
      <c r="H22" s="188"/>
      <c r="I22" s="4">
        <v>15</v>
      </c>
      <c r="J22" s="10"/>
      <c r="K22" s="10"/>
      <c r="L22" s="96"/>
      <c r="M22" s="96"/>
    </row>
    <row r="23" spans="1:13" ht="12.75">
      <c r="A23" s="186" t="s">
        <v>54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0"/>
      <c r="K23" s="10">
        <v>8555037</v>
      </c>
      <c r="L23" s="96"/>
      <c r="M23" s="96"/>
    </row>
    <row r="24" spans="1:13" ht="12.75">
      <c r="A24" s="186" t="s">
        <v>55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0">
        <v>33925804</v>
      </c>
      <c r="K24" s="10">
        <v>10894154.999999998</v>
      </c>
      <c r="L24" s="96"/>
      <c r="M24" s="96"/>
    </row>
    <row r="25" spans="1:13" ht="12.75">
      <c r="A25" s="186" t="s">
        <v>56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0"/>
      <c r="K25" s="10"/>
      <c r="L25" s="96"/>
      <c r="M25" s="96"/>
    </row>
    <row r="26" spans="1:13" ht="12.75">
      <c r="A26" s="186" t="s">
        <v>57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0">
        <v>1934189</v>
      </c>
      <c r="K26" s="10">
        <v>1706594</v>
      </c>
      <c r="L26" s="96"/>
      <c r="M26" s="96"/>
    </row>
    <row r="27" spans="1:13" ht="12.75">
      <c r="A27" s="186" t="s">
        <v>58</v>
      </c>
      <c r="B27" s="187"/>
      <c r="C27" s="187"/>
      <c r="D27" s="187"/>
      <c r="E27" s="187"/>
      <c r="F27" s="187"/>
      <c r="G27" s="187"/>
      <c r="H27" s="188"/>
      <c r="I27" s="4">
        <v>20</v>
      </c>
      <c r="J27" s="9">
        <f>SUM(J28:J35)</f>
        <v>20411215</v>
      </c>
      <c r="K27" s="9">
        <f>SUM(K28:K35)</f>
        <v>10810554.000000149</v>
      </c>
      <c r="L27" s="96"/>
      <c r="M27" s="96"/>
    </row>
    <row r="28" spans="1:13" ht="12.75">
      <c r="A28" s="186" t="s">
        <v>59</v>
      </c>
      <c r="B28" s="187"/>
      <c r="C28" s="187"/>
      <c r="D28" s="187"/>
      <c r="E28" s="187"/>
      <c r="F28" s="187"/>
      <c r="G28" s="187"/>
      <c r="H28" s="188"/>
      <c r="I28" s="4">
        <v>21</v>
      </c>
      <c r="J28" s="10"/>
      <c r="K28" s="10"/>
      <c r="L28" s="96"/>
      <c r="M28" s="96"/>
    </row>
    <row r="29" spans="1:13" ht="12.75">
      <c r="A29" s="186" t="s">
        <v>60</v>
      </c>
      <c r="B29" s="187"/>
      <c r="C29" s="187"/>
      <c r="D29" s="187"/>
      <c r="E29" s="187"/>
      <c r="F29" s="187"/>
      <c r="G29" s="187"/>
      <c r="H29" s="188"/>
      <c r="I29" s="4">
        <v>22</v>
      </c>
      <c r="J29" s="10"/>
      <c r="K29" s="10"/>
      <c r="L29" s="96"/>
      <c r="M29" s="96"/>
    </row>
    <row r="30" spans="1:13" ht="12.75">
      <c r="A30" s="186" t="s">
        <v>61</v>
      </c>
      <c r="B30" s="187"/>
      <c r="C30" s="187"/>
      <c r="D30" s="187"/>
      <c r="E30" s="187"/>
      <c r="F30" s="187"/>
      <c r="G30" s="187"/>
      <c r="H30" s="188"/>
      <c r="I30" s="4">
        <v>23</v>
      </c>
      <c r="J30" s="10"/>
      <c r="K30" s="10"/>
      <c r="L30" s="96"/>
      <c r="M30" s="96"/>
    </row>
    <row r="31" spans="1:13" ht="12.75">
      <c r="A31" s="186" t="s">
        <v>62</v>
      </c>
      <c r="B31" s="187"/>
      <c r="C31" s="187"/>
      <c r="D31" s="187"/>
      <c r="E31" s="187"/>
      <c r="F31" s="187"/>
      <c r="G31" s="187"/>
      <c r="H31" s="188"/>
      <c r="I31" s="4">
        <v>24</v>
      </c>
      <c r="J31" s="10"/>
      <c r="K31" s="10"/>
      <c r="L31" s="96"/>
      <c r="M31" s="96"/>
    </row>
    <row r="32" spans="1:13" ht="12.75">
      <c r="A32" s="186" t="s">
        <v>63</v>
      </c>
      <c r="B32" s="187"/>
      <c r="C32" s="187"/>
      <c r="D32" s="187"/>
      <c r="E32" s="187"/>
      <c r="F32" s="187"/>
      <c r="G32" s="187"/>
      <c r="H32" s="188"/>
      <c r="I32" s="4">
        <v>25</v>
      </c>
      <c r="J32" s="10"/>
      <c r="K32" s="10"/>
      <c r="L32" s="96"/>
      <c r="M32" s="96"/>
    </row>
    <row r="33" spans="1:13" ht="12.75">
      <c r="A33" s="186" t="s">
        <v>64</v>
      </c>
      <c r="B33" s="187"/>
      <c r="C33" s="187"/>
      <c r="D33" s="187"/>
      <c r="E33" s="187"/>
      <c r="F33" s="187"/>
      <c r="G33" s="187"/>
      <c r="H33" s="188"/>
      <c r="I33" s="4">
        <v>26</v>
      </c>
      <c r="J33" s="10">
        <v>10436123</v>
      </c>
      <c r="K33" s="10">
        <v>9511129</v>
      </c>
      <c r="L33" s="96"/>
      <c r="M33" s="96"/>
    </row>
    <row r="34" spans="1:13" ht="12.75">
      <c r="A34" s="186" t="s">
        <v>65</v>
      </c>
      <c r="B34" s="187"/>
      <c r="C34" s="187"/>
      <c r="D34" s="187"/>
      <c r="E34" s="187"/>
      <c r="F34" s="187"/>
      <c r="G34" s="187"/>
      <c r="H34" s="188"/>
      <c r="I34" s="4">
        <v>27</v>
      </c>
      <c r="J34" s="10">
        <v>9975092</v>
      </c>
      <c r="K34" s="10">
        <v>1299425.0000001488</v>
      </c>
      <c r="L34" s="96"/>
      <c r="M34" s="96"/>
    </row>
    <row r="35" spans="1:13" ht="12.75">
      <c r="A35" s="186" t="s">
        <v>66</v>
      </c>
      <c r="B35" s="187"/>
      <c r="C35" s="187"/>
      <c r="D35" s="187"/>
      <c r="E35" s="187"/>
      <c r="F35" s="187"/>
      <c r="G35" s="187"/>
      <c r="H35" s="188"/>
      <c r="I35" s="4">
        <v>28</v>
      </c>
      <c r="J35" s="10"/>
      <c r="K35" s="10"/>
      <c r="L35" s="96"/>
      <c r="M35" s="96"/>
    </row>
    <row r="36" spans="1:13" ht="12.75">
      <c r="A36" s="186" t="s">
        <v>67</v>
      </c>
      <c r="B36" s="187"/>
      <c r="C36" s="187"/>
      <c r="D36" s="187"/>
      <c r="E36" s="187"/>
      <c r="F36" s="187"/>
      <c r="G36" s="187"/>
      <c r="H36" s="188"/>
      <c r="I36" s="4">
        <v>29</v>
      </c>
      <c r="J36" s="9">
        <f>SUM(J37:J39)</f>
        <v>11078193</v>
      </c>
      <c r="K36" s="9">
        <f>SUM(K37:K39)</f>
        <v>73774</v>
      </c>
      <c r="L36" s="96"/>
      <c r="M36" s="96"/>
    </row>
    <row r="37" spans="1:13" ht="12.75">
      <c r="A37" s="186" t="s">
        <v>68</v>
      </c>
      <c r="B37" s="187"/>
      <c r="C37" s="187"/>
      <c r="D37" s="187"/>
      <c r="E37" s="187"/>
      <c r="F37" s="187"/>
      <c r="G37" s="187"/>
      <c r="H37" s="188"/>
      <c r="I37" s="4">
        <v>30</v>
      </c>
      <c r="J37" s="10"/>
      <c r="K37" s="10"/>
      <c r="L37" s="96"/>
      <c r="M37" s="96"/>
    </row>
    <row r="38" spans="1:13" ht="12.75">
      <c r="A38" s="186" t="s">
        <v>69</v>
      </c>
      <c r="B38" s="187"/>
      <c r="C38" s="187"/>
      <c r="D38" s="187"/>
      <c r="E38" s="187"/>
      <c r="F38" s="187"/>
      <c r="G38" s="187"/>
      <c r="H38" s="188"/>
      <c r="I38" s="4">
        <v>31</v>
      </c>
      <c r="J38" s="10"/>
      <c r="K38" s="10"/>
      <c r="L38" s="96"/>
      <c r="M38" s="96"/>
    </row>
    <row r="39" spans="1:13" ht="12.75">
      <c r="A39" s="186" t="s">
        <v>70</v>
      </c>
      <c r="B39" s="187"/>
      <c r="C39" s="187"/>
      <c r="D39" s="187"/>
      <c r="E39" s="187"/>
      <c r="F39" s="187"/>
      <c r="G39" s="187"/>
      <c r="H39" s="188"/>
      <c r="I39" s="4">
        <v>32</v>
      </c>
      <c r="J39" s="10">
        <v>11078193</v>
      </c>
      <c r="K39" s="10">
        <v>73774</v>
      </c>
      <c r="L39" s="96"/>
      <c r="M39" s="96"/>
    </row>
    <row r="40" spans="1:13" ht="12.75">
      <c r="A40" s="186" t="s">
        <v>71</v>
      </c>
      <c r="B40" s="187"/>
      <c r="C40" s="187"/>
      <c r="D40" s="187"/>
      <c r="E40" s="187"/>
      <c r="F40" s="187"/>
      <c r="G40" s="187"/>
      <c r="H40" s="188"/>
      <c r="I40" s="4">
        <v>33</v>
      </c>
      <c r="J40" s="10">
        <v>56412441</v>
      </c>
      <c r="K40" s="10">
        <v>72182562</v>
      </c>
      <c r="L40" s="96"/>
      <c r="M40" s="96"/>
    </row>
    <row r="41" spans="1:13" ht="12.75">
      <c r="A41" s="192" t="s">
        <v>72</v>
      </c>
      <c r="B41" s="193"/>
      <c r="C41" s="193"/>
      <c r="D41" s="193"/>
      <c r="E41" s="193"/>
      <c r="F41" s="193"/>
      <c r="G41" s="193"/>
      <c r="H41" s="194"/>
      <c r="I41" s="4">
        <v>34</v>
      </c>
      <c r="J41" s="9">
        <f>J42+J50+J57+J65</f>
        <v>2108342966</v>
      </c>
      <c r="K41" s="9">
        <f>K42+K50+K57+K65</f>
        <v>2085219605</v>
      </c>
      <c r="L41" s="96"/>
      <c r="M41" s="96"/>
    </row>
    <row r="42" spans="1:13" ht="12.75">
      <c r="A42" s="186" t="s">
        <v>73</v>
      </c>
      <c r="B42" s="187"/>
      <c r="C42" s="187"/>
      <c r="D42" s="187"/>
      <c r="E42" s="187"/>
      <c r="F42" s="187"/>
      <c r="G42" s="187"/>
      <c r="H42" s="188"/>
      <c r="I42" s="4">
        <v>35</v>
      </c>
      <c r="J42" s="9">
        <f>SUM(J43:J49)</f>
        <v>672807438</v>
      </c>
      <c r="K42" s="9">
        <f>SUM(K43:K49)</f>
        <v>657184415</v>
      </c>
      <c r="L42" s="96"/>
      <c r="M42" s="96"/>
    </row>
    <row r="43" spans="1:13" ht="12.75">
      <c r="A43" s="186" t="s">
        <v>74</v>
      </c>
      <c r="B43" s="187"/>
      <c r="C43" s="187"/>
      <c r="D43" s="187"/>
      <c r="E43" s="187"/>
      <c r="F43" s="187"/>
      <c r="G43" s="187"/>
      <c r="H43" s="188"/>
      <c r="I43" s="4">
        <v>36</v>
      </c>
      <c r="J43" s="10">
        <v>183109506</v>
      </c>
      <c r="K43" s="10">
        <v>198808615</v>
      </c>
      <c r="L43" s="96"/>
      <c r="M43" s="96"/>
    </row>
    <row r="44" spans="1:13" ht="12.75">
      <c r="A44" s="186" t="s">
        <v>75</v>
      </c>
      <c r="B44" s="187"/>
      <c r="C44" s="187"/>
      <c r="D44" s="187"/>
      <c r="E44" s="187"/>
      <c r="F44" s="187"/>
      <c r="G44" s="187"/>
      <c r="H44" s="188"/>
      <c r="I44" s="4">
        <v>37</v>
      </c>
      <c r="J44" s="10">
        <v>12021549</v>
      </c>
      <c r="K44" s="10">
        <v>16968073</v>
      </c>
      <c r="L44" s="96"/>
      <c r="M44" s="96"/>
    </row>
    <row r="45" spans="1:13" ht="12.75">
      <c r="A45" s="186" t="s">
        <v>76</v>
      </c>
      <c r="B45" s="187"/>
      <c r="C45" s="187"/>
      <c r="D45" s="187"/>
      <c r="E45" s="187"/>
      <c r="F45" s="187"/>
      <c r="G45" s="187"/>
      <c r="H45" s="188"/>
      <c r="I45" s="4">
        <v>38</v>
      </c>
      <c r="J45" s="10">
        <v>170305674</v>
      </c>
      <c r="K45" s="10">
        <v>195494067</v>
      </c>
      <c r="L45" s="96"/>
      <c r="M45" s="96"/>
    </row>
    <row r="46" spans="1:13" ht="12.75">
      <c r="A46" s="186" t="s">
        <v>77</v>
      </c>
      <c r="B46" s="187"/>
      <c r="C46" s="187"/>
      <c r="D46" s="187"/>
      <c r="E46" s="187"/>
      <c r="F46" s="187"/>
      <c r="G46" s="187"/>
      <c r="H46" s="188"/>
      <c r="I46" s="4">
        <v>39</v>
      </c>
      <c r="J46" s="10">
        <v>168243555</v>
      </c>
      <c r="K46" s="10">
        <v>131522733</v>
      </c>
      <c r="L46" s="96"/>
      <c r="M46" s="96"/>
    </row>
    <row r="47" spans="1:13" ht="12.75">
      <c r="A47" s="186" t="s">
        <v>78</v>
      </c>
      <c r="B47" s="187"/>
      <c r="C47" s="187"/>
      <c r="D47" s="187"/>
      <c r="E47" s="187"/>
      <c r="F47" s="187"/>
      <c r="G47" s="187"/>
      <c r="H47" s="188"/>
      <c r="I47" s="4">
        <v>40</v>
      </c>
      <c r="J47" s="10"/>
      <c r="K47" s="10">
        <v>523266.00000000006</v>
      </c>
      <c r="L47" s="96"/>
      <c r="M47" s="96"/>
    </row>
    <row r="48" spans="1:13" ht="12.75">
      <c r="A48" s="186" t="s">
        <v>79</v>
      </c>
      <c r="B48" s="187"/>
      <c r="C48" s="187"/>
      <c r="D48" s="187"/>
      <c r="E48" s="187"/>
      <c r="F48" s="187"/>
      <c r="G48" s="187"/>
      <c r="H48" s="188"/>
      <c r="I48" s="4">
        <v>41</v>
      </c>
      <c r="J48" s="10">
        <v>139127154</v>
      </c>
      <c r="K48" s="10">
        <v>113867661</v>
      </c>
      <c r="L48" s="96"/>
      <c r="M48" s="96"/>
    </row>
    <row r="49" spans="1:13" ht="12.75">
      <c r="A49" s="186" t="s">
        <v>80</v>
      </c>
      <c r="B49" s="187"/>
      <c r="C49" s="187"/>
      <c r="D49" s="187"/>
      <c r="E49" s="187"/>
      <c r="F49" s="187"/>
      <c r="G49" s="187"/>
      <c r="H49" s="188"/>
      <c r="I49" s="4">
        <v>42</v>
      </c>
      <c r="J49" s="10"/>
      <c r="K49" s="10"/>
      <c r="L49" s="96"/>
      <c r="M49" s="96"/>
    </row>
    <row r="50" spans="1:13" ht="12.75">
      <c r="A50" s="186" t="s">
        <v>81</v>
      </c>
      <c r="B50" s="187"/>
      <c r="C50" s="187"/>
      <c r="D50" s="187"/>
      <c r="E50" s="187"/>
      <c r="F50" s="187"/>
      <c r="G50" s="187"/>
      <c r="H50" s="188"/>
      <c r="I50" s="4">
        <v>43</v>
      </c>
      <c r="J50" s="9">
        <f>SUM(J51:J56)</f>
        <v>1127895827</v>
      </c>
      <c r="K50" s="9">
        <f>SUM(K51:K56)</f>
        <v>1149597520</v>
      </c>
      <c r="L50" s="96"/>
      <c r="M50" s="96"/>
    </row>
    <row r="51" spans="1:13" ht="12.75">
      <c r="A51" s="186" t="s">
        <v>82</v>
      </c>
      <c r="B51" s="187"/>
      <c r="C51" s="187"/>
      <c r="D51" s="187"/>
      <c r="E51" s="187"/>
      <c r="F51" s="187"/>
      <c r="G51" s="187"/>
      <c r="H51" s="188"/>
      <c r="I51" s="4">
        <v>44</v>
      </c>
      <c r="J51" s="10">
        <v>90107698</v>
      </c>
      <c r="K51" s="10">
        <v>76178097</v>
      </c>
      <c r="L51" s="96"/>
      <c r="M51" s="96"/>
    </row>
    <row r="52" spans="1:13" ht="12.75">
      <c r="A52" s="186" t="s">
        <v>83</v>
      </c>
      <c r="B52" s="187"/>
      <c r="C52" s="187"/>
      <c r="D52" s="187"/>
      <c r="E52" s="187"/>
      <c r="F52" s="187"/>
      <c r="G52" s="187"/>
      <c r="H52" s="188"/>
      <c r="I52" s="4">
        <v>45</v>
      </c>
      <c r="J52" s="10">
        <v>936784376</v>
      </c>
      <c r="K52" s="10">
        <f>1053222303+70912-K51</f>
        <v>977115118</v>
      </c>
      <c r="L52" s="96"/>
      <c r="M52" s="96"/>
    </row>
    <row r="53" spans="1:13" ht="12.75">
      <c r="A53" s="186" t="s">
        <v>84</v>
      </c>
      <c r="B53" s="187"/>
      <c r="C53" s="187"/>
      <c r="D53" s="187"/>
      <c r="E53" s="187"/>
      <c r="F53" s="187"/>
      <c r="G53" s="187"/>
      <c r="H53" s="188"/>
      <c r="I53" s="4">
        <v>46</v>
      </c>
      <c r="J53" s="10"/>
      <c r="K53" s="10"/>
      <c r="L53" s="96"/>
      <c r="M53" s="96"/>
    </row>
    <row r="54" spans="1:13" ht="12.75">
      <c r="A54" s="186" t="s">
        <v>85</v>
      </c>
      <c r="B54" s="187"/>
      <c r="C54" s="187"/>
      <c r="D54" s="187"/>
      <c r="E54" s="187"/>
      <c r="F54" s="187"/>
      <c r="G54" s="187"/>
      <c r="H54" s="188"/>
      <c r="I54" s="4">
        <v>47</v>
      </c>
      <c r="J54" s="10"/>
      <c r="K54" s="10"/>
      <c r="L54" s="96"/>
      <c r="M54" s="96"/>
    </row>
    <row r="55" spans="1:13" ht="12.75">
      <c r="A55" s="186" t="s">
        <v>86</v>
      </c>
      <c r="B55" s="187"/>
      <c r="C55" s="187"/>
      <c r="D55" s="187"/>
      <c r="E55" s="187"/>
      <c r="F55" s="187"/>
      <c r="G55" s="187"/>
      <c r="H55" s="188"/>
      <c r="I55" s="4">
        <v>48</v>
      </c>
      <c r="J55" s="10">
        <v>65650742</v>
      </c>
      <c r="K55" s="10">
        <v>58867026</v>
      </c>
      <c r="L55" s="96"/>
      <c r="M55" s="96"/>
    </row>
    <row r="56" spans="1:13" ht="12.75">
      <c r="A56" s="186" t="s">
        <v>87</v>
      </c>
      <c r="B56" s="187"/>
      <c r="C56" s="187"/>
      <c r="D56" s="187"/>
      <c r="E56" s="187"/>
      <c r="F56" s="187"/>
      <c r="G56" s="187"/>
      <c r="H56" s="188"/>
      <c r="I56" s="4">
        <v>49</v>
      </c>
      <c r="J56" s="10">
        <v>35353011</v>
      </c>
      <c r="K56" s="10">
        <f>27174628-70912+10333563</f>
        <v>37437279</v>
      </c>
      <c r="L56" s="96"/>
      <c r="M56" s="96"/>
    </row>
    <row r="57" spans="1:13" ht="12.75">
      <c r="A57" s="186" t="s">
        <v>88</v>
      </c>
      <c r="B57" s="187"/>
      <c r="C57" s="187"/>
      <c r="D57" s="187"/>
      <c r="E57" s="187"/>
      <c r="F57" s="187"/>
      <c r="G57" s="187"/>
      <c r="H57" s="188"/>
      <c r="I57" s="4">
        <v>50</v>
      </c>
      <c r="J57" s="9">
        <f>SUM(J58:J64)</f>
        <v>60043405</v>
      </c>
      <c r="K57" s="9">
        <f>SUM(K58:K64)</f>
        <v>27572768</v>
      </c>
      <c r="L57" s="96"/>
      <c r="M57" s="96"/>
    </row>
    <row r="58" spans="1:13" ht="12.75">
      <c r="A58" s="186" t="s">
        <v>89</v>
      </c>
      <c r="B58" s="187"/>
      <c r="C58" s="187"/>
      <c r="D58" s="187"/>
      <c r="E58" s="187"/>
      <c r="F58" s="187"/>
      <c r="G58" s="187"/>
      <c r="H58" s="188"/>
      <c r="I58" s="4">
        <v>51</v>
      </c>
      <c r="J58" s="10"/>
      <c r="K58" s="10"/>
      <c r="L58" s="96"/>
      <c r="M58" s="96"/>
    </row>
    <row r="59" spans="1:13" ht="12.75">
      <c r="A59" s="186" t="s">
        <v>90</v>
      </c>
      <c r="B59" s="187"/>
      <c r="C59" s="187"/>
      <c r="D59" s="187"/>
      <c r="E59" s="187"/>
      <c r="F59" s="187"/>
      <c r="G59" s="187"/>
      <c r="H59" s="188"/>
      <c r="I59" s="4">
        <v>52</v>
      </c>
      <c r="J59" s="10">
        <v>3420000</v>
      </c>
      <c r="K59" s="10">
        <v>4247550</v>
      </c>
      <c r="L59" s="96"/>
      <c r="M59" s="96"/>
    </row>
    <row r="60" spans="1:13" ht="12.75">
      <c r="A60" s="186" t="s">
        <v>91</v>
      </c>
      <c r="B60" s="187"/>
      <c r="C60" s="187"/>
      <c r="D60" s="187"/>
      <c r="E60" s="187"/>
      <c r="F60" s="187"/>
      <c r="G60" s="187"/>
      <c r="H60" s="188"/>
      <c r="I60" s="4">
        <v>53</v>
      </c>
      <c r="J60" s="10"/>
      <c r="K60" s="10"/>
      <c r="L60" s="96"/>
      <c r="M60" s="96"/>
    </row>
    <row r="61" spans="1:13" ht="12.75">
      <c r="A61" s="186" t="s">
        <v>62</v>
      </c>
      <c r="B61" s="187"/>
      <c r="C61" s="187"/>
      <c r="D61" s="187"/>
      <c r="E61" s="187"/>
      <c r="F61" s="187"/>
      <c r="G61" s="187"/>
      <c r="H61" s="188"/>
      <c r="I61" s="4">
        <v>54</v>
      </c>
      <c r="J61" s="10"/>
      <c r="K61" s="10"/>
      <c r="L61" s="96"/>
      <c r="M61" s="96"/>
    </row>
    <row r="62" spans="1:13" ht="12.75">
      <c r="A62" s="186" t="s">
        <v>63</v>
      </c>
      <c r="B62" s="187"/>
      <c r="C62" s="187"/>
      <c r="D62" s="187"/>
      <c r="E62" s="187"/>
      <c r="F62" s="187"/>
      <c r="G62" s="187"/>
      <c r="H62" s="188"/>
      <c r="I62" s="4">
        <v>55</v>
      </c>
      <c r="J62" s="10"/>
      <c r="K62" s="10"/>
      <c r="L62" s="96"/>
      <c r="M62" s="96"/>
    </row>
    <row r="63" spans="1:13" ht="12.75">
      <c r="A63" s="186" t="s">
        <v>92</v>
      </c>
      <c r="B63" s="187"/>
      <c r="C63" s="187"/>
      <c r="D63" s="187"/>
      <c r="E63" s="187"/>
      <c r="F63" s="187"/>
      <c r="G63" s="187"/>
      <c r="H63" s="188"/>
      <c r="I63" s="4">
        <v>56</v>
      </c>
      <c r="J63" s="10">
        <v>38374268</v>
      </c>
      <c r="K63" s="10">
        <f>37725236-K59-10333563</f>
        <v>23144123</v>
      </c>
      <c r="L63" s="96"/>
      <c r="M63" s="96"/>
    </row>
    <row r="64" spans="1:13" ht="12.75">
      <c r="A64" s="186" t="s">
        <v>93</v>
      </c>
      <c r="B64" s="187"/>
      <c r="C64" s="187"/>
      <c r="D64" s="187"/>
      <c r="E64" s="187"/>
      <c r="F64" s="187"/>
      <c r="G64" s="187"/>
      <c r="H64" s="188"/>
      <c r="I64" s="4">
        <v>57</v>
      </c>
      <c r="J64" s="10">
        <v>18249137</v>
      </c>
      <c r="K64" s="10">
        <v>181095</v>
      </c>
      <c r="L64" s="96"/>
      <c r="M64" s="96"/>
    </row>
    <row r="65" spans="1:13" ht="12.75">
      <c r="A65" s="186" t="s">
        <v>94</v>
      </c>
      <c r="B65" s="187"/>
      <c r="C65" s="187"/>
      <c r="D65" s="187"/>
      <c r="E65" s="187"/>
      <c r="F65" s="187"/>
      <c r="G65" s="187"/>
      <c r="H65" s="188"/>
      <c r="I65" s="4">
        <v>58</v>
      </c>
      <c r="J65" s="10">
        <v>247596296</v>
      </c>
      <c r="K65" s="10">
        <v>250864902</v>
      </c>
      <c r="L65" s="96"/>
      <c r="M65" s="96"/>
    </row>
    <row r="66" spans="1:13" ht="12.75">
      <c r="A66" s="192" t="s">
        <v>95</v>
      </c>
      <c r="B66" s="193"/>
      <c r="C66" s="193"/>
      <c r="D66" s="193"/>
      <c r="E66" s="193"/>
      <c r="F66" s="193"/>
      <c r="G66" s="193"/>
      <c r="H66" s="194"/>
      <c r="I66" s="4">
        <v>59</v>
      </c>
      <c r="J66" s="10">
        <v>11370497</v>
      </c>
      <c r="K66" s="10">
        <v>15445765</v>
      </c>
      <c r="L66" s="96"/>
      <c r="M66" s="96"/>
    </row>
    <row r="67" spans="1:13" ht="12.75">
      <c r="A67" s="192" t="s">
        <v>96</v>
      </c>
      <c r="B67" s="193"/>
      <c r="C67" s="193"/>
      <c r="D67" s="193"/>
      <c r="E67" s="193"/>
      <c r="F67" s="193"/>
      <c r="G67" s="193"/>
      <c r="H67" s="194"/>
      <c r="I67" s="4">
        <v>60</v>
      </c>
      <c r="J67" s="9">
        <f>J8+J9+J41+J66</f>
        <v>5355245186</v>
      </c>
      <c r="K67" s="9">
        <f>K8+K9+K41+K66</f>
        <v>5149511603</v>
      </c>
      <c r="L67" s="96"/>
      <c r="M67" s="96"/>
    </row>
    <row r="68" spans="1:13" ht="12.75">
      <c r="A68" s="215" t="s">
        <v>97</v>
      </c>
      <c r="B68" s="216"/>
      <c r="C68" s="216"/>
      <c r="D68" s="216"/>
      <c r="E68" s="216"/>
      <c r="F68" s="216"/>
      <c r="G68" s="216"/>
      <c r="H68" s="217"/>
      <c r="I68" s="7">
        <v>61</v>
      </c>
      <c r="J68" s="11"/>
      <c r="K68" s="11"/>
      <c r="L68" s="96"/>
      <c r="M68" s="96"/>
    </row>
    <row r="69" spans="1:13" ht="12.75">
      <c r="A69" s="218" t="s">
        <v>98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96"/>
      <c r="M69" s="96"/>
    </row>
    <row r="70" spans="1:13" ht="12.75">
      <c r="A70" s="189" t="s">
        <v>99</v>
      </c>
      <c r="B70" s="190"/>
      <c r="C70" s="190"/>
      <c r="D70" s="190"/>
      <c r="E70" s="190"/>
      <c r="F70" s="190"/>
      <c r="G70" s="190"/>
      <c r="H70" s="191"/>
      <c r="I70" s="6">
        <v>62</v>
      </c>
      <c r="J70" s="14">
        <f>J71+J72+J73+J79+J80+J83+J86</f>
        <v>1512323938</v>
      </c>
      <c r="K70" s="14">
        <f>K71+K72+K73+K79+K80+K83+K86</f>
        <v>1461366611.7267294</v>
      </c>
      <c r="L70" s="96"/>
      <c r="M70" s="96"/>
    </row>
    <row r="71" spans="1:13" ht="12.75">
      <c r="A71" s="186" t="s">
        <v>100</v>
      </c>
      <c r="B71" s="187"/>
      <c r="C71" s="187"/>
      <c r="D71" s="187"/>
      <c r="E71" s="187"/>
      <c r="F71" s="187"/>
      <c r="G71" s="187"/>
      <c r="H71" s="188"/>
      <c r="I71" s="4">
        <v>63</v>
      </c>
      <c r="J71" s="10">
        <v>133372000</v>
      </c>
      <c r="K71" s="10">
        <v>133372000</v>
      </c>
      <c r="L71" s="96"/>
      <c r="M71" s="96"/>
    </row>
    <row r="72" spans="1:13" ht="12.75">
      <c r="A72" s="186" t="s">
        <v>101</v>
      </c>
      <c r="B72" s="187"/>
      <c r="C72" s="187"/>
      <c r="D72" s="187"/>
      <c r="E72" s="187"/>
      <c r="F72" s="187"/>
      <c r="G72" s="187"/>
      <c r="H72" s="188"/>
      <c r="I72" s="4">
        <v>64</v>
      </c>
      <c r="J72" s="10">
        <v>882903246</v>
      </c>
      <c r="K72" s="10">
        <v>882748218</v>
      </c>
      <c r="L72" s="96"/>
      <c r="M72" s="96"/>
    </row>
    <row r="73" spans="1:13" ht="12.75">
      <c r="A73" s="186" t="s">
        <v>102</v>
      </c>
      <c r="B73" s="187"/>
      <c r="C73" s="187"/>
      <c r="D73" s="187"/>
      <c r="E73" s="187"/>
      <c r="F73" s="187"/>
      <c r="G73" s="187"/>
      <c r="H73" s="188"/>
      <c r="I73" s="4">
        <v>65</v>
      </c>
      <c r="J73" s="9">
        <f>J74+J75-J76+J77+J78</f>
        <v>2832047</v>
      </c>
      <c r="K73" s="9">
        <f>K74+K75-K76+K77+K78</f>
        <v>-57091103.27327061</v>
      </c>
      <c r="L73" s="96"/>
      <c r="M73" s="96"/>
    </row>
    <row r="74" spans="1:13" ht="12.75">
      <c r="A74" s="186" t="s">
        <v>103</v>
      </c>
      <c r="B74" s="187"/>
      <c r="C74" s="187"/>
      <c r="D74" s="187"/>
      <c r="E74" s="187"/>
      <c r="F74" s="187"/>
      <c r="G74" s="187"/>
      <c r="H74" s="188"/>
      <c r="I74" s="4">
        <v>66</v>
      </c>
      <c r="J74" s="10"/>
      <c r="K74" s="10"/>
      <c r="L74" s="96"/>
      <c r="M74" s="96"/>
    </row>
    <row r="75" spans="1:13" ht="12.75">
      <c r="A75" s="186" t="s">
        <v>104</v>
      </c>
      <c r="B75" s="187"/>
      <c r="C75" s="187"/>
      <c r="D75" s="187"/>
      <c r="E75" s="187"/>
      <c r="F75" s="187"/>
      <c r="G75" s="187"/>
      <c r="H75" s="188"/>
      <c r="I75" s="4">
        <v>67</v>
      </c>
      <c r="J75" s="10"/>
      <c r="K75" s="10"/>
      <c r="L75" s="96"/>
      <c r="M75" s="96"/>
    </row>
    <row r="76" spans="1:13" ht="12.75">
      <c r="A76" s="186" t="s">
        <v>105</v>
      </c>
      <c r="B76" s="187"/>
      <c r="C76" s="187"/>
      <c r="D76" s="187"/>
      <c r="E76" s="187"/>
      <c r="F76" s="187"/>
      <c r="G76" s="187"/>
      <c r="H76" s="188"/>
      <c r="I76" s="4">
        <v>68</v>
      </c>
      <c r="J76" s="10">
        <v>370703</v>
      </c>
      <c r="K76" s="10"/>
      <c r="L76" s="96"/>
      <c r="M76" s="96"/>
    </row>
    <row r="77" spans="1:13" ht="12.75">
      <c r="A77" s="186" t="s">
        <v>106</v>
      </c>
      <c r="B77" s="187"/>
      <c r="C77" s="187"/>
      <c r="D77" s="187"/>
      <c r="E77" s="187"/>
      <c r="F77" s="187"/>
      <c r="G77" s="187"/>
      <c r="H77" s="188"/>
      <c r="I77" s="4">
        <v>69</v>
      </c>
      <c r="J77" s="10"/>
      <c r="K77" s="10"/>
      <c r="L77" s="96"/>
      <c r="M77" s="96"/>
    </row>
    <row r="78" spans="1:13" ht="12.75">
      <c r="A78" s="186" t="s">
        <v>107</v>
      </c>
      <c r="B78" s="187"/>
      <c r="C78" s="187"/>
      <c r="D78" s="187"/>
      <c r="E78" s="187"/>
      <c r="F78" s="187"/>
      <c r="G78" s="187"/>
      <c r="H78" s="188"/>
      <c r="I78" s="4">
        <v>70</v>
      </c>
      <c r="J78" s="10">
        <v>3202750</v>
      </c>
      <c r="K78" s="10">
        <v>-57091103.27327061</v>
      </c>
      <c r="L78" s="96"/>
      <c r="M78" s="96"/>
    </row>
    <row r="79" spans="1:13" ht="12.75">
      <c r="A79" s="186" t="s">
        <v>108</v>
      </c>
      <c r="B79" s="187"/>
      <c r="C79" s="187"/>
      <c r="D79" s="187"/>
      <c r="E79" s="187"/>
      <c r="F79" s="187"/>
      <c r="G79" s="187"/>
      <c r="H79" s="188"/>
      <c r="I79" s="4">
        <v>71</v>
      </c>
      <c r="J79" s="10"/>
      <c r="K79" s="10"/>
      <c r="L79" s="96"/>
      <c r="M79" s="96"/>
    </row>
    <row r="80" spans="1:13" ht="12.75">
      <c r="A80" s="186" t="s">
        <v>109</v>
      </c>
      <c r="B80" s="187"/>
      <c r="C80" s="187"/>
      <c r="D80" s="187"/>
      <c r="E80" s="187"/>
      <c r="F80" s="187"/>
      <c r="G80" s="187"/>
      <c r="H80" s="188"/>
      <c r="I80" s="4">
        <v>72</v>
      </c>
      <c r="J80" s="9">
        <f>J81-J82</f>
        <v>378696325</v>
      </c>
      <c r="K80" s="9">
        <f>K81-K82</f>
        <v>399971529</v>
      </c>
      <c r="L80" s="96"/>
      <c r="M80" s="96"/>
    </row>
    <row r="81" spans="1:13" ht="12.75">
      <c r="A81" s="212" t="s">
        <v>110</v>
      </c>
      <c r="B81" s="213"/>
      <c r="C81" s="213"/>
      <c r="D81" s="213"/>
      <c r="E81" s="213"/>
      <c r="F81" s="213"/>
      <c r="G81" s="213"/>
      <c r="H81" s="214"/>
      <c r="I81" s="4">
        <v>73</v>
      </c>
      <c r="J81" s="10">
        <v>378696325</v>
      </c>
      <c r="K81" s="10">
        <v>399971529</v>
      </c>
      <c r="L81" s="96"/>
      <c r="M81" s="96"/>
    </row>
    <row r="82" spans="1:13" ht="12.75">
      <c r="A82" s="212" t="s">
        <v>111</v>
      </c>
      <c r="B82" s="213"/>
      <c r="C82" s="213"/>
      <c r="D82" s="213"/>
      <c r="E82" s="213"/>
      <c r="F82" s="213"/>
      <c r="G82" s="213"/>
      <c r="H82" s="214"/>
      <c r="I82" s="4">
        <v>74</v>
      </c>
      <c r="J82" s="10"/>
      <c r="K82" s="10"/>
      <c r="L82" s="96"/>
      <c r="M82" s="96"/>
    </row>
    <row r="83" spans="1:13" ht="12.75">
      <c r="A83" s="186" t="s">
        <v>112</v>
      </c>
      <c r="B83" s="187"/>
      <c r="C83" s="187"/>
      <c r="D83" s="187"/>
      <c r="E83" s="187"/>
      <c r="F83" s="187"/>
      <c r="G83" s="187"/>
      <c r="H83" s="188"/>
      <c r="I83" s="4">
        <v>75</v>
      </c>
      <c r="J83" s="9">
        <f>J84-J85</f>
        <v>46600798</v>
      </c>
      <c r="K83" s="9">
        <f>K84-K85</f>
        <v>55229552.00000001</v>
      </c>
      <c r="L83" s="96"/>
      <c r="M83" s="96"/>
    </row>
    <row r="84" spans="1:13" ht="12.75">
      <c r="A84" s="212" t="s">
        <v>113</v>
      </c>
      <c r="B84" s="213"/>
      <c r="C84" s="213"/>
      <c r="D84" s="213"/>
      <c r="E84" s="213"/>
      <c r="F84" s="213"/>
      <c r="G84" s="213"/>
      <c r="H84" s="214"/>
      <c r="I84" s="4">
        <v>76</v>
      </c>
      <c r="J84" s="10">
        <v>46600798</v>
      </c>
      <c r="K84" s="10">
        <v>55229552.00000001</v>
      </c>
      <c r="L84" s="96"/>
      <c r="M84" s="96"/>
    </row>
    <row r="85" spans="1:13" ht="12.75">
      <c r="A85" s="212" t="s">
        <v>114</v>
      </c>
      <c r="B85" s="213"/>
      <c r="C85" s="213"/>
      <c r="D85" s="213"/>
      <c r="E85" s="213"/>
      <c r="F85" s="213"/>
      <c r="G85" s="213"/>
      <c r="H85" s="214"/>
      <c r="I85" s="4">
        <v>77</v>
      </c>
      <c r="J85" s="10"/>
      <c r="K85" s="10"/>
      <c r="L85" s="96"/>
      <c r="M85" s="96"/>
    </row>
    <row r="86" spans="1:13" ht="12.75">
      <c r="A86" s="186" t="s">
        <v>115</v>
      </c>
      <c r="B86" s="187"/>
      <c r="C86" s="187"/>
      <c r="D86" s="187"/>
      <c r="E86" s="187"/>
      <c r="F86" s="187"/>
      <c r="G86" s="187"/>
      <c r="H86" s="188"/>
      <c r="I86" s="4">
        <v>78</v>
      </c>
      <c r="J86" s="10">
        <v>67919522</v>
      </c>
      <c r="K86" s="10">
        <v>47136416</v>
      </c>
      <c r="L86" s="96"/>
      <c r="M86" s="96"/>
    </row>
    <row r="87" spans="1:13" ht="12.75">
      <c r="A87" s="192" t="s">
        <v>116</v>
      </c>
      <c r="B87" s="193"/>
      <c r="C87" s="193"/>
      <c r="D87" s="193"/>
      <c r="E87" s="193"/>
      <c r="F87" s="193"/>
      <c r="G87" s="193"/>
      <c r="H87" s="194"/>
      <c r="I87" s="4">
        <v>79</v>
      </c>
      <c r="J87" s="9">
        <f>SUM(J88:J90)</f>
        <v>76515106</v>
      </c>
      <c r="K87" s="9">
        <f>SUM(K88:K90)</f>
        <v>79691198</v>
      </c>
      <c r="L87" s="96"/>
      <c r="M87" s="96"/>
    </row>
    <row r="88" spans="1:13" ht="12.75">
      <c r="A88" s="186" t="s">
        <v>117</v>
      </c>
      <c r="B88" s="187"/>
      <c r="C88" s="187"/>
      <c r="D88" s="187"/>
      <c r="E88" s="187"/>
      <c r="F88" s="187"/>
      <c r="G88" s="187"/>
      <c r="H88" s="188"/>
      <c r="I88" s="4">
        <v>80</v>
      </c>
      <c r="J88" s="10">
        <v>44230999</v>
      </c>
      <c r="K88" s="10">
        <v>31330196</v>
      </c>
      <c r="L88" s="96"/>
      <c r="M88" s="96"/>
    </row>
    <row r="89" spans="1:13" ht="12.75">
      <c r="A89" s="186" t="s">
        <v>118</v>
      </c>
      <c r="B89" s="187"/>
      <c r="C89" s="187"/>
      <c r="D89" s="187"/>
      <c r="E89" s="187"/>
      <c r="F89" s="187"/>
      <c r="G89" s="187"/>
      <c r="H89" s="188"/>
      <c r="I89" s="4">
        <v>81</v>
      </c>
      <c r="J89" s="10"/>
      <c r="K89" s="10"/>
      <c r="L89" s="96"/>
      <c r="M89" s="96"/>
    </row>
    <row r="90" spans="1:13" ht="12.75">
      <c r="A90" s="186" t="s">
        <v>119</v>
      </c>
      <c r="B90" s="187"/>
      <c r="C90" s="187"/>
      <c r="D90" s="187"/>
      <c r="E90" s="187"/>
      <c r="F90" s="187"/>
      <c r="G90" s="187"/>
      <c r="H90" s="188"/>
      <c r="I90" s="4">
        <v>82</v>
      </c>
      <c r="J90" s="10">
        <v>32284107</v>
      </c>
      <c r="K90" s="10">
        <v>48361002</v>
      </c>
      <c r="L90" s="96"/>
      <c r="M90" s="96"/>
    </row>
    <row r="91" spans="1:13" ht="12.75">
      <c r="A91" s="192" t="s">
        <v>120</v>
      </c>
      <c r="B91" s="193"/>
      <c r="C91" s="193"/>
      <c r="D91" s="193"/>
      <c r="E91" s="193"/>
      <c r="F91" s="193"/>
      <c r="G91" s="193"/>
      <c r="H91" s="194"/>
      <c r="I91" s="4">
        <v>83</v>
      </c>
      <c r="J91" s="9">
        <f>SUM(J92:J100)</f>
        <v>2638539013</v>
      </c>
      <c r="K91" s="9">
        <f>SUM(K92:K100)</f>
        <v>2436269377</v>
      </c>
      <c r="L91" s="96"/>
      <c r="M91" s="96"/>
    </row>
    <row r="92" spans="1:13" ht="12.75">
      <c r="A92" s="186" t="s">
        <v>121</v>
      </c>
      <c r="B92" s="187"/>
      <c r="C92" s="187"/>
      <c r="D92" s="187"/>
      <c r="E92" s="187"/>
      <c r="F92" s="187"/>
      <c r="G92" s="187"/>
      <c r="H92" s="188"/>
      <c r="I92" s="4">
        <v>84</v>
      </c>
      <c r="J92" s="10">
        <v>389133856</v>
      </c>
      <c r="K92" s="10">
        <v>1665948123</v>
      </c>
      <c r="L92" s="96"/>
      <c r="M92" s="96"/>
    </row>
    <row r="93" spans="1:13" ht="12.75">
      <c r="A93" s="186" t="s">
        <v>122</v>
      </c>
      <c r="B93" s="187"/>
      <c r="C93" s="187"/>
      <c r="D93" s="187"/>
      <c r="E93" s="187"/>
      <c r="F93" s="187"/>
      <c r="G93" s="187"/>
      <c r="H93" s="188"/>
      <c r="I93" s="4">
        <v>85</v>
      </c>
      <c r="J93" s="10"/>
      <c r="K93" s="10"/>
      <c r="L93" s="96"/>
      <c r="M93" s="96"/>
    </row>
    <row r="94" spans="1:13" ht="12.75">
      <c r="A94" s="186" t="s">
        <v>123</v>
      </c>
      <c r="B94" s="187"/>
      <c r="C94" s="187"/>
      <c r="D94" s="187"/>
      <c r="E94" s="187"/>
      <c r="F94" s="187"/>
      <c r="G94" s="187"/>
      <c r="H94" s="188"/>
      <c r="I94" s="4">
        <v>86</v>
      </c>
      <c r="J94" s="10">
        <v>1844822000</v>
      </c>
      <c r="K94" s="10">
        <f>2085525218-K92</f>
        <v>419577095</v>
      </c>
      <c r="L94" s="96"/>
      <c r="M94" s="96"/>
    </row>
    <row r="95" spans="1:13" ht="12.75">
      <c r="A95" s="186" t="s">
        <v>124</v>
      </c>
      <c r="B95" s="187"/>
      <c r="C95" s="187"/>
      <c r="D95" s="187"/>
      <c r="E95" s="187"/>
      <c r="F95" s="187"/>
      <c r="G95" s="187"/>
      <c r="H95" s="188"/>
      <c r="I95" s="4">
        <v>87</v>
      </c>
      <c r="J95" s="10"/>
      <c r="K95" s="10"/>
      <c r="L95" s="96"/>
      <c r="M95" s="96"/>
    </row>
    <row r="96" spans="1:13" ht="12.75">
      <c r="A96" s="186" t="s">
        <v>125</v>
      </c>
      <c r="B96" s="187"/>
      <c r="C96" s="187"/>
      <c r="D96" s="187"/>
      <c r="E96" s="187"/>
      <c r="F96" s="187"/>
      <c r="G96" s="187"/>
      <c r="H96" s="188"/>
      <c r="I96" s="4">
        <v>88</v>
      </c>
      <c r="J96" s="10"/>
      <c r="K96" s="10"/>
      <c r="L96" s="96"/>
      <c r="M96" s="96"/>
    </row>
    <row r="97" spans="1:13" ht="12.75">
      <c r="A97" s="186" t="s">
        <v>126</v>
      </c>
      <c r="B97" s="187"/>
      <c r="C97" s="187"/>
      <c r="D97" s="187"/>
      <c r="E97" s="187"/>
      <c r="F97" s="187"/>
      <c r="G97" s="187"/>
      <c r="H97" s="188"/>
      <c r="I97" s="4">
        <v>89</v>
      </c>
      <c r="J97" s="10">
        <v>112768863</v>
      </c>
      <c r="K97" s="10">
        <v>113375107</v>
      </c>
      <c r="L97" s="96"/>
      <c r="M97" s="96"/>
    </row>
    <row r="98" spans="1:13" ht="12.75">
      <c r="A98" s="186" t="s">
        <v>127</v>
      </c>
      <c r="B98" s="187"/>
      <c r="C98" s="187"/>
      <c r="D98" s="187"/>
      <c r="E98" s="187"/>
      <c r="F98" s="187"/>
      <c r="G98" s="187"/>
      <c r="H98" s="188"/>
      <c r="I98" s="4">
        <v>90</v>
      </c>
      <c r="J98" s="10"/>
      <c r="K98" s="10"/>
      <c r="L98" s="96"/>
      <c r="M98" s="96"/>
    </row>
    <row r="99" spans="1:13" ht="12.75">
      <c r="A99" s="186" t="s">
        <v>128</v>
      </c>
      <c r="B99" s="187"/>
      <c r="C99" s="187"/>
      <c r="D99" s="187"/>
      <c r="E99" s="187"/>
      <c r="F99" s="187"/>
      <c r="G99" s="187"/>
      <c r="H99" s="188"/>
      <c r="I99" s="4">
        <v>91</v>
      </c>
      <c r="J99" s="10">
        <v>98750345</v>
      </c>
      <c r="K99" s="10">
        <v>50414359.00000001</v>
      </c>
      <c r="L99" s="96"/>
      <c r="M99" s="96"/>
    </row>
    <row r="100" spans="1:13" ht="12.75">
      <c r="A100" s="186" t="s">
        <v>129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0">
        <v>193063949</v>
      </c>
      <c r="K100" s="10">
        <v>186954693</v>
      </c>
      <c r="L100" s="96"/>
      <c r="M100" s="96"/>
    </row>
    <row r="101" spans="1:13" ht="12.75">
      <c r="A101" s="192" t="s">
        <v>130</v>
      </c>
      <c r="B101" s="193"/>
      <c r="C101" s="193"/>
      <c r="D101" s="193"/>
      <c r="E101" s="193"/>
      <c r="F101" s="193"/>
      <c r="G101" s="193"/>
      <c r="H101" s="194"/>
      <c r="I101" s="4">
        <v>93</v>
      </c>
      <c r="J101" s="9">
        <f>SUM(J102:J113)</f>
        <v>1068987927</v>
      </c>
      <c r="K101" s="9">
        <f>SUM(K102:K113)</f>
        <v>1130318938.5881693</v>
      </c>
      <c r="L101" s="96"/>
      <c r="M101" s="96"/>
    </row>
    <row r="102" spans="1:13" ht="12.75">
      <c r="A102" s="186" t="s">
        <v>121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0">
        <v>40827971</v>
      </c>
      <c r="K102" s="10">
        <v>158257894.58816934</v>
      </c>
      <c r="L102" s="96"/>
      <c r="M102" s="96"/>
    </row>
    <row r="103" spans="1:13" ht="12.75">
      <c r="A103" s="186" t="s">
        <v>122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0"/>
      <c r="K103" s="10"/>
      <c r="L103" s="96"/>
      <c r="M103" s="96"/>
    </row>
    <row r="104" spans="1:13" ht="12.75">
      <c r="A104" s="186" t="s">
        <v>123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0">
        <v>334815000</v>
      </c>
      <c r="K104" s="10">
        <f>352739468-156442048</f>
        <v>196297420</v>
      </c>
      <c r="L104" s="96"/>
      <c r="M104" s="96"/>
    </row>
    <row r="105" spans="1:13" ht="12.75">
      <c r="A105" s="186" t="s">
        <v>124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0"/>
      <c r="K105" s="10"/>
      <c r="L105" s="96"/>
      <c r="M105" s="96"/>
    </row>
    <row r="106" spans="1:13" ht="12.75">
      <c r="A106" s="186" t="s">
        <v>125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0">
        <v>574722014</v>
      </c>
      <c r="K106" s="10">
        <f>628500562-1636920</f>
        <v>626863642</v>
      </c>
      <c r="L106" s="96"/>
      <c r="M106" s="96"/>
    </row>
    <row r="107" spans="1:13" ht="12.75">
      <c r="A107" s="186" t="s">
        <v>126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0">
        <v>1394590</v>
      </c>
      <c r="K107" s="10">
        <v>1361349</v>
      </c>
      <c r="L107" s="96"/>
      <c r="M107" s="96"/>
    </row>
    <row r="108" spans="1:13" ht="12.75">
      <c r="A108" s="186" t="s">
        <v>127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0"/>
      <c r="K108" s="10"/>
      <c r="L108" s="96"/>
      <c r="M108" s="96"/>
    </row>
    <row r="109" spans="1:13" ht="12.75">
      <c r="A109" s="186" t="s">
        <v>131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0">
        <v>23803956</v>
      </c>
      <c r="K109" s="10">
        <v>23890001</v>
      </c>
      <c r="L109" s="96"/>
      <c r="M109" s="96"/>
    </row>
    <row r="110" spans="1:13" ht="12.75">
      <c r="A110" s="186" t="s">
        <v>132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0">
        <v>41225683</v>
      </c>
      <c r="K110" s="10">
        <v>38886675</v>
      </c>
      <c r="L110" s="96"/>
      <c r="M110" s="96"/>
    </row>
    <row r="111" spans="1:13" ht="12.75">
      <c r="A111" s="186" t="s">
        <v>133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0">
        <v>22288</v>
      </c>
      <c r="K111" s="10">
        <v>22287.999999985914</v>
      </c>
      <c r="L111" s="96"/>
      <c r="M111" s="96"/>
    </row>
    <row r="112" spans="1:13" ht="12.75">
      <c r="A112" s="186" t="s">
        <v>134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0"/>
      <c r="K112" s="10"/>
      <c r="L112" s="96"/>
      <c r="M112" s="96"/>
    </row>
    <row r="113" spans="1:13" ht="12.75">
      <c r="A113" s="186" t="s">
        <v>135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0">
        <v>52176425</v>
      </c>
      <c r="K113" s="10">
        <f>84918595-178926</f>
        <v>84739669</v>
      </c>
      <c r="L113" s="96"/>
      <c r="M113" s="96"/>
    </row>
    <row r="114" spans="1:13" ht="12.75">
      <c r="A114" s="192" t="s">
        <v>136</v>
      </c>
      <c r="B114" s="193"/>
      <c r="C114" s="193"/>
      <c r="D114" s="193"/>
      <c r="E114" s="193"/>
      <c r="F114" s="193"/>
      <c r="G114" s="193"/>
      <c r="H114" s="194"/>
      <c r="I114" s="4">
        <v>106</v>
      </c>
      <c r="J114" s="10">
        <v>58879202</v>
      </c>
      <c r="K114" s="10">
        <v>41865478</v>
      </c>
      <c r="L114" s="96"/>
      <c r="M114" s="96"/>
    </row>
    <row r="115" spans="1:13" ht="12.75">
      <c r="A115" s="192" t="s">
        <v>137</v>
      </c>
      <c r="B115" s="193"/>
      <c r="C115" s="193"/>
      <c r="D115" s="193"/>
      <c r="E115" s="193"/>
      <c r="F115" s="193"/>
      <c r="G115" s="193"/>
      <c r="H115" s="194"/>
      <c r="I115" s="4">
        <v>107</v>
      </c>
      <c r="J115" s="9">
        <f>J70+J87+J91+J101+J114</f>
        <v>5355245186</v>
      </c>
      <c r="K115" s="9">
        <f>K70+K87+K91+K101+K114</f>
        <v>5149511603.3148985</v>
      </c>
      <c r="L115" s="96"/>
      <c r="M115" s="96"/>
    </row>
    <row r="116" spans="1:13" ht="12.75">
      <c r="A116" s="223" t="s">
        <v>138</v>
      </c>
      <c r="B116" s="224"/>
      <c r="C116" s="224"/>
      <c r="D116" s="224"/>
      <c r="E116" s="224"/>
      <c r="F116" s="224"/>
      <c r="G116" s="224"/>
      <c r="H116" s="225"/>
      <c r="I116" s="5">
        <v>108</v>
      </c>
      <c r="J116" s="11"/>
      <c r="K116" s="11"/>
      <c r="L116" s="96"/>
      <c r="M116" s="96"/>
    </row>
    <row r="117" spans="1:13" ht="12.75">
      <c r="A117" s="218" t="s">
        <v>139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  <c r="L117" s="96"/>
      <c r="M117" s="96"/>
    </row>
    <row r="118" spans="1:13" ht="12.75">
      <c r="A118" s="189" t="s">
        <v>140</v>
      </c>
      <c r="B118" s="190"/>
      <c r="C118" s="190"/>
      <c r="D118" s="190"/>
      <c r="E118" s="190"/>
      <c r="F118" s="190"/>
      <c r="G118" s="190"/>
      <c r="H118" s="190"/>
      <c r="I118" s="229"/>
      <c r="J118" s="229"/>
      <c r="K118" s="230"/>
      <c r="L118" s="96"/>
      <c r="M118" s="96"/>
    </row>
    <row r="119" spans="1:13" ht="12.75">
      <c r="A119" s="186" t="s">
        <v>141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0">
        <v>1444404416</v>
      </c>
      <c r="K119" s="10">
        <f>K70-K120</f>
        <v>1414230195.7267294</v>
      </c>
      <c r="L119" s="96"/>
      <c r="M119" s="96"/>
    </row>
    <row r="120" spans="1:13" ht="12.75">
      <c r="A120" s="231" t="s">
        <v>142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10">
        <v>67919522</v>
      </c>
      <c r="K120" s="11">
        <f>K86</f>
        <v>47136416</v>
      </c>
      <c r="L120" s="96"/>
      <c r="M120" s="9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1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1" ht="12.75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  <row r="125" spans="10:11" ht="12.75">
      <c r="J125" s="96"/>
      <c r="K125" s="96"/>
    </row>
  </sheetData>
  <sheetProtection/>
  <mergeCells count="123">
    <mergeCell ref="A112:H112"/>
    <mergeCell ref="A113:H113"/>
    <mergeCell ref="A120:H120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10:H110"/>
    <mergeCell ref="A122:K122"/>
    <mergeCell ref="A104:H104"/>
    <mergeCell ref="A105:H105"/>
    <mergeCell ref="A106:H106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4:K84 J119 K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102:K116 J85:K85 J73:K77 J71:K71 J80:K80 J82:K83 K27:K68 J103:J106 J87:K101 J8:J68 K8:K11 K17 J112:J116 J108:J110">
      <formula1>0</formula1>
    </dataValidation>
    <dataValidation allowBlank="1" sqref="J72:K72 J107 J81:K81 J86:K86 J102 J111 J78 J1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10" zoomScalePageLayoutView="0" workbookViewId="0" topLeftCell="A1">
      <selection activeCell="J70" sqref="J70:K71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195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2.75">
      <c r="A2" s="199" t="s">
        <v>317</v>
      </c>
      <c r="B2" s="200"/>
      <c r="C2" s="200"/>
      <c r="D2" s="200"/>
      <c r="E2" s="200"/>
      <c r="F2" s="200"/>
      <c r="G2" s="200"/>
      <c r="H2" s="200"/>
      <c r="I2" s="200"/>
      <c r="J2" s="200"/>
      <c r="K2" s="198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34" t="s">
        <v>299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.75" thickBot="1">
      <c r="A5" s="237" t="s">
        <v>35</v>
      </c>
      <c r="B5" s="237"/>
      <c r="C5" s="237"/>
      <c r="D5" s="237"/>
      <c r="E5" s="237"/>
      <c r="F5" s="237"/>
      <c r="G5" s="237"/>
      <c r="H5" s="237"/>
      <c r="I5" s="63" t="s">
        <v>36</v>
      </c>
      <c r="J5" s="65" t="s">
        <v>144</v>
      </c>
      <c r="K5" s="65" t="s">
        <v>145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67">
        <v>2</v>
      </c>
      <c r="J6" s="66">
        <v>3</v>
      </c>
      <c r="K6" s="66">
        <v>4</v>
      </c>
    </row>
    <row r="7" spans="1:13" ht="12.75">
      <c r="A7" s="189" t="s">
        <v>146</v>
      </c>
      <c r="B7" s="190"/>
      <c r="C7" s="190"/>
      <c r="D7" s="190"/>
      <c r="E7" s="190"/>
      <c r="F7" s="190"/>
      <c r="G7" s="190"/>
      <c r="H7" s="191"/>
      <c r="I7" s="6">
        <v>111</v>
      </c>
      <c r="J7" s="14">
        <f>SUM(J8:J9)</f>
        <v>4774384545</v>
      </c>
      <c r="K7" s="14">
        <f>SUM(K8:K9)</f>
        <v>5005483559</v>
      </c>
      <c r="L7" s="96"/>
      <c r="M7" s="96"/>
    </row>
    <row r="8" spans="1:13" ht="12.75">
      <c r="A8" s="192" t="s">
        <v>147</v>
      </c>
      <c r="B8" s="193"/>
      <c r="C8" s="193"/>
      <c r="D8" s="193"/>
      <c r="E8" s="193"/>
      <c r="F8" s="193"/>
      <c r="G8" s="193"/>
      <c r="H8" s="194"/>
      <c r="I8" s="4">
        <v>112</v>
      </c>
      <c r="J8" s="10">
        <v>4727765827</v>
      </c>
      <c r="K8" s="10">
        <v>4930441326</v>
      </c>
      <c r="L8" s="96"/>
      <c r="M8" s="96"/>
    </row>
    <row r="9" spans="1:13" ht="12.75">
      <c r="A9" s="192" t="s">
        <v>148</v>
      </c>
      <c r="B9" s="193"/>
      <c r="C9" s="193"/>
      <c r="D9" s="193"/>
      <c r="E9" s="193"/>
      <c r="F9" s="193"/>
      <c r="G9" s="193"/>
      <c r="H9" s="194"/>
      <c r="I9" s="4">
        <v>113</v>
      </c>
      <c r="J9" s="10">
        <v>46618718</v>
      </c>
      <c r="K9" s="10">
        <v>75042233</v>
      </c>
      <c r="L9" s="96"/>
      <c r="M9" s="96"/>
    </row>
    <row r="10" spans="1:13" ht="12.75">
      <c r="A10" s="192" t="s">
        <v>149</v>
      </c>
      <c r="B10" s="193"/>
      <c r="C10" s="193"/>
      <c r="D10" s="193"/>
      <c r="E10" s="193"/>
      <c r="F10" s="193"/>
      <c r="G10" s="193"/>
      <c r="H10" s="194"/>
      <c r="I10" s="4">
        <v>114</v>
      </c>
      <c r="J10" s="9">
        <f>J11+J12+J16+J20+J21+J22+J25+J26</f>
        <v>4439541501</v>
      </c>
      <c r="K10" s="9">
        <f>K11+K12+K16+K20+K21+K22+K25+K26</f>
        <v>4610425932</v>
      </c>
      <c r="L10" s="96"/>
      <c r="M10" s="96"/>
    </row>
    <row r="11" spans="1:13" ht="15" customHeight="1">
      <c r="A11" s="103" t="s">
        <v>150</v>
      </c>
      <c r="B11" s="104"/>
      <c r="C11" s="104"/>
      <c r="D11" s="104"/>
      <c r="E11" s="104"/>
      <c r="F11" s="104"/>
      <c r="G11" s="104"/>
      <c r="H11" s="105"/>
      <c r="I11" s="4">
        <v>115</v>
      </c>
      <c r="J11" s="10">
        <v>-5772118</v>
      </c>
      <c r="K11" s="10">
        <v>-3667218.000000001</v>
      </c>
      <c r="L11" s="96"/>
      <c r="M11" s="96"/>
    </row>
    <row r="12" spans="1:13" ht="12.75">
      <c r="A12" s="192" t="s">
        <v>151</v>
      </c>
      <c r="B12" s="193"/>
      <c r="C12" s="193"/>
      <c r="D12" s="193"/>
      <c r="E12" s="193"/>
      <c r="F12" s="193"/>
      <c r="G12" s="193"/>
      <c r="H12" s="194"/>
      <c r="I12" s="4">
        <v>116</v>
      </c>
      <c r="J12" s="9">
        <f>SUM(J13:J15)</f>
        <v>2828846076</v>
      </c>
      <c r="K12" s="9">
        <f>SUM(K13:K15)</f>
        <v>2970389380</v>
      </c>
      <c r="L12" s="96"/>
      <c r="M12" s="96"/>
    </row>
    <row r="13" spans="1:13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0">
        <v>1641173508</v>
      </c>
      <c r="K13" s="10">
        <v>1814941201</v>
      </c>
      <c r="L13" s="96"/>
      <c r="M13" s="96"/>
    </row>
    <row r="14" spans="1:13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0">
        <v>1187672568</v>
      </c>
      <c r="K14" s="10">
        <v>1155448178.9999998</v>
      </c>
      <c r="L14" s="96"/>
      <c r="M14" s="96"/>
    </row>
    <row r="15" spans="1:13" ht="12.75">
      <c r="A15" s="186" t="s">
        <v>154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0"/>
      <c r="K15" s="10"/>
      <c r="L15" s="96"/>
      <c r="M15" s="96"/>
    </row>
    <row r="16" spans="1:13" ht="12.75">
      <c r="A16" s="192" t="s">
        <v>155</v>
      </c>
      <c r="B16" s="193"/>
      <c r="C16" s="193"/>
      <c r="D16" s="193"/>
      <c r="E16" s="193"/>
      <c r="F16" s="193"/>
      <c r="G16" s="193"/>
      <c r="H16" s="194"/>
      <c r="I16" s="4">
        <v>120</v>
      </c>
      <c r="J16" s="9">
        <f>SUM(J17:J19)</f>
        <v>568985085</v>
      </c>
      <c r="K16" s="9">
        <f>SUM(K17:K19)</f>
        <v>578531717</v>
      </c>
      <c r="L16" s="96"/>
      <c r="M16" s="96"/>
    </row>
    <row r="17" spans="1:13" ht="12.75">
      <c r="A17" s="186" t="s">
        <v>156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0">
        <v>364150454</v>
      </c>
      <c r="K17" s="10">
        <v>370260298.47328866</v>
      </c>
      <c r="L17" s="96"/>
      <c r="M17" s="96"/>
    </row>
    <row r="18" spans="1:13" ht="12.75">
      <c r="A18" s="186" t="s">
        <v>157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0">
        <v>147936122</v>
      </c>
      <c r="K18" s="10">
        <v>150418246.31832218</v>
      </c>
      <c r="L18" s="96"/>
      <c r="M18" s="96"/>
    </row>
    <row r="19" spans="1:13" ht="12.75">
      <c r="A19" s="186" t="s">
        <v>158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0">
        <v>56898509</v>
      </c>
      <c r="K19" s="10">
        <v>57853172.20838918</v>
      </c>
      <c r="L19" s="96"/>
      <c r="M19" s="96"/>
    </row>
    <row r="20" spans="1:13" ht="12.75">
      <c r="A20" s="192" t="s">
        <v>159</v>
      </c>
      <c r="B20" s="193"/>
      <c r="C20" s="193"/>
      <c r="D20" s="193"/>
      <c r="E20" s="193"/>
      <c r="F20" s="193"/>
      <c r="G20" s="193"/>
      <c r="H20" s="194"/>
      <c r="I20" s="4">
        <v>124</v>
      </c>
      <c r="J20" s="10">
        <v>165827123</v>
      </c>
      <c r="K20" s="10">
        <v>180064725</v>
      </c>
      <c r="L20" s="96"/>
      <c r="M20" s="96"/>
    </row>
    <row r="21" spans="1:13" ht="12.75">
      <c r="A21" s="192" t="s">
        <v>160</v>
      </c>
      <c r="B21" s="193"/>
      <c r="C21" s="193"/>
      <c r="D21" s="193"/>
      <c r="E21" s="193"/>
      <c r="F21" s="193"/>
      <c r="G21" s="193"/>
      <c r="H21" s="194"/>
      <c r="I21" s="4">
        <v>125</v>
      </c>
      <c r="J21" s="10">
        <v>675322572</v>
      </c>
      <c r="K21" s="10">
        <v>636689164</v>
      </c>
      <c r="L21" s="96"/>
      <c r="M21" s="96"/>
    </row>
    <row r="22" spans="1:13" ht="12.75">
      <c r="A22" s="192" t="s">
        <v>161</v>
      </c>
      <c r="B22" s="193"/>
      <c r="C22" s="193"/>
      <c r="D22" s="193"/>
      <c r="E22" s="193"/>
      <c r="F22" s="193"/>
      <c r="G22" s="193"/>
      <c r="H22" s="194"/>
      <c r="I22" s="4">
        <v>126</v>
      </c>
      <c r="J22" s="9">
        <f>SUM(J23:J24)</f>
        <v>0</v>
      </c>
      <c r="K22" s="9">
        <f>SUM(K23:K24)</f>
        <v>0</v>
      </c>
      <c r="L22" s="96"/>
      <c r="M22" s="96"/>
    </row>
    <row r="23" spans="1:13" ht="12.75">
      <c r="A23" s="186" t="s">
        <v>162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0"/>
      <c r="K23" s="10"/>
      <c r="L23" s="96"/>
      <c r="M23" s="96"/>
    </row>
    <row r="24" spans="1:13" ht="12.75">
      <c r="A24" s="186" t="s">
        <v>163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0"/>
      <c r="K24" s="10"/>
      <c r="L24" s="96"/>
      <c r="M24" s="96"/>
    </row>
    <row r="25" spans="1:13" ht="12.75">
      <c r="A25" s="192" t="s">
        <v>164</v>
      </c>
      <c r="B25" s="193"/>
      <c r="C25" s="193"/>
      <c r="D25" s="193"/>
      <c r="E25" s="193"/>
      <c r="F25" s="193"/>
      <c r="G25" s="193"/>
      <c r="H25" s="194"/>
      <c r="I25" s="4">
        <v>129</v>
      </c>
      <c r="J25" s="10"/>
      <c r="K25" s="10"/>
      <c r="L25" s="96"/>
      <c r="M25" s="96"/>
    </row>
    <row r="26" spans="1:13" ht="12.75">
      <c r="A26" s="192" t="s">
        <v>165</v>
      </c>
      <c r="B26" s="193"/>
      <c r="C26" s="193"/>
      <c r="D26" s="193"/>
      <c r="E26" s="193"/>
      <c r="F26" s="193"/>
      <c r="G26" s="193"/>
      <c r="H26" s="194"/>
      <c r="I26" s="4">
        <v>130</v>
      </c>
      <c r="J26" s="10">
        <v>206332763</v>
      </c>
      <c r="K26" s="10">
        <v>248418164</v>
      </c>
      <c r="L26" s="96"/>
      <c r="M26" s="96"/>
    </row>
    <row r="27" spans="1:13" ht="12.75">
      <c r="A27" s="192" t="s">
        <v>166</v>
      </c>
      <c r="B27" s="193"/>
      <c r="C27" s="193"/>
      <c r="D27" s="193"/>
      <c r="E27" s="193"/>
      <c r="F27" s="193"/>
      <c r="G27" s="193"/>
      <c r="H27" s="194"/>
      <c r="I27" s="4">
        <v>131</v>
      </c>
      <c r="J27" s="9">
        <f>SUM(J28:J32)</f>
        <v>24446826</v>
      </c>
      <c r="K27" s="9">
        <f>SUM(K28:K32)</f>
        <v>49038154</v>
      </c>
      <c r="L27" s="96"/>
      <c r="M27" s="96"/>
    </row>
    <row r="28" spans="1:13" ht="12.75">
      <c r="A28" s="192" t="s">
        <v>167</v>
      </c>
      <c r="B28" s="193"/>
      <c r="C28" s="193"/>
      <c r="D28" s="193"/>
      <c r="E28" s="193"/>
      <c r="F28" s="193"/>
      <c r="G28" s="193"/>
      <c r="H28" s="194"/>
      <c r="I28" s="4">
        <v>132</v>
      </c>
      <c r="J28" s="10"/>
      <c r="K28" s="10">
        <v>4219247</v>
      </c>
      <c r="L28" s="96"/>
      <c r="M28" s="96"/>
    </row>
    <row r="29" spans="1:13" ht="12.75">
      <c r="A29" s="192" t="s">
        <v>168</v>
      </c>
      <c r="B29" s="193"/>
      <c r="C29" s="193"/>
      <c r="D29" s="193"/>
      <c r="E29" s="193"/>
      <c r="F29" s="193"/>
      <c r="G29" s="193"/>
      <c r="H29" s="194"/>
      <c r="I29" s="4">
        <v>133</v>
      </c>
      <c r="J29" s="10">
        <v>24446826</v>
      </c>
      <c r="K29" s="10">
        <f>(49038154-K28)</f>
        <v>44818907</v>
      </c>
      <c r="L29" s="96"/>
      <c r="M29" s="96"/>
    </row>
    <row r="30" spans="1:13" ht="12.75">
      <c r="A30" s="192" t="s">
        <v>169</v>
      </c>
      <c r="B30" s="193"/>
      <c r="C30" s="193"/>
      <c r="D30" s="193"/>
      <c r="E30" s="193"/>
      <c r="F30" s="193"/>
      <c r="G30" s="193"/>
      <c r="H30" s="194"/>
      <c r="I30" s="4">
        <v>134</v>
      </c>
      <c r="J30" s="10"/>
      <c r="K30" s="10"/>
      <c r="L30" s="96"/>
      <c r="M30" s="96"/>
    </row>
    <row r="31" spans="1:13" ht="12.75">
      <c r="A31" s="192" t="s">
        <v>170</v>
      </c>
      <c r="B31" s="193"/>
      <c r="C31" s="193"/>
      <c r="D31" s="193"/>
      <c r="E31" s="193"/>
      <c r="F31" s="193"/>
      <c r="G31" s="193"/>
      <c r="H31" s="194"/>
      <c r="I31" s="4">
        <v>135</v>
      </c>
      <c r="J31" s="10"/>
      <c r="K31" s="10"/>
      <c r="L31" s="96"/>
      <c r="M31" s="96"/>
    </row>
    <row r="32" spans="1:13" ht="12.75">
      <c r="A32" s="192" t="s">
        <v>171</v>
      </c>
      <c r="B32" s="193"/>
      <c r="C32" s="193"/>
      <c r="D32" s="193"/>
      <c r="E32" s="193"/>
      <c r="F32" s="193"/>
      <c r="G32" s="193"/>
      <c r="H32" s="194"/>
      <c r="I32" s="4">
        <v>136</v>
      </c>
      <c r="J32" s="10"/>
      <c r="K32" s="10"/>
      <c r="L32" s="96"/>
      <c r="M32" s="96"/>
    </row>
    <row r="33" spans="1:13" ht="12.75">
      <c r="A33" s="192" t="s">
        <v>172</v>
      </c>
      <c r="B33" s="193"/>
      <c r="C33" s="193"/>
      <c r="D33" s="193"/>
      <c r="E33" s="193"/>
      <c r="F33" s="193"/>
      <c r="G33" s="193"/>
      <c r="H33" s="194"/>
      <c r="I33" s="4">
        <v>137</v>
      </c>
      <c r="J33" s="9">
        <f>SUM(J34:J37)</f>
        <v>280452734</v>
      </c>
      <c r="K33" s="9">
        <f>SUM(K34:K37)</f>
        <v>370518838.00000006</v>
      </c>
      <c r="L33" s="96"/>
      <c r="M33" s="96"/>
    </row>
    <row r="34" spans="1:13" ht="12.75">
      <c r="A34" s="192" t="s">
        <v>173</v>
      </c>
      <c r="B34" s="193"/>
      <c r="C34" s="193"/>
      <c r="D34" s="193"/>
      <c r="E34" s="193"/>
      <c r="F34" s="193"/>
      <c r="G34" s="193"/>
      <c r="H34" s="194"/>
      <c r="I34" s="4">
        <v>138</v>
      </c>
      <c r="J34" s="10">
        <v>40398994</v>
      </c>
      <c r="K34" s="10">
        <v>62619816.38500525</v>
      </c>
      <c r="L34" s="96"/>
      <c r="M34" s="96"/>
    </row>
    <row r="35" spans="1:13" ht="12.75">
      <c r="A35" s="192" t="s">
        <v>174</v>
      </c>
      <c r="B35" s="193"/>
      <c r="C35" s="193"/>
      <c r="D35" s="193"/>
      <c r="E35" s="193"/>
      <c r="F35" s="193"/>
      <c r="G35" s="193"/>
      <c r="H35" s="194"/>
      <c r="I35" s="4">
        <v>139</v>
      </c>
      <c r="J35" s="10">
        <v>240053740</v>
      </c>
      <c r="K35" s="10">
        <v>307899021.6149948</v>
      </c>
      <c r="L35" s="96"/>
      <c r="M35" s="96"/>
    </row>
    <row r="36" spans="1:13" ht="12.75">
      <c r="A36" s="192" t="s">
        <v>175</v>
      </c>
      <c r="B36" s="193"/>
      <c r="C36" s="193"/>
      <c r="D36" s="193"/>
      <c r="E36" s="193"/>
      <c r="F36" s="193"/>
      <c r="G36" s="193"/>
      <c r="H36" s="194"/>
      <c r="I36" s="4">
        <v>140</v>
      </c>
      <c r="J36" s="10"/>
      <c r="K36" s="10"/>
      <c r="L36" s="96"/>
      <c r="M36" s="96"/>
    </row>
    <row r="37" spans="1:13" ht="12.75">
      <c r="A37" s="192" t="s">
        <v>176</v>
      </c>
      <c r="B37" s="193"/>
      <c r="C37" s="193"/>
      <c r="D37" s="193"/>
      <c r="E37" s="193"/>
      <c r="F37" s="193"/>
      <c r="G37" s="193"/>
      <c r="H37" s="194"/>
      <c r="I37" s="4">
        <v>141</v>
      </c>
      <c r="J37" s="10"/>
      <c r="K37" s="10"/>
      <c r="L37" s="96"/>
      <c r="M37" s="96"/>
    </row>
    <row r="38" spans="1:13" ht="12.75">
      <c r="A38" s="192" t="s">
        <v>177</v>
      </c>
      <c r="B38" s="193"/>
      <c r="C38" s="193"/>
      <c r="D38" s="193"/>
      <c r="E38" s="193"/>
      <c r="F38" s="193"/>
      <c r="G38" s="193"/>
      <c r="H38" s="194"/>
      <c r="I38" s="4">
        <v>142</v>
      </c>
      <c r="J38" s="10"/>
      <c r="K38" s="10"/>
      <c r="L38" s="96"/>
      <c r="M38" s="96"/>
    </row>
    <row r="39" spans="1:13" ht="12.75">
      <c r="A39" s="192" t="s">
        <v>178</v>
      </c>
      <c r="B39" s="193"/>
      <c r="C39" s="193"/>
      <c r="D39" s="193"/>
      <c r="E39" s="193"/>
      <c r="F39" s="193"/>
      <c r="G39" s="193"/>
      <c r="H39" s="194"/>
      <c r="I39" s="4">
        <v>143</v>
      </c>
      <c r="J39" s="10"/>
      <c r="K39" s="10"/>
      <c r="L39" s="96"/>
      <c r="M39" s="96"/>
    </row>
    <row r="40" spans="1:13" ht="12.75">
      <c r="A40" s="192" t="s">
        <v>179</v>
      </c>
      <c r="B40" s="193"/>
      <c r="C40" s="193"/>
      <c r="D40" s="193"/>
      <c r="E40" s="193"/>
      <c r="F40" s="193"/>
      <c r="G40" s="193"/>
      <c r="H40" s="194"/>
      <c r="I40" s="4">
        <v>144</v>
      </c>
      <c r="J40" s="10"/>
      <c r="K40" s="10"/>
      <c r="L40" s="96"/>
      <c r="M40" s="96"/>
    </row>
    <row r="41" spans="1:13" ht="12.75">
      <c r="A41" s="192" t="s">
        <v>180</v>
      </c>
      <c r="B41" s="193"/>
      <c r="C41" s="193"/>
      <c r="D41" s="193"/>
      <c r="E41" s="193"/>
      <c r="F41" s="193"/>
      <c r="G41" s="193"/>
      <c r="H41" s="194"/>
      <c r="I41" s="4">
        <v>145</v>
      </c>
      <c r="J41" s="10"/>
      <c r="K41" s="10"/>
      <c r="L41" s="96"/>
      <c r="M41" s="96"/>
    </row>
    <row r="42" spans="1:13" ht="12.75">
      <c r="A42" s="192" t="s">
        <v>181</v>
      </c>
      <c r="B42" s="193"/>
      <c r="C42" s="193"/>
      <c r="D42" s="193"/>
      <c r="E42" s="193"/>
      <c r="F42" s="193"/>
      <c r="G42" s="193"/>
      <c r="H42" s="194"/>
      <c r="I42" s="4">
        <v>146</v>
      </c>
      <c r="J42" s="9">
        <f>J7+J27+J38+J40</f>
        <v>4798831371</v>
      </c>
      <c r="K42" s="9">
        <f>K7+K27+K38+K40</f>
        <v>5054521713</v>
      </c>
      <c r="L42" s="96"/>
      <c r="M42" s="96"/>
    </row>
    <row r="43" spans="1:13" ht="12.75">
      <c r="A43" s="192" t="s">
        <v>182</v>
      </c>
      <c r="B43" s="193"/>
      <c r="C43" s="193"/>
      <c r="D43" s="193"/>
      <c r="E43" s="193"/>
      <c r="F43" s="193"/>
      <c r="G43" s="193"/>
      <c r="H43" s="194"/>
      <c r="I43" s="4">
        <v>147</v>
      </c>
      <c r="J43" s="9">
        <f>J10+J33+J39+J41</f>
        <v>4719994235</v>
      </c>
      <c r="K43" s="9">
        <f>K10+K33+K39+K41</f>
        <v>4980944770</v>
      </c>
      <c r="L43" s="96"/>
      <c r="M43" s="96"/>
    </row>
    <row r="44" spans="1:13" ht="12.75">
      <c r="A44" s="192" t="s">
        <v>183</v>
      </c>
      <c r="B44" s="193"/>
      <c r="C44" s="193"/>
      <c r="D44" s="193"/>
      <c r="E44" s="193"/>
      <c r="F44" s="193"/>
      <c r="G44" s="193"/>
      <c r="H44" s="194"/>
      <c r="I44" s="4">
        <v>148</v>
      </c>
      <c r="J44" s="9">
        <f>J42-J43</f>
        <v>78837136</v>
      </c>
      <c r="K44" s="9">
        <f>K42-K43</f>
        <v>73576943</v>
      </c>
      <c r="L44" s="96"/>
      <c r="M44" s="96"/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4">
        <v>149</v>
      </c>
      <c r="J45" s="9">
        <f>IF(J42&gt;J43,J42-J43,0)</f>
        <v>78837136</v>
      </c>
      <c r="K45" s="9">
        <f>IF(K42&gt;K43,K42-K43,0)</f>
        <v>73576943</v>
      </c>
      <c r="L45" s="96"/>
      <c r="M45" s="96"/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4">
        <v>150</v>
      </c>
      <c r="J46" s="9">
        <f>IF(J43&gt;J42,J43-J42,0)</f>
        <v>0</v>
      </c>
      <c r="K46" s="9">
        <f>IF(K43&gt;K42,K43-K42,0)</f>
        <v>0</v>
      </c>
      <c r="L46" s="96"/>
      <c r="M46" s="96"/>
    </row>
    <row r="47" spans="1:13" ht="12.75">
      <c r="A47" s="192" t="s">
        <v>186</v>
      </c>
      <c r="B47" s="193"/>
      <c r="C47" s="193"/>
      <c r="D47" s="193"/>
      <c r="E47" s="193"/>
      <c r="F47" s="193"/>
      <c r="G47" s="193"/>
      <c r="H47" s="194"/>
      <c r="I47" s="4">
        <v>151</v>
      </c>
      <c r="J47" s="10">
        <v>23945163</v>
      </c>
      <c r="K47" s="10">
        <v>7464957.999999995</v>
      </c>
      <c r="L47" s="96"/>
      <c r="M47" s="96"/>
    </row>
    <row r="48" spans="1:13" ht="12.75">
      <c r="A48" s="192" t="s">
        <v>187</v>
      </c>
      <c r="B48" s="193"/>
      <c r="C48" s="193"/>
      <c r="D48" s="193"/>
      <c r="E48" s="193"/>
      <c r="F48" s="193"/>
      <c r="G48" s="193"/>
      <c r="H48" s="194"/>
      <c r="I48" s="4">
        <v>152</v>
      </c>
      <c r="J48" s="9">
        <f>J44-J47</f>
        <v>54891973</v>
      </c>
      <c r="K48" s="9">
        <f>K44-K47</f>
        <v>66111985.00000001</v>
      </c>
      <c r="L48" s="96"/>
      <c r="M48" s="96"/>
    </row>
    <row r="49" spans="1:13" ht="12.75">
      <c r="A49" s="212" t="s">
        <v>188</v>
      </c>
      <c r="B49" s="213"/>
      <c r="C49" s="213"/>
      <c r="D49" s="213"/>
      <c r="E49" s="213"/>
      <c r="F49" s="213"/>
      <c r="G49" s="213"/>
      <c r="H49" s="214"/>
      <c r="I49" s="4">
        <v>153</v>
      </c>
      <c r="J49" s="9">
        <f>IF(J48&gt;0,J48,0)</f>
        <v>54891973</v>
      </c>
      <c r="K49" s="9">
        <f>IF(K48&gt;0,K48,0)</f>
        <v>66111985.00000001</v>
      </c>
      <c r="L49" s="96"/>
      <c r="M49" s="96"/>
    </row>
    <row r="50" spans="1:13" ht="12.75">
      <c r="A50" s="238" t="s">
        <v>189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3">
        <f>IF(J48&lt;0,-J48,0)</f>
        <v>0</v>
      </c>
      <c r="K50" s="13">
        <f>IF(K48&lt;0,-K48,0)</f>
        <v>0</v>
      </c>
      <c r="L50" s="96"/>
      <c r="M50" s="96"/>
    </row>
    <row r="51" spans="1:13" ht="12.75">
      <c r="A51" s="218" t="s">
        <v>190</v>
      </c>
      <c r="B51" s="226"/>
      <c r="C51" s="226"/>
      <c r="D51" s="226"/>
      <c r="E51" s="226"/>
      <c r="F51" s="226"/>
      <c r="G51" s="226"/>
      <c r="H51" s="226"/>
      <c r="I51" s="241"/>
      <c r="J51" s="241"/>
      <c r="K51" s="242"/>
      <c r="L51" s="96"/>
      <c r="M51" s="96"/>
    </row>
    <row r="52" spans="1:13" ht="12.75">
      <c r="A52" s="189" t="s">
        <v>191</v>
      </c>
      <c r="B52" s="190"/>
      <c r="C52" s="190"/>
      <c r="D52" s="190"/>
      <c r="E52" s="190"/>
      <c r="F52" s="190"/>
      <c r="G52" s="190"/>
      <c r="H52" s="190"/>
      <c r="I52" s="229"/>
      <c r="J52" s="229"/>
      <c r="K52" s="230"/>
      <c r="L52" s="96"/>
      <c r="M52" s="96"/>
    </row>
    <row r="53" spans="1:13" ht="12.75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0">
        <f>J49-J54</f>
        <v>46600798</v>
      </c>
      <c r="K53" s="10">
        <f>K49-K54</f>
        <v>55229552.00000001</v>
      </c>
      <c r="L53" s="96"/>
      <c r="M53" s="96"/>
    </row>
    <row r="54" spans="1:13" ht="12.75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1">
        <v>8291175</v>
      </c>
      <c r="K54" s="11">
        <v>10882433</v>
      </c>
      <c r="L54" s="96"/>
      <c r="M54" s="96"/>
    </row>
    <row r="55" spans="1:13" ht="12.75">
      <c r="A55" s="218" t="s">
        <v>194</v>
      </c>
      <c r="B55" s="226"/>
      <c r="C55" s="226"/>
      <c r="D55" s="226"/>
      <c r="E55" s="226"/>
      <c r="F55" s="226"/>
      <c r="G55" s="226"/>
      <c r="H55" s="226"/>
      <c r="I55" s="241"/>
      <c r="J55" s="241"/>
      <c r="K55" s="242"/>
      <c r="L55" s="96"/>
      <c r="M55" s="96"/>
    </row>
    <row r="56" spans="1:13" ht="12.75">
      <c r="A56" s="189" t="s">
        <v>195</v>
      </c>
      <c r="B56" s="190"/>
      <c r="C56" s="190"/>
      <c r="D56" s="190"/>
      <c r="E56" s="190"/>
      <c r="F56" s="190"/>
      <c r="G56" s="190"/>
      <c r="H56" s="191"/>
      <c r="I56" s="15">
        <v>157</v>
      </c>
      <c r="J56" s="8">
        <f>J48</f>
        <v>54891973</v>
      </c>
      <c r="K56" s="8">
        <f>K48</f>
        <v>66111985.00000001</v>
      </c>
      <c r="L56" s="96"/>
      <c r="M56" s="96"/>
    </row>
    <row r="57" spans="1:13" ht="12.75">
      <c r="A57" s="192" t="s">
        <v>196</v>
      </c>
      <c r="B57" s="193"/>
      <c r="C57" s="193"/>
      <c r="D57" s="193"/>
      <c r="E57" s="193"/>
      <c r="F57" s="193"/>
      <c r="G57" s="193"/>
      <c r="H57" s="194"/>
      <c r="I57" s="4">
        <v>158</v>
      </c>
      <c r="J57" s="9">
        <f>SUM(J58:J64)</f>
        <v>3465441</v>
      </c>
      <c r="K57" s="9">
        <f>SUM(K58:K64)</f>
        <v>-66295000</v>
      </c>
      <c r="L57" s="96"/>
      <c r="M57" s="96"/>
    </row>
    <row r="58" spans="1:13" ht="12.75">
      <c r="A58" s="192" t="s">
        <v>197</v>
      </c>
      <c r="B58" s="193"/>
      <c r="C58" s="193"/>
      <c r="D58" s="193"/>
      <c r="E58" s="193"/>
      <c r="F58" s="193"/>
      <c r="G58" s="193"/>
      <c r="H58" s="194"/>
      <c r="I58" s="4">
        <v>159</v>
      </c>
      <c r="J58" s="10">
        <v>47667331</v>
      </c>
      <c r="K58" s="10">
        <v>-56069000</v>
      </c>
      <c r="L58" s="96"/>
      <c r="M58" s="96"/>
    </row>
    <row r="59" spans="1:13" ht="12.75">
      <c r="A59" s="192" t="s">
        <v>198</v>
      </c>
      <c r="B59" s="193"/>
      <c r="C59" s="193"/>
      <c r="D59" s="193"/>
      <c r="E59" s="193"/>
      <c r="F59" s="193"/>
      <c r="G59" s="193"/>
      <c r="H59" s="194"/>
      <c r="I59" s="4">
        <v>160</v>
      </c>
      <c r="J59" s="10"/>
      <c r="K59" s="10"/>
      <c r="L59" s="96"/>
      <c r="M59" s="96"/>
    </row>
    <row r="60" spans="1:13" ht="12.75">
      <c r="A60" s="192" t="s">
        <v>199</v>
      </c>
      <c r="B60" s="193"/>
      <c r="C60" s="193"/>
      <c r="D60" s="193"/>
      <c r="E60" s="193"/>
      <c r="F60" s="193"/>
      <c r="G60" s="193"/>
      <c r="H60" s="194"/>
      <c r="I60" s="4">
        <v>161</v>
      </c>
      <c r="J60" s="10"/>
      <c r="K60" s="10"/>
      <c r="L60" s="96"/>
      <c r="M60" s="96"/>
    </row>
    <row r="61" spans="1:13" ht="12.75">
      <c r="A61" s="192" t="s">
        <v>200</v>
      </c>
      <c r="B61" s="193"/>
      <c r="C61" s="193"/>
      <c r="D61" s="193"/>
      <c r="E61" s="193"/>
      <c r="F61" s="193"/>
      <c r="G61" s="193"/>
      <c r="H61" s="194"/>
      <c r="I61" s="4">
        <v>162</v>
      </c>
      <c r="J61" s="10">
        <v>-44201890</v>
      </c>
      <c r="K61" s="10">
        <v>-10226000</v>
      </c>
      <c r="L61" s="96"/>
      <c r="M61" s="96"/>
    </row>
    <row r="62" spans="1:13" ht="12.75">
      <c r="A62" s="192" t="s">
        <v>201</v>
      </c>
      <c r="B62" s="193"/>
      <c r="C62" s="193"/>
      <c r="D62" s="193"/>
      <c r="E62" s="193"/>
      <c r="F62" s="193"/>
      <c r="G62" s="193"/>
      <c r="H62" s="194"/>
      <c r="I62" s="4">
        <v>163</v>
      </c>
      <c r="J62" s="10"/>
      <c r="K62" s="10"/>
      <c r="L62" s="96"/>
      <c r="M62" s="96"/>
    </row>
    <row r="63" spans="1:13" ht="12.75">
      <c r="A63" s="192" t="s">
        <v>202</v>
      </c>
      <c r="B63" s="193"/>
      <c r="C63" s="193"/>
      <c r="D63" s="193"/>
      <c r="E63" s="193"/>
      <c r="F63" s="193"/>
      <c r="G63" s="193"/>
      <c r="H63" s="194"/>
      <c r="I63" s="4">
        <v>164</v>
      </c>
      <c r="J63" s="10"/>
      <c r="K63" s="10"/>
      <c r="L63" s="96"/>
      <c r="M63" s="96"/>
    </row>
    <row r="64" spans="1:13" ht="12.75">
      <c r="A64" s="192" t="s">
        <v>203</v>
      </c>
      <c r="B64" s="193"/>
      <c r="C64" s="193"/>
      <c r="D64" s="193"/>
      <c r="E64" s="193"/>
      <c r="F64" s="193"/>
      <c r="G64" s="193"/>
      <c r="H64" s="194"/>
      <c r="I64" s="4">
        <v>165</v>
      </c>
      <c r="J64" s="10"/>
      <c r="K64" s="10"/>
      <c r="L64" s="96"/>
      <c r="M64" s="96"/>
    </row>
    <row r="65" spans="1:13" ht="12.75">
      <c r="A65" s="192" t="s">
        <v>204</v>
      </c>
      <c r="B65" s="193"/>
      <c r="C65" s="193"/>
      <c r="D65" s="193"/>
      <c r="E65" s="193"/>
      <c r="F65" s="193"/>
      <c r="G65" s="193"/>
      <c r="H65" s="194"/>
      <c r="I65" s="4">
        <v>166</v>
      </c>
      <c r="J65" s="10"/>
      <c r="K65" s="10"/>
      <c r="L65" s="96"/>
      <c r="M65" s="96"/>
    </row>
    <row r="66" spans="1:13" ht="12.75">
      <c r="A66" s="192" t="s">
        <v>205</v>
      </c>
      <c r="B66" s="193"/>
      <c r="C66" s="193"/>
      <c r="D66" s="193"/>
      <c r="E66" s="193"/>
      <c r="F66" s="193"/>
      <c r="G66" s="193"/>
      <c r="H66" s="194"/>
      <c r="I66" s="4">
        <v>167</v>
      </c>
      <c r="J66" s="9">
        <f>J57-J65</f>
        <v>3465441</v>
      </c>
      <c r="K66" s="9">
        <f>K57-K65</f>
        <v>-66295000</v>
      </c>
      <c r="L66" s="96"/>
      <c r="M66" s="96"/>
    </row>
    <row r="67" spans="1:13" ht="12.75">
      <c r="A67" s="192" t="s">
        <v>206</v>
      </c>
      <c r="B67" s="193"/>
      <c r="C67" s="193"/>
      <c r="D67" s="193"/>
      <c r="E67" s="193"/>
      <c r="F67" s="193"/>
      <c r="G67" s="193"/>
      <c r="H67" s="194"/>
      <c r="I67" s="4">
        <v>168</v>
      </c>
      <c r="J67" s="13">
        <f>J56+J66</f>
        <v>58357414</v>
      </c>
      <c r="K67" s="13">
        <f>K56+K66</f>
        <v>-183014.99999999255</v>
      </c>
      <c r="L67" s="96"/>
      <c r="M67" s="96"/>
    </row>
    <row r="68" spans="1:13" ht="12.75">
      <c r="A68" s="218" t="s">
        <v>207</v>
      </c>
      <c r="B68" s="226"/>
      <c r="C68" s="226"/>
      <c r="D68" s="226"/>
      <c r="E68" s="226"/>
      <c r="F68" s="226"/>
      <c r="G68" s="226"/>
      <c r="H68" s="226"/>
      <c r="I68" s="241"/>
      <c r="J68" s="241"/>
      <c r="K68" s="242"/>
      <c r="L68" s="96"/>
      <c r="M68" s="96"/>
    </row>
    <row r="69" spans="1:13" ht="12.75">
      <c r="A69" s="189" t="s">
        <v>208</v>
      </c>
      <c r="B69" s="190"/>
      <c r="C69" s="190"/>
      <c r="D69" s="190"/>
      <c r="E69" s="190"/>
      <c r="F69" s="190"/>
      <c r="G69" s="190"/>
      <c r="H69" s="190"/>
      <c r="I69" s="229"/>
      <c r="J69" s="229"/>
      <c r="K69" s="230"/>
      <c r="L69" s="96"/>
      <c r="M69" s="96"/>
    </row>
    <row r="70" spans="1:13" ht="12.75">
      <c r="A70" s="243" t="s">
        <v>192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0">
        <v>52994307</v>
      </c>
      <c r="K70" s="10">
        <f>K67-K71</f>
        <v>-5620014.999999993</v>
      </c>
      <c r="L70" s="96"/>
      <c r="M70" s="96"/>
    </row>
    <row r="71" spans="1:13" ht="12.75">
      <c r="A71" s="246" t="s">
        <v>193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1">
        <v>5363107</v>
      </c>
      <c r="K71" s="11">
        <v>5437000</v>
      </c>
      <c r="L71" s="96"/>
      <c r="M71" s="96"/>
    </row>
    <row r="72" ht="12.75">
      <c r="K72" s="96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15:H15"/>
  </mergeCells>
  <dataValidations count="3">
    <dataValidation type="whole" operator="notEqual" allowBlank="1" showInputMessage="1" showErrorMessage="1" errorTitle="Pogrešan unos" error="Mogu se unijeti samo cjelobrojne vrijednosti." sqref="J56:K67 J47:K47 J54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SheetLayoutView="110" zoomScalePageLayoutView="0" workbookViewId="0" topLeftCell="A1">
      <selection activeCell="J36" sqref="J36:K53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49" t="s">
        <v>209</v>
      </c>
      <c r="B1" s="250"/>
      <c r="C1" s="250"/>
      <c r="D1" s="250"/>
      <c r="E1" s="250"/>
      <c r="F1" s="250"/>
      <c r="G1" s="250"/>
      <c r="H1" s="250"/>
      <c r="I1" s="250"/>
      <c r="J1" s="251"/>
      <c r="K1" s="197"/>
    </row>
    <row r="2" spans="1:11" ht="12.75">
      <c r="A2" s="253" t="s">
        <v>317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55" t="s">
        <v>299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.75" thickBot="1">
      <c r="A5" s="258" t="s">
        <v>35</v>
      </c>
      <c r="B5" s="258"/>
      <c r="C5" s="258"/>
      <c r="D5" s="258"/>
      <c r="E5" s="258"/>
      <c r="F5" s="258"/>
      <c r="G5" s="258"/>
      <c r="H5" s="258"/>
      <c r="I5" s="72" t="s">
        <v>36</v>
      </c>
      <c r="J5" s="73" t="s">
        <v>144</v>
      </c>
      <c r="K5" s="73" t="s">
        <v>145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74">
        <v>2</v>
      </c>
      <c r="J6" s="75" t="s">
        <v>4</v>
      </c>
      <c r="K6" s="75" t="s">
        <v>5</v>
      </c>
    </row>
    <row r="7" spans="1:16" ht="12.75">
      <c r="A7" s="260" t="s">
        <v>210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  <c r="P7" s="97"/>
    </row>
    <row r="8" spans="1:16" ht="12.75">
      <c r="A8" s="186" t="s">
        <v>211</v>
      </c>
      <c r="B8" s="187"/>
      <c r="C8" s="187"/>
      <c r="D8" s="187"/>
      <c r="E8" s="187"/>
      <c r="F8" s="187"/>
      <c r="G8" s="187"/>
      <c r="H8" s="187"/>
      <c r="I8" s="4">
        <v>1</v>
      </c>
      <c r="J8" s="10">
        <v>78837136</v>
      </c>
      <c r="K8" s="10">
        <v>73576943</v>
      </c>
      <c r="L8" s="96"/>
      <c r="M8" s="96"/>
      <c r="P8" s="97"/>
    </row>
    <row r="9" spans="1:16" ht="12.75">
      <c r="A9" s="186" t="s">
        <v>212</v>
      </c>
      <c r="B9" s="187"/>
      <c r="C9" s="187"/>
      <c r="D9" s="187"/>
      <c r="E9" s="187"/>
      <c r="F9" s="187"/>
      <c r="G9" s="187"/>
      <c r="H9" s="187"/>
      <c r="I9" s="4">
        <v>2</v>
      </c>
      <c r="J9" s="10">
        <v>165827123</v>
      </c>
      <c r="K9" s="10">
        <v>180064725</v>
      </c>
      <c r="L9" s="96"/>
      <c r="M9" s="96"/>
      <c r="P9" s="97"/>
    </row>
    <row r="10" spans="1:13" ht="12.75">
      <c r="A10" s="186" t="s">
        <v>213</v>
      </c>
      <c r="B10" s="187"/>
      <c r="C10" s="187"/>
      <c r="D10" s="187"/>
      <c r="E10" s="187"/>
      <c r="F10" s="187"/>
      <c r="G10" s="187"/>
      <c r="H10" s="187"/>
      <c r="I10" s="4">
        <v>3</v>
      </c>
      <c r="J10" s="10"/>
      <c r="K10" s="10">
        <v>33205261</v>
      </c>
      <c r="L10" s="96"/>
      <c r="M10" s="96"/>
    </row>
    <row r="11" spans="1:13" ht="12.75">
      <c r="A11" s="186" t="s">
        <v>214</v>
      </c>
      <c r="B11" s="187"/>
      <c r="C11" s="187"/>
      <c r="D11" s="187"/>
      <c r="E11" s="187"/>
      <c r="F11" s="187"/>
      <c r="G11" s="187"/>
      <c r="H11" s="187"/>
      <c r="I11" s="4">
        <v>4</v>
      </c>
      <c r="J11" s="10"/>
      <c r="K11" s="10"/>
      <c r="L11" s="96"/>
      <c r="M11" s="96"/>
    </row>
    <row r="12" spans="1:13" ht="12.75">
      <c r="A12" s="186" t="s">
        <v>215</v>
      </c>
      <c r="B12" s="187"/>
      <c r="C12" s="187"/>
      <c r="D12" s="187"/>
      <c r="E12" s="187"/>
      <c r="F12" s="187"/>
      <c r="G12" s="187"/>
      <c r="H12" s="187"/>
      <c r="I12" s="4">
        <v>5</v>
      </c>
      <c r="J12" s="10"/>
      <c r="K12" s="10"/>
      <c r="L12" s="96"/>
      <c r="M12" s="96"/>
    </row>
    <row r="13" spans="1:13" ht="12.75">
      <c r="A13" s="186" t="s">
        <v>216</v>
      </c>
      <c r="B13" s="187"/>
      <c r="C13" s="187"/>
      <c r="D13" s="187"/>
      <c r="E13" s="187"/>
      <c r="F13" s="187"/>
      <c r="G13" s="187"/>
      <c r="H13" s="187"/>
      <c r="I13" s="4">
        <v>6</v>
      </c>
      <c r="J13" s="120">
        <v>50430084</v>
      </c>
      <c r="K13" s="10">
        <v>63645054</v>
      </c>
      <c r="L13" s="96"/>
      <c r="M13" s="96"/>
    </row>
    <row r="14" spans="1:13" ht="12.75">
      <c r="A14" s="192" t="s">
        <v>217</v>
      </c>
      <c r="B14" s="193"/>
      <c r="C14" s="193"/>
      <c r="D14" s="193"/>
      <c r="E14" s="193"/>
      <c r="F14" s="193"/>
      <c r="G14" s="193"/>
      <c r="H14" s="193"/>
      <c r="I14" s="4">
        <v>7</v>
      </c>
      <c r="J14" s="9">
        <f>SUM(J8:J13)</f>
        <v>295094343</v>
      </c>
      <c r="K14" s="9">
        <f>SUM(K8:K13)</f>
        <v>350491983</v>
      </c>
      <c r="L14" s="96"/>
      <c r="M14" s="96"/>
    </row>
    <row r="15" spans="1:13" ht="12.75">
      <c r="A15" s="186" t="s">
        <v>218</v>
      </c>
      <c r="B15" s="187"/>
      <c r="C15" s="187"/>
      <c r="D15" s="187"/>
      <c r="E15" s="187"/>
      <c r="F15" s="187"/>
      <c r="G15" s="187"/>
      <c r="H15" s="187"/>
      <c r="I15" s="4">
        <v>8</v>
      </c>
      <c r="J15" s="10">
        <v>15540112</v>
      </c>
      <c r="K15" s="10"/>
      <c r="L15" s="96"/>
      <c r="M15" s="96"/>
    </row>
    <row r="16" spans="1:13" ht="12.75">
      <c r="A16" s="186" t="s">
        <v>219</v>
      </c>
      <c r="B16" s="187"/>
      <c r="C16" s="187"/>
      <c r="D16" s="187"/>
      <c r="E16" s="187"/>
      <c r="F16" s="187"/>
      <c r="G16" s="187"/>
      <c r="H16" s="187"/>
      <c r="I16" s="4">
        <v>9</v>
      </c>
      <c r="J16" s="10">
        <v>57316034</v>
      </c>
      <c r="K16" s="10">
        <v>31575893</v>
      </c>
      <c r="L16" s="96"/>
      <c r="M16" s="96"/>
    </row>
    <row r="17" spans="1:13" ht="12.75">
      <c r="A17" s="186" t="s">
        <v>220</v>
      </c>
      <c r="B17" s="187"/>
      <c r="C17" s="187"/>
      <c r="D17" s="187"/>
      <c r="E17" s="187"/>
      <c r="F17" s="187"/>
      <c r="G17" s="187"/>
      <c r="H17" s="187"/>
      <c r="I17" s="4">
        <v>10</v>
      </c>
      <c r="J17" s="10">
        <v>59771000</v>
      </c>
      <c r="K17" s="10">
        <v>32089831</v>
      </c>
      <c r="L17" s="96"/>
      <c r="M17" s="96"/>
    </row>
    <row r="18" spans="1:13" ht="12.75">
      <c r="A18" s="186" t="s">
        <v>221</v>
      </c>
      <c r="B18" s="187"/>
      <c r="C18" s="187"/>
      <c r="D18" s="187"/>
      <c r="E18" s="187"/>
      <c r="F18" s="187"/>
      <c r="G18" s="187"/>
      <c r="H18" s="187"/>
      <c r="I18" s="4">
        <v>11</v>
      </c>
      <c r="J18" s="10"/>
      <c r="K18" s="10"/>
      <c r="L18" s="96"/>
      <c r="M18" s="96"/>
    </row>
    <row r="19" spans="1:13" ht="12.75">
      <c r="A19" s="192" t="s">
        <v>222</v>
      </c>
      <c r="B19" s="193"/>
      <c r="C19" s="193"/>
      <c r="D19" s="193"/>
      <c r="E19" s="193"/>
      <c r="F19" s="193"/>
      <c r="G19" s="193"/>
      <c r="H19" s="193"/>
      <c r="I19" s="4">
        <v>12</v>
      </c>
      <c r="J19" s="9">
        <f>SUM(J15:J18)</f>
        <v>132627146</v>
      </c>
      <c r="K19" s="9">
        <f>SUM(K15:K18)</f>
        <v>63665724</v>
      </c>
      <c r="L19" s="96"/>
      <c r="M19" s="96"/>
    </row>
    <row r="20" spans="1:13" ht="12.75">
      <c r="A20" s="192" t="s">
        <v>223</v>
      </c>
      <c r="B20" s="193"/>
      <c r="C20" s="193"/>
      <c r="D20" s="193"/>
      <c r="E20" s="193"/>
      <c r="F20" s="193"/>
      <c r="G20" s="193"/>
      <c r="H20" s="193"/>
      <c r="I20" s="4">
        <v>13</v>
      </c>
      <c r="J20" s="9">
        <f>IF(J14&gt;J19,J14-J19,0)</f>
        <v>162467197</v>
      </c>
      <c r="K20" s="9">
        <f>IF(K14&gt;K19,K14-K19,0)</f>
        <v>286826259</v>
      </c>
      <c r="L20" s="96"/>
      <c r="M20" s="96"/>
    </row>
    <row r="21" spans="1:13" ht="12.75">
      <c r="A21" s="192" t="s">
        <v>224</v>
      </c>
      <c r="B21" s="193"/>
      <c r="C21" s="193"/>
      <c r="D21" s="193"/>
      <c r="E21" s="193"/>
      <c r="F21" s="193"/>
      <c r="G21" s="193"/>
      <c r="H21" s="193"/>
      <c r="I21" s="4">
        <v>14</v>
      </c>
      <c r="J21" s="9">
        <f>IF(J19&gt;J14,J19-J14,0)</f>
        <v>0</v>
      </c>
      <c r="K21" s="9">
        <f>IF(K19&gt;K14,K19-K14,0)</f>
        <v>0</v>
      </c>
      <c r="L21" s="96"/>
      <c r="M21" s="96"/>
    </row>
    <row r="22" spans="1:13" ht="12.75">
      <c r="A22" s="260" t="s">
        <v>225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  <c r="L22" s="96"/>
      <c r="M22" s="96"/>
    </row>
    <row r="23" spans="1:13" ht="12.75">
      <c r="A23" s="186" t="s">
        <v>226</v>
      </c>
      <c r="B23" s="187"/>
      <c r="C23" s="187"/>
      <c r="D23" s="187"/>
      <c r="E23" s="187"/>
      <c r="F23" s="187"/>
      <c r="G23" s="187"/>
      <c r="H23" s="187"/>
      <c r="I23" s="4">
        <v>15</v>
      </c>
      <c r="J23" s="10">
        <v>13591131</v>
      </c>
      <c r="K23" s="10">
        <v>20072084</v>
      </c>
      <c r="L23" s="96"/>
      <c r="M23" s="96"/>
    </row>
    <row r="24" spans="1:13" ht="12.75">
      <c r="A24" s="186" t="s">
        <v>227</v>
      </c>
      <c r="B24" s="187"/>
      <c r="C24" s="187"/>
      <c r="D24" s="187"/>
      <c r="E24" s="187"/>
      <c r="F24" s="187"/>
      <c r="G24" s="187"/>
      <c r="H24" s="187"/>
      <c r="I24" s="4">
        <v>16</v>
      </c>
      <c r="J24" s="10">
        <v>46962000</v>
      </c>
      <c r="K24" s="10"/>
      <c r="L24" s="96"/>
      <c r="M24" s="96"/>
    </row>
    <row r="25" spans="1:13" ht="12.75">
      <c r="A25" s="186" t="s">
        <v>228</v>
      </c>
      <c r="B25" s="187"/>
      <c r="C25" s="187"/>
      <c r="D25" s="187"/>
      <c r="E25" s="187"/>
      <c r="F25" s="187"/>
      <c r="G25" s="187"/>
      <c r="H25" s="187"/>
      <c r="I25" s="4">
        <v>17</v>
      </c>
      <c r="J25" s="10">
        <v>11350234</v>
      </c>
      <c r="K25" s="10">
        <v>9740800</v>
      </c>
      <c r="L25" s="96"/>
      <c r="M25" s="96"/>
    </row>
    <row r="26" spans="1:13" ht="12.75">
      <c r="A26" s="186" t="s">
        <v>229</v>
      </c>
      <c r="B26" s="187"/>
      <c r="C26" s="187"/>
      <c r="D26" s="187"/>
      <c r="E26" s="187"/>
      <c r="F26" s="187"/>
      <c r="G26" s="187"/>
      <c r="H26" s="187"/>
      <c r="I26" s="4">
        <v>18</v>
      </c>
      <c r="J26" s="10"/>
      <c r="K26" s="10"/>
      <c r="L26" s="96"/>
      <c r="M26" s="96"/>
    </row>
    <row r="27" spans="1:13" ht="12.75">
      <c r="A27" s="186" t="s">
        <v>230</v>
      </c>
      <c r="B27" s="187"/>
      <c r="C27" s="187"/>
      <c r="D27" s="187"/>
      <c r="E27" s="187"/>
      <c r="F27" s="187"/>
      <c r="G27" s="187"/>
      <c r="H27" s="187"/>
      <c r="I27" s="4">
        <v>19</v>
      </c>
      <c r="J27" s="10">
        <v>32350350</v>
      </c>
      <c r="K27" s="10">
        <v>42041152</v>
      </c>
      <c r="L27" s="96"/>
      <c r="M27" s="96"/>
    </row>
    <row r="28" spans="1:13" ht="12.75">
      <c r="A28" s="192" t="s">
        <v>231</v>
      </c>
      <c r="B28" s="193"/>
      <c r="C28" s="193"/>
      <c r="D28" s="193"/>
      <c r="E28" s="193"/>
      <c r="F28" s="193"/>
      <c r="G28" s="193"/>
      <c r="H28" s="193"/>
      <c r="I28" s="4">
        <v>20</v>
      </c>
      <c r="J28" s="9">
        <f>SUM(J23:J27)</f>
        <v>104253715</v>
      </c>
      <c r="K28" s="9">
        <f>SUM(K23:K27)</f>
        <v>71854036</v>
      </c>
      <c r="L28" s="96"/>
      <c r="M28" s="96"/>
    </row>
    <row r="29" spans="1:13" ht="12.75">
      <c r="A29" s="186" t="s">
        <v>232</v>
      </c>
      <c r="B29" s="187"/>
      <c r="C29" s="187"/>
      <c r="D29" s="187"/>
      <c r="E29" s="187"/>
      <c r="F29" s="187"/>
      <c r="G29" s="187"/>
      <c r="H29" s="187"/>
      <c r="I29" s="4">
        <v>21</v>
      </c>
      <c r="J29" s="10">
        <v>96525923</v>
      </c>
      <c r="K29" s="10">
        <v>78812455</v>
      </c>
      <c r="L29" s="96"/>
      <c r="M29" s="96"/>
    </row>
    <row r="30" spans="1:13" ht="12.75">
      <c r="A30" s="186" t="s">
        <v>233</v>
      </c>
      <c r="B30" s="187"/>
      <c r="C30" s="187"/>
      <c r="D30" s="187"/>
      <c r="E30" s="187"/>
      <c r="F30" s="187"/>
      <c r="G30" s="187"/>
      <c r="H30" s="187"/>
      <c r="I30" s="4">
        <v>22</v>
      </c>
      <c r="J30" s="10">
        <v>5806729</v>
      </c>
      <c r="K30" s="10"/>
      <c r="L30" s="96"/>
      <c r="M30" s="96"/>
    </row>
    <row r="31" spans="1:13" ht="12.75">
      <c r="A31" s="186" t="s">
        <v>234</v>
      </c>
      <c r="B31" s="187"/>
      <c r="C31" s="187"/>
      <c r="D31" s="187"/>
      <c r="E31" s="187"/>
      <c r="F31" s="187"/>
      <c r="G31" s="187"/>
      <c r="H31" s="187"/>
      <c r="I31" s="4">
        <v>23</v>
      </c>
      <c r="J31" s="10">
        <v>57845065</v>
      </c>
      <c r="K31" s="10">
        <v>21000000</v>
      </c>
      <c r="L31" s="96"/>
      <c r="M31" s="96"/>
    </row>
    <row r="32" spans="1:13" ht="12.75">
      <c r="A32" s="192" t="s">
        <v>235</v>
      </c>
      <c r="B32" s="193"/>
      <c r="C32" s="193"/>
      <c r="D32" s="193"/>
      <c r="E32" s="193"/>
      <c r="F32" s="193"/>
      <c r="G32" s="193"/>
      <c r="H32" s="193"/>
      <c r="I32" s="4">
        <v>24</v>
      </c>
      <c r="J32" s="9">
        <f>SUM(J29:J31)</f>
        <v>160177717</v>
      </c>
      <c r="K32" s="9">
        <f>SUM(K29:K31)</f>
        <v>99812455</v>
      </c>
      <c r="L32" s="96"/>
      <c r="M32" s="96"/>
    </row>
    <row r="33" spans="1:13" ht="12.75">
      <c r="A33" s="192" t="s">
        <v>236</v>
      </c>
      <c r="B33" s="193"/>
      <c r="C33" s="193"/>
      <c r="D33" s="193"/>
      <c r="E33" s="193"/>
      <c r="F33" s="193"/>
      <c r="G33" s="193"/>
      <c r="H33" s="193"/>
      <c r="I33" s="4">
        <v>25</v>
      </c>
      <c r="J33" s="9">
        <f>IF(J28&gt;J32,J28-J32,0)</f>
        <v>0</v>
      </c>
      <c r="K33" s="9">
        <f>IF(K28&gt;K32,K28-K32,0)</f>
        <v>0</v>
      </c>
      <c r="L33" s="96"/>
      <c r="M33" s="96"/>
    </row>
    <row r="34" spans="1:13" ht="12.75">
      <c r="A34" s="192" t="s">
        <v>237</v>
      </c>
      <c r="B34" s="193"/>
      <c r="C34" s="193"/>
      <c r="D34" s="193"/>
      <c r="E34" s="193"/>
      <c r="F34" s="193"/>
      <c r="G34" s="193"/>
      <c r="H34" s="193"/>
      <c r="I34" s="4">
        <v>26</v>
      </c>
      <c r="J34" s="9">
        <f>IF(J32&gt;J28,J32-J28,0)</f>
        <v>55924002</v>
      </c>
      <c r="K34" s="9">
        <f>IF(K32&gt;K28,K32-K28,0)</f>
        <v>27958419</v>
      </c>
      <c r="L34" s="96"/>
      <c r="M34" s="96"/>
    </row>
    <row r="35" spans="1:13" ht="12.75">
      <c r="A35" s="260" t="s">
        <v>238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  <c r="L35" s="96"/>
      <c r="M35" s="96"/>
    </row>
    <row r="36" spans="1:13" ht="12.75">
      <c r="A36" s="186" t="s">
        <v>239</v>
      </c>
      <c r="B36" s="187"/>
      <c r="C36" s="187"/>
      <c r="D36" s="187"/>
      <c r="E36" s="187"/>
      <c r="F36" s="187"/>
      <c r="G36" s="187"/>
      <c r="H36" s="187"/>
      <c r="I36" s="4">
        <v>27</v>
      </c>
      <c r="J36" s="10">
        <v>62221000</v>
      </c>
      <c r="K36" s="10"/>
      <c r="L36" s="96"/>
      <c r="M36" s="96"/>
    </row>
    <row r="37" spans="1:13" ht="12.75">
      <c r="A37" s="186" t="s">
        <v>240</v>
      </c>
      <c r="B37" s="187"/>
      <c r="C37" s="187"/>
      <c r="D37" s="187"/>
      <c r="E37" s="187"/>
      <c r="F37" s="187"/>
      <c r="G37" s="187"/>
      <c r="H37" s="187"/>
      <c r="I37" s="4">
        <v>28</v>
      </c>
      <c r="J37" s="10">
        <v>1121483947</v>
      </c>
      <c r="K37" s="10">
        <v>1919805285</v>
      </c>
      <c r="L37" s="96"/>
      <c r="M37" s="96"/>
    </row>
    <row r="38" spans="1:13" ht="12.75">
      <c r="A38" s="186" t="s">
        <v>241</v>
      </c>
      <c r="B38" s="187"/>
      <c r="C38" s="187"/>
      <c r="D38" s="187"/>
      <c r="E38" s="187"/>
      <c r="F38" s="187"/>
      <c r="G38" s="187"/>
      <c r="H38" s="187"/>
      <c r="I38" s="4">
        <v>29</v>
      </c>
      <c r="J38" s="10"/>
      <c r="K38" s="10"/>
      <c r="L38" s="96"/>
      <c r="M38" s="96"/>
    </row>
    <row r="39" spans="1:13" ht="12.75">
      <c r="A39" s="192" t="s">
        <v>242</v>
      </c>
      <c r="B39" s="193"/>
      <c r="C39" s="193"/>
      <c r="D39" s="193"/>
      <c r="E39" s="193"/>
      <c r="F39" s="193"/>
      <c r="G39" s="193"/>
      <c r="H39" s="193"/>
      <c r="I39" s="4">
        <v>30</v>
      </c>
      <c r="J39" s="9">
        <f>SUM(J36:J38)</f>
        <v>1183704947</v>
      </c>
      <c r="K39" s="9">
        <f>SUM(K36:K38)</f>
        <v>1919805285</v>
      </c>
      <c r="L39" s="96"/>
      <c r="M39" s="96"/>
    </row>
    <row r="40" spans="1:13" ht="12.75">
      <c r="A40" s="186" t="s">
        <v>243</v>
      </c>
      <c r="B40" s="187"/>
      <c r="C40" s="187"/>
      <c r="D40" s="187"/>
      <c r="E40" s="187"/>
      <c r="F40" s="187"/>
      <c r="G40" s="187"/>
      <c r="H40" s="187"/>
      <c r="I40" s="4">
        <v>31</v>
      </c>
      <c r="J40" s="10">
        <v>1271023258</v>
      </c>
      <c r="K40" s="10">
        <v>2127498633</v>
      </c>
      <c r="L40" s="96"/>
      <c r="M40" s="96"/>
    </row>
    <row r="41" spans="1:13" ht="12.75">
      <c r="A41" s="186" t="s">
        <v>244</v>
      </c>
      <c r="B41" s="187"/>
      <c r="C41" s="187"/>
      <c r="D41" s="187"/>
      <c r="E41" s="187"/>
      <c r="F41" s="187"/>
      <c r="G41" s="187"/>
      <c r="H41" s="187"/>
      <c r="I41" s="4">
        <v>32</v>
      </c>
      <c r="J41" s="10">
        <v>1048604</v>
      </c>
      <c r="K41" s="10">
        <v>1977000</v>
      </c>
      <c r="L41" s="96"/>
      <c r="M41" s="96"/>
    </row>
    <row r="42" spans="1:13" ht="12.75">
      <c r="A42" s="186" t="s">
        <v>245</v>
      </c>
      <c r="B42" s="187"/>
      <c r="C42" s="187"/>
      <c r="D42" s="187"/>
      <c r="E42" s="187"/>
      <c r="F42" s="187"/>
      <c r="G42" s="187"/>
      <c r="H42" s="187"/>
      <c r="I42" s="4">
        <v>33</v>
      </c>
      <c r="J42" s="10"/>
      <c r="K42" s="10"/>
      <c r="L42" s="96"/>
      <c r="M42" s="96"/>
    </row>
    <row r="43" spans="1:13" ht="12.75">
      <c r="A43" s="186" t="s">
        <v>246</v>
      </c>
      <c r="B43" s="187"/>
      <c r="C43" s="187"/>
      <c r="D43" s="187"/>
      <c r="E43" s="187"/>
      <c r="F43" s="187"/>
      <c r="G43" s="187"/>
      <c r="H43" s="187"/>
      <c r="I43" s="4">
        <v>34</v>
      </c>
      <c r="J43" s="10">
        <v>2532000</v>
      </c>
      <c r="K43" s="10">
        <v>5392886</v>
      </c>
      <c r="L43" s="96"/>
      <c r="M43" s="96"/>
    </row>
    <row r="44" spans="1:13" ht="12.75">
      <c r="A44" s="186" t="s">
        <v>247</v>
      </c>
      <c r="B44" s="187"/>
      <c r="C44" s="187"/>
      <c r="D44" s="187"/>
      <c r="E44" s="187"/>
      <c r="F44" s="187"/>
      <c r="G44" s="187"/>
      <c r="H44" s="187"/>
      <c r="I44" s="4">
        <v>35</v>
      </c>
      <c r="J44" s="10">
        <v>25840</v>
      </c>
      <c r="K44" s="10">
        <v>40536000</v>
      </c>
      <c r="L44" s="96"/>
      <c r="M44" s="96"/>
    </row>
    <row r="45" spans="1:13" ht="12.75">
      <c r="A45" s="192" t="s">
        <v>248</v>
      </c>
      <c r="B45" s="193"/>
      <c r="C45" s="193"/>
      <c r="D45" s="193"/>
      <c r="E45" s="193"/>
      <c r="F45" s="193"/>
      <c r="G45" s="193"/>
      <c r="H45" s="193"/>
      <c r="I45" s="4">
        <v>36</v>
      </c>
      <c r="J45" s="9">
        <f>SUM(J40:J44)</f>
        <v>1274629702</v>
      </c>
      <c r="K45" s="9">
        <f>SUM(K40:K44)</f>
        <v>2175404519</v>
      </c>
      <c r="L45" s="96"/>
      <c r="M45" s="96"/>
    </row>
    <row r="46" spans="1:13" ht="12.75">
      <c r="A46" s="192" t="s">
        <v>249</v>
      </c>
      <c r="B46" s="193"/>
      <c r="C46" s="193"/>
      <c r="D46" s="193"/>
      <c r="E46" s="193"/>
      <c r="F46" s="193"/>
      <c r="G46" s="193"/>
      <c r="H46" s="193"/>
      <c r="I46" s="4">
        <v>37</v>
      </c>
      <c r="J46" s="9">
        <f>IF(J39&gt;J45,J39-J45,0)</f>
        <v>0</v>
      </c>
      <c r="K46" s="9">
        <f>IF(K39&gt;K45,K39-K45,0)</f>
        <v>0</v>
      </c>
      <c r="L46" s="96"/>
      <c r="M46" s="96"/>
    </row>
    <row r="47" spans="1:13" ht="12.75">
      <c r="A47" s="192" t="s">
        <v>250</v>
      </c>
      <c r="B47" s="193"/>
      <c r="C47" s="193"/>
      <c r="D47" s="193"/>
      <c r="E47" s="193"/>
      <c r="F47" s="193"/>
      <c r="G47" s="193"/>
      <c r="H47" s="193"/>
      <c r="I47" s="4">
        <v>38</v>
      </c>
      <c r="J47" s="9">
        <f>IF(J45&gt;J39,J45-J39,0)</f>
        <v>90924755</v>
      </c>
      <c r="K47" s="9">
        <f>IF(K45&gt;K39,K45-K39,0)</f>
        <v>255599234</v>
      </c>
      <c r="L47" s="96"/>
      <c r="M47" s="96"/>
    </row>
    <row r="48" spans="1:13" ht="12.75">
      <c r="A48" s="186" t="s">
        <v>251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15618440</v>
      </c>
      <c r="K48" s="9">
        <f>IF(K20-K21+K33-K34+K46-K47&gt;0,K20-K21+K33-K34+K46-K47,0)</f>
        <v>3268606</v>
      </c>
      <c r="L48" s="96"/>
      <c r="M48" s="96"/>
    </row>
    <row r="49" spans="1:14" ht="12.75">
      <c r="A49" s="186" t="s">
        <v>252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L49" s="96"/>
      <c r="M49" s="96"/>
      <c r="N49" s="96"/>
    </row>
    <row r="50" spans="1:13" ht="12.75">
      <c r="A50" s="186" t="s">
        <v>253</v>
      </c>
      <c r="B50" s="187"/>
      <c r="C50" s="187"/>
      <c r="D50" s="187"/>
      <c r="E50" s="187"/>
      <c r="F50" s="187"/>
      <c r="G50" s="187"/>
      <c r="H50" s="187"/>
      <c r="I50" s="4">
        <v>41</v>
      </c>
      <c r="J50" s="10">
        <v>231977856</v>
      </c>
      <c r="K50" s="10">
        <v>247596296</v>
      </c>
      <c r="L50" s="96"/>
      <c r="M50" s="96"/>
    </row>
    <row r="51" spans="1:13" ht="12.75">
      <c r="A51" s="186" t="s">
        <v>254</v>
      </c>
      <c r="B51" s="187"/>
      <c r="C51" s="187"/>
      <c r="D51" s="187"/>
      <c r="E51" s="187"/>
      <c r="F51" s="187"/>
      <c r="G51" s="187"/>
      <c r="H51" s="187"/>
      <c r="I51" s="4">
        <v>42</v>
      </c>
      <c r="J51" s="10">
        <v>15618440</v>
      </c>
      <c r="K51" s="10">
        <f>K48</f>
        <v>3268606</v>
      </c>
      <c r="L51" s="96"/>
      <c r="M51" s="96"/>
    </row>
    <row r="52" spans="1:13" ht="12.75">
      <c r="A52" s="186" t="s">
        <v>255</v>
      </c>
      <c r="B52" s="187"/>
      <c r="C52" s="187"/>
      <c r="D52" s="187"/>
      <c r="E52" s="187"/>
      <c r="F52" s="187"/>
      <c r="G52" s="187"/>
      <c r="H52" s="187"/>
      <c r="I52" s="4">
        <v>43</v>
      </c>
      <c r="J52" s="10"/>
      <c r="K52" s="10">
        <f>K49</f>
        <v>0</v>
      </c>
      <c r="L52" s="96"/>
      <c r="M52" s="96"/>
    </row>
    <row r="53" spans="1:13" ht="12.75">
      <c r="A53" s="231" t="s">
        <v>256</v>
      </c>
      <c r="B53" s="232"/>
      <c r="C53" s="232"/>
      <c r="D53" s="232"/>
      <c r="E53" s="232"/>
      <c r="F53" s="232"/>
      <c r="G53" s="232"/>
      <c r="H53" s="232"/>
      <c r="I53" s="7">
        <v>44</v>
      </c>
      <c r="J53" s="13">
        <f>J50+J51-J52</f>
        <v>247596296</v>
      </c>
      <c r="K53" s="13">
        <f>K50+K51-K52</f>
        <v>250864902</v>
      </c>
      <c r="L53" s="96"/>
      <c r="M53" s="96"/>
    </row>
    <row r="54" spans="10:11" ht="12.75">
      <c r="J54" s="96"/>
      <c r="K54" s="96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7:K7"/>
    <mergeCell ref="A8:H8"/>
    <mergeCell ref="A21:H21"/>
    <mergeCell ref="A22:K22"/>
    <mergeCell ref="A23:H23"/>
    <mergeCell ref="A24:H24"/>
    <mergeCell ref="A19:H19"/>
    <mergeCell ref="A20:H20"/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</mergeCells>
  <dataValidations count="3">
    <dataValidation type="whole" operator="notEqual" allowBlank="1" showInputMessage="1" showErrorMessage="1" errorTitle="Pogrešan unos" error="Mogu se unijeti samo cjelobrojne vrijednosti." sqref="J29:K31 J50:K52 J42:K44 J26:K27 J36:K36 J8:K13 J15:K18 J38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  <dataValidation allowBlank="1" sqref="J23:K25 J37:K37 J40:K41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10" zoomScalePageLayoutView="0" workbookViewId="0" topLeftCell="A1">
      <selection activeCell="J23" sqref="J23:K24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3" width="11.140625" style="82" bestFit="1" customWidth="1"/>
    <col min="14" max="16384" width="9.140625" style="82" customWidth="1"/>
  </cols>
  <sheetData>
    <row r="1" spans="1:12" ht="12.75">
      <c r="A1" s="274" t="s">
        <v>257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81"/>
    </row>
    <row r="2" spans="1:12" ht="15.75">
      <c r="A2" s="79"/>
      <c r="B2" s="80"/>
      <c r="C2" s="280" t="s">
        <v>258</v>
      </c>
      <c r="D2" s="281"/>
      <c r="E2" s="84">
        <v>40909</v>
      </c>
      <c r="F2" s="83" t="s">
        <v>1</v>
      </c>
      <c r="G2" s="282">
        <v>41274</v>
      </c>
      <c r="H2" s="283"/>
      <c r="I2" s="80"/>
      <c r="J2" s="80"/>
      <c r="K2" s="80"/>
      <c r="L2" s="85"/>
    </row>
    <row r="3" spans="1:11" ht="31.5" customHeight="1" thickBot="1">
      <c r="A3" s="284" t="s">
        <v>35</v>
      </c>
      <c r="B3" s="284"/>
      <c r="C3" s="284"/>
      <c r="D3" s="284"/>
      <c r="E3" s="284"/>
      <c r="F3" s="284"/>
      <c r="G3" s="284"/>
      <c r="H3" s="284"/>
      <c r="I3" s="86" t="s">
        <v>36</v>
      </c>
      <c r="J3" s="101" t="s">
        <v>144</v>
      </c>
      <c r="K3" s="101" t="s">
        <v>145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8">
        <v>2</v>
      </c>
      <c r="J4" s="87" t="s">
        <v>4</v>
      </c>
      <c r="K4" s="87" t="s">
        <v>5</v>
      </c>
    </row>
    <row r="5" spans="1:13" ht="12.75">
      <c r="A5" s="268" t="s">
        <v>259</v>
      </c>
      <c r="B5" s="269"/>
      <c r="C5" s="269"/>
      <c r="D5" s="269"/>
      <c r="E5" s="269"/>
      <c r="F5" s="269"/>
      <c r="G5" s="269"/>
      <c r="H5" s="269"/>
      <c r="I5" s="89">
        <v>1</v>
      </c>
      <c r="J5" s="8">
        <v>133372000</v>
      </c>
      <c r="K5" s="8">
        <v>133372000</v>
      </c>
      <c r="L5" s="95"/>
      <c r="M5" s="95"/>
    </row>
    <row r="6" spans="1:13" ht="12.75">
      <c r="A6" s="268" t="s">
        <v>260</v>
      </c>
      <c r="B6" s="269"/>
      <c r="C6" s="269"/>
      <c r="D6" s="269"/>
      <c r="E6" s="269"/>
      <c r="F6" s="269"/>
      <c r="G6" s="269"/>
      <c r="H6" s="269"/>
      <c r="I6" s="89">
        <v>2</v>
      </c>
      <c r="J6" s="10">
        <v>882903246</v>
      </c>
      <c r="K6" s="10">
        <v>882748218</v>
      </c>
      <c r="L6" s="95"/>
      <c r="M6" s="95"/>
    </row>
    <row r="7" spans="1:13" ht="12.75">
      <c r="A7" s="268" t="s">
        <v>261</v>
      </c>
      <c r="B7" s="269"/>
      <c r="C7" s="269"/>
      <c r="D7" s="269"/>
      <c r="E7" s="269"/>
      <c r="F7" s="269"/>
      <c r="G7" s="269"/>
      <c r="H7" s="269"/>
      <c r="I7" s="89">
        <v>3</v>
      </c>
      <c r="J7" s="10">
        <v>2832047</v>
      </c>
      <c r="K7" s="10">
        <v>-57091103.27327061</v>
      </c>
      <c r="L7" s="95"/>
      <c r="M7" s="95"/>
    </row>
    <row r="8" spans="1:13" ht="12.75">
      <c r="A8" s="268" t="s">
        <v>262</v>
      </c>
      <c r="B8" s="269"/>
      <c r="C8" s="269"/>
      <c r="D8" s="269"/>
      <c r="E8" s="269"/>
      <c r="F8" s="269"/>
      <c r="G8" s="269"/>
      <c r="H8" s="269"/>
      <c r="I8" s="89">
        <v>4</v>
      </c>
      <c r="J8" s="10">
        <v>378696325</v>
      </c>
      <c r="K8" s="10">
        <v>399971529</v>
      </c>
      <c r="L8" s="95"/>
      <c r="M8" s="95"/>
    </row>
    <row r="9" spans="1:13" ht="12.75">
      <c r="A9" s="268" t="s">
        <v>263</v>
      </c>
      <c r="B9" s="269"/>
      <c r="C9" s="269"/>
      <c r="D9" s="269"/>
      <c r="E9" s="269"/>
      <c r="F9" s="269"/>
      <c r="G9" s="269"/>
      <c r="H9" s="269"/>
      <c r="I9" s="89">
        <v>5</v>
      </c>
      <c r="J9" s="10">
        <v>46600798</v>
      </c>
      <c r="K9" s="10">
        <v>55229552.00000001</v>
      </c>
      <c r="L9" s="95"/>
      <c r="M9" s="95"/>
    </row>
    <row r="10" spans="1:13" ht="12.75">
      <c r="A10" s="268" t="s">
        <v>264</v>
      </c>
      <c r="B10" s="269"/>
      <c r="C10" s="269"/>
      <c r="D10" s="269"/>
      <c r="E10" s="269"/>
      <c r="F10" s="269"/>
      <c r="G10" s="269"/>
      <c r="H10" s="269"/>
      <c r="I10" s="89">
        <v>6</v>
      </c>
      <c r="J10" s="109"/>
      <c r="K10" s="109"/>
      <c r="L10" s="95"/>
      <c r="M10" s="95"/>
    </row>
    <row r="11" spans="1:13" ht="12.75">
      <c r="A11" s="268" t="s">
        <v>265</v>
      </c>
      <c r="B11" s="269"/>
      <c r="C11" s="269"/>
      <c r="D11" s="269"/>
      <c r="E11" s="269"/>
      <c r="F11" s="269"/>
      <c r="G11" s="269"/>
      <c r="H11" s="269"/>
      <c r="I11" s="89">
        <v>7</v>
      </c>
      <c r="J11" s="109"/>
      <c r="K11" s="109"/>
      <c r="L11" s="95"/>
      <c r="M11" s="95"/>
    </row>
    <row r="12" spans="1:13" ht="12.75">
      <c r="A12" s="268" t="s">
        <v>266</v>
      </c>
      <c r="B12" s="269"/>
      <c r="C12" s="269"/>
      <c r="D12" s="269"/>
      <c r="E12" s="269"/>
      <c r="F12" s="269"/>
      <c r="G12" s="269"/>
      <c r="H12" s="269"/>
      <c r="I12" s="89">
        <v>8</v>
      </c>
      <c r="J12" s="109"/>
      <c r="K12" s="109"/>
      <c r="L12" s="95"/>
      <c r="M12" s="95"/>
    </row>
    <row r="13" spans="1:13" ht="12.75">
      <c r="A13" s="268" t="s">
        <v>267</v>
      </c>
      <c r="B13" s="269"/>
      <c r="C13" s="269"/>
      <c r="D13" s="269"/>
      <c r="E13" s="269"/>
      <c r="F13" s="269"/>
      <c r="G13" s="269"/>
      <c r="H13" s="269"/>
      <c r="I13" s="89">
        <v>9</v>
      </c>
      <c r="J13" s="109"/>
      <c r="K13" s="109"/>
      <c r="L13" s="95"/>
      <c r="M13" s="95"/>
    </row>
    <row r="14" spans="1:13" ht="12.75">
      <c r="A14" s="270" t="s">
        <v>268</v>
      </c>
      <c r="B14" s="271"/>
      <c r="C14" s="271"/>
      <c r="D14" s="271"/>
      <c r="E14" s="271"/>
      <c r="F14" s="271"/>
      <c r="G14" s="271"/>
      <c r="H14" s="271"/>
      <c r="I14" s="89">
        <v>10</v>
      </c>
      <c r="J14" s="90">
        <f>SUM(J5:J13)</f>
        <v>1444404416</v>
      </c>
      <c r="K14" s="90">
        <f>SUM(K5:K13)</f>
        <v>1414230195.7267294</v>
      </c>
      <c r="L14" s="95"/>
      <c r="M14" s="95"/>
    </row>
    <row r="15" spans="1:13" ht="12.75">
      <c r="A15" s="268" t="s">
        <v>269</v>
      </c>
      <c r="B15" s="269"/>
      <c r="C15" s="269"/>
      <c r="D15" s="269"/>
      <c r="E15" s="269"/>
      <c r="F15" s="269"/>
      <c r="G15" s="269"/>
      <c r="H15" s="269"/>
      <c r="I15" s="89">
        <v>11</v>
      </c>
      <c r="J15" s="10">
        <v>47667000</v>
      </c>
      <c r="K15" s="10">
        <v>-56069000</v>
      </c>
      <c r="L15" s="95"/>
      <c r="M15" s="95"/>
    </row>
    <row r="16" spans="1:13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89">
        <v>12</v>
      </c>
      <c r="J16" s="10"/>
      <c r="K16" s="10"/>
      <c r="L16" s="95"/>
      <c r="M16" s="95"/>
    </row>
    <row r="17" spans="1:13" ht="12.75">
      <c r="A17" s="268" t="s">
        <v>271</v>
      </c>
      <c r="B17" s="269"/>
      <c r="C17" s="269"/>
      <c r="D17" s="269"/>
      <c r="E17" s="269"/>
      <c r="F17" s="269"/>
      <c r="G17" s="269"/>
      <c r="H17" s="269"/>
      <c r="I17" s="89">
        <v>13</v>
      </c>
      <c r="J17" s="10">
        <v>-44202000</v>
      </c>
      <c r="K17" s="10">
        <v>-10226000</v>
      </c>
      <c r="L17" s="95"/>
      <c r="M17" s="95"/>
    </row>
    <row r="18" spans="1:13" ht="12.75">
      <c r="A18" s="268" t="s">
        <v>272</v>
      </c>
      <c r="B18" s="269"/>
      <c r="C18" s="269"/>
      <c r="D18" s="269"/>
      <c r="E18" s="269"/>
      <c r="F18" s="269"/>
      <c r="G18" s="269"/>
      <c r="H18" s="269"/>
      <c r="I18" s="89">
        <v>14</v>
      </c>
      <c r="J18" s="10"/>
      <c r="K18" s="10"/>
      <c r="L18" s="95"/>
      <c r="M18" s="95"/>
    </row>
    <row r="19" spans="1:13" ht="12.75">
      <c r="A19" s="268" t="s">
        <v>273</v>
      </c>
      <c r="B19" s="269"/>
      <c r="C19" s="269"/>
      <c r="D19" s="269"/>
      <c r="E19" s="269"/>
      <c r="F19" s="269"/>
      <c r="G19" s="269"/>
      <c r="H19" s="269"/>
      <c r="I19" s="89">
        <v>15</v>
      </c>
      <c r="J19" s="10"/>
      <c r="K19" s="10"/>
      <c r="L19" s="95"/>
      <c r="M19" s="95"/>
    </row>
    <row r="20" spans="1:13" ht="12.75">
      <c r="A20" s="268" t="s">
        <v>274</v>
      </c>
      <c r="B20" s="269"/>
      <c r="C20" s="269"/>
      <c r="D20" s="269"/>
      <c r="E20" s="269"/>
      <c r="F20" s="269"/>
      <c r="G20" s="269"/>
      <c r="H20" s="269"/>
      <c r="I20" s="89">
        <v>16</v>
      </c>
      <c r="J20" s="10">
        <v>52602866</v>
      </c>
      <c r="K20" s="10">
        <v>15337674</v>
      </c>
      <c r="L20" s="95"/>
      <c r="M20" s="95"/>
    </row>
    <row r="21" spans="1:13" ht="12.75">
      <c r="A21" s="270" t="s">
        <v>275</v>
      </c>
      <c r="B21" s="271"/>
      <c r="C21" s="271"/>
      <c r="D21" s="271"/>
      <c r="E21" s="271"/>
      <c r="F21" s="271"/>
      <c r="G21" s="271"/>
      <c r="H21" s="271"/>
      <c r="I21" s="89">
        <v>17</v>
      </c>
      <c r="J21" s="91">
        <f>SUM(J15:J20)</f>
        <v>56067866</v>
      </c>
      <c r="K21" s="91">
        <f>SUM(K15:K20)</f>
        <v>-50957326</v>
      </c>
      <c r="L21" s="95"/>
      <c r="M21" s="95"/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3" ht="12.75">
      <c r="A23" s="264" t="s">
        <v>276</v>
      </c>
      <c r="B23" s="265"/>
      <c r="C23" s="265"/>
      <c r="D23" s="265"/>
      <c r="E23" s="265"/>
      <c r="F23" s="265"/>
      <c r="G23" s="265"/>
      <c r="H23" s="265"/>
      <c r="I23" s="92">
        <v>18</v>
      </c>
      <c r="J23" s="8">
        <v>51780123</v>
      </c>
      <c r="K23" s="8">
        <v>-30174220</v>
      </c>
      <c r="L23" s="95"/>
      <c r="M23" s="95"/>
    </row>
    <row r="24" spans="1:13" ht="23.25" customHeight="1">
      <c r="A24" s="266" t="s">
        <v>277</v>
      </c>
      <c r="B24" s="267"/>
      <c r="C24" s="267"/>
      <c r="D24" s="267"/>
      <c r="E24" s="267"/>
      <c r="F24" s="267"/>
      <c r="G24" s="267"/>
      <c r="H24" s="267"/>
      <c r="I24" s="93">
        <v>19</v>
      </c>
      <c r="J24" s="13">
        <v>4287743</v>
      </c>
      <c r="K24" s="13">
        <v>-20783106</v>
      </c>
      <c r="L24" s="95"/>
      <c r="M24" s="95"/>
    </row>
    <row r="25" spans="1:11" ht="30" customHeight="1">
      <c r="A25" s="272"/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6" ht="12.75">
      <c r="K26" s="95"/>
    </row>
    <row r="27" ht="12.75">
      <c r="K27" s="95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9:H9"/>
    <mergeCell ref="A10:H10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A5" sqref="A5:J5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86" t="s">
        <v>278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87" t="s">
        <v>318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Tomislav Đurić</cp:lastModifiedBy>
  <cp:lastPrinted>2012-03-28T13:58:03Z</cp:lastPrinted>
  <dcterms:created xsi:type="dcterms:W3CDTF">2008-10-17T11:51:54Z</dcterms:created>
  <dcterms:modified xsi:type="dcterms:W3CDTF">2013-03-28T14:07:43Z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