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<sst xmlns="http://schemas.openxmlformats.org/spreadsheetml/2006/main" count="394" uniqueCount="344">
  <si>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</si>
  <si>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</si>
  <si>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</si>
  <si>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</si>
  <si>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</si>
  <si>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</si>
  <si>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</si>
  <si>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</si>
  <si>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</si>
  <si>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</si>
  <si>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</si>
  <si>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</si>
  <si>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</si>
  <si>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</si>
  <si>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</si>
  <si>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</si>
  <si>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</si>
  <si>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</si>
  <si>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</si>
  <si>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</si>
  <si>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</si>
  <si>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</si>
  <si>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</si>
  <si>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</si>
  <si>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</si>
  <si>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</si>
  <si>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</si>
  <si>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</si>
  <si>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</si>
  <si>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</si>
  <si>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</si>
  <si>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</si>
  <si>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</si>
  <si>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</si>
  <si>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</si>
  <si>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</si>
  <si>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</si>
  <si>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</si>
  <si>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</si>
  <si>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</si>
  <si>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</si>
  <si>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</si>
  <si>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</si>
  <si>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</si>
  <si>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</si>
  <si>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</si>
  <si>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</si>
  <si>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</si>
  <si>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</si>
  <si>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</si>
  <si>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</si>
  <si>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</si>
  <si>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</si>
  <si>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</si>
  <si>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</si>
  <si>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</si>
  <si>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</si>
  <si>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</si>
  <si>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</si>
  <si>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</si>
  <si>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</si>
  <si>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</si>
  <si>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</si>
  <si>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</si>
  <si>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</si>
  <si>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</si>
  <si>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</si>
  <si>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</si>
  <si>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</si>
  <si>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</si>
  <si>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</si>
  <si>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</si>
  <si>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</si>
  <si>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</si>
  <si>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</si>
  <si>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</si>
  <si>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</si>
  <si>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</si>
  <si>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</si>
  <si>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</si>
  <si>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</si>
  <si>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</si>
  <si>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</si>
  <si>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</si>
  <si>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</si>
  <si>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</si>
  <si>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</si>
  <si>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</si>
  <si>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</si>
  <si>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</si>
  <si>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</si>
  <si>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</si>
  <si>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</si>
  <si>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</si>
  <si>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</si>
  <si>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</si>
  <si>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</si>
  <si>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</si>
  <si>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</si>
  <si>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</si>
  <si>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</si>
  <si>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</si>
  <si>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</si>
  <si>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</si>
  <si>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</si>
  <si>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</si>
  <si>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</si>
  <si>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</si>
  <si>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</si>
  <si>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</si>
  <si>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</si>
  <si>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</si>
  <si>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</si>
  <si>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</si>
  <si>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</si>
  <si>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</si>
  <si>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</si>
  <si>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</si>
  <si>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</si>
  <si>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</si>
  <si>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</si>
  <si>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</si>
  <si>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</si>
  <si>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</si>
  <si>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</si>
  <si>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</si>
  <si>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</si>
  <si>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</si>
  <si>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</si>
  <si>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</si>
  <si>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</si>
  <si>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</si>
  <si>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</si>
  <si>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</si>
  <si>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</si>
  <si>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</si>
  <si>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</si>
  <si>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</si>
  <si>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</si>
  <si>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</si>
  <si>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</si>
  <si>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</si>
  <si>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</si>
  <si>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</si>
  <si>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</si>
  <si>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</si>
  <si>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</si>
  <si>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</si>
  <si>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</si>
  <si>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</si>
  <si>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</si>
  <si>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</si>
  <si>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</si>
  <si>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</si>
  <si>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</si>
  <si>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</si>
  <si>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</si>
  <si>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</si>
  <si>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</si>
  <si>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</si>
  <si>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</si>
  <si>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</si>
  <si>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</si>
  <si>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</si>
  <si>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</si>
  <si>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</si>
  <si>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</si>
  <si>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</si>
  <si>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</si>
  <si>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</si>
  <si>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</si>
  <si>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</si>
  <si>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</si>
  <si>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</si>
  <si>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</si>
  <si>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</si>
  <si>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</si>
  <si>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</si>
  <si>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</si>
  <si>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</si>
  <si>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</si>
  <si>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</si>
  <si>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</si>
  <si>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</si>
  <si>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</si>
  <si>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</si>
  <si>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</si>
  <si>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</si>
  <si>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</si>
  <si>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</si>
  <si>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</si>
  <si>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</si>
  <si>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</si>
  <si>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</si>
  <si>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</si>
  <si>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</si>
  <si>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</si>
  <si>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</si>
  <si>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</si>
  <si>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</si>
  <si>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</si>
  <si>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</si>
  <si>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</si>
  <si>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</si>
  <si>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</si>
  <si>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</si>
  <si>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</si>
  <si>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</si>
  <si>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</si>
  <si>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</si>
  <si>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</si>
  <si>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</si>
  <si>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</si>
  <si>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</si>
  <si>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</si>
  <si>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</si>
  <si>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</si>
  <si>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</si>
  <si>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</si>
  <si>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</si>
  <si>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</si>
  <si>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</si>
  <si>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</si>
  <si>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</si>
  <si>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</si>
  <si>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</si>
  <si>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</si>
  <si>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</si>
  <si>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</si>
  <si>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</si>
  <si>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</si>
  <si>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</si>
  <si>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</si>
  <si>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</si>
  <si>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</si>
  <si>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</si>
  <si>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</si>
  <si>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</si>
  <si>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</si>
  <si>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</si>
  <si>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</si>
  <si>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</si>
  <si>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</si>
  <si>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</si>
  <si>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</si>
  <si>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</si>
  <si>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</si>
  <si>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</si>
  <si>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</si>
  <si>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</si>
  <si>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</si>
  <si>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</si>
  <si>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</si>
  <si>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</si>
  <si>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</si>
  <si>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</si>
  <si>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</si>
  <si>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</si>
  <si>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</si>
  <si>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</si>
  <si>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</si>
  <si>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</si>
  <si>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</si>
  <si>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</si>
  <si>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</si>
  <si>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</si>
  <si>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</si>
  <si>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</si>
  <si>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</si>
  <si>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</si>
  <si>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</si>
  <si>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</si>
  <si>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</si>
  <si>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</si>
  <si>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</si>
  <si>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</si>
  <si>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</si>
  <si>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</si>
  <si>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</si>
  <si>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</si>
  <si>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</si>
  <si>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</si>
  <si>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</si>
  <si>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</si>
  <si>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</si>
  <si>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</si>
  <si>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</si>
  <si>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</si>
  <si>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</si>
  <si>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</si>
  <si>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</si>
  <si>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</si>
  <si>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</si>
  <si>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</si>
  <si>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</si>
  <si>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</si>
  <si>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</si>
  <si>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</si>
  <si>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</si>
  <si>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</si>
  <si>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</si>
  <si>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</si>
  <si>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</si>
  <si>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</si>
  <si>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</si>
  <si>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</si>
  <si>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</si>
  <si>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</si>
  <si>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</si>
  <si>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</si>
  <si>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</si>
  <si>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</si>
  <si>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</si>
  <si>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</si>
  <si>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</si>
  <si>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</si>
  <si>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</si>
  <si>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</si>
  <si>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</si>
  <si>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</si>
  <si>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</si>
  <si>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</si>
  <si>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</si>
  <si>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</si>
  <si>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</si>
  <si>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</si>
  <si>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</si>
  <si>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</si>
  <si>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</si>
  <si>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</si>
  <si>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</si>
  <si>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</si>
  <si>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</si>
  <si>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</si>
  <si>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</si>
  <si>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</si>
  <si>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</si>
  <si>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</si>
  <si>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</si>
  <si>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Obveznik: Atlantic Grupa d.d.</t>
  </si>
  <si>
    <t>Obveznik: _Atlantic Grupa d.d.</t>
  </si>
  <si>
    <t>stanje na dan 31.03.2012.</t>
  </si>
  <si>
    <t>u razdoblju 1.1.2012. do 31.03.2012.</t>
  </si>
  <si>
    <t xml:space="preserve">   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</si>
</sst>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N18" sqref="N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7" t="s">
        <v>249</v>
      </c>
      <c r="B2" s="198"/>
      <c r="C2" s="198"/>
      <c r="D2" s="199"/>
      <c r="E2" s="117">
        <v>40909</v>
      </c>
      <c r="F2" s="12"/>
      <c r="G2" s="13" t="s">
        <v>250</v>
      </c>
      <c r="H2" s="117">
        <v>40999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0" t="s">
        <v>317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7" t="s">
        <v>251</v>
      </c>
      <c r="B6" s="148"/>
      <c r="C6" s="162" t="s">
        <v>323</v>
      </c>
      <c r="D6" s="163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203" t="s">
        <v>252</v>
      </c>
      <c r="B8" s="204"/>
      <c r="C8" s="162" t="s">
        <v>324</v>
      </c>
      <c r="D8" s="163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2" t="s">
        <v>253</v>
      </c>
      <c r="B10" s="195"/>
      <c r="C10" s="162" t="s">
        <v>325</v>
      </c>
      <c r="D10" s="16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7" t="s">
        <v>254</v>
      </c>
      <c r="B12" s="148"/>
      <c r="C12" s="164" t="s">
        <v>326</v>
      </c>
      <c r="D12" s="192"/>
      <c r="E12" s="192"/>
      <c r="F12" s="192"/>
      <c r="G12" s="192"/>
      <c r="H12" s="192"/>
      <c r="I12" s="15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7" t="s">
        <v>255</v>
      </c>
      <c r="B14" s="148"/>
      <c r="C14" s="193">
        <v>10000</v>
      </c>
      <c r="D14" s="194"/>
      <c r="E14" s="16"/>
      <c r="F14" s="164" t="s">
        <v>327</v>
      </c>
      <c r="G14" s="192"/>
      <c r="H14" s="192"/>
      <c r="I14" s="15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7" t="s">
        <v>256</v>
      </c>
      <c r="B16" s="148"/>
      <c r="C16" s="164" t="s">
        <v>328</v>
      </c>
      <c r="D16" s="192"/>
      <c r="E16" s="192"/>
      <c r="F16" s="192"/>
      <c r="G16" s="192"/>
      <c r="H16" s="192"/>
      <c r="I16" s="15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7" t="s">
        <v>257</v>
      </c>
      <c r="B18" s="148"/>
      <c r="C18" s="188" t="s">
        <v>329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7" t="s">
        <v>258</v>
      </c>
      <c r="B20" s="148"/>
      <c r="C20" s="188" t="s">
        <v>330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7" t="s">
        <v>259</v>
      </c>
      <c r="B22" s="148"/>
      <c r="C22" s="118"/>
      <c r="D22" s="164"/>
      <c r="E22" s="178"/>
      <c r="F22" s="179"/>
      <c r="G22" s="147"/>
      <c r="H22" s="19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7" t="s">
        <v>260</v>
      </c>
      <c r="B24" s="148"/>
      <c r="C24" s="118"/>
      <c r="D24" s="164"/>
      <c r="E24" s="178"/>
      <c r="F24" s="178"/>
      <c r="G24" s="179"/>
      <c r="H24" s="50" t="s">
        <v>261</v>
      </c>
      <c r="I24" s="139">
        <v>68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7" t="s">
        <v>262</v>
      </c>
      <c r="B26" s="148"/>
      <c r="C26" s="119" t="s">
        <v>332</v>
      </c>
      <c r="D26" s="25"/>
      <c r="E26" s="32"/>
      <c r="F26" s="24"/>
      <c r="G26" s="180" t="s">
        <v>263</v>
      </c>
      <c r="H26" s="148"/>
      <c r="I26" s="120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1" t="s">
        <v>264</v>
      </c>
      <c r="B28" s="182"/>
      <c r="C28" s="183"/>
      <c r="D28" s="183"/>
      <c r="E28" s="184" t="s">
        <v>265</v>
      </c>
      <c r="F28" s="185"/>
      <c r="G28" s="185"/>
      <c r="H28" s="186" t="s">
        <v>266</v>
      </c>
      <c r="I28" s="187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4"/>
      <c r="B30" s="174"/>
      <c r="C30" s="174"/>
      <c r="D30" s="175"/>
      <c r="E30" s="164"/>
      <c r="F30" s="174"/>
      <c r="G30" s="175"/>
      <c r="H30" s="162"/>
      <c r="I30" s="163"/>
      <c r="J30" s="10"/>
      <c r="K30" s="10"/>
      <c r="L30" s="10"/>
    </row>
    <row r="31" spans="1:12" ht="12.75">
      <c r="A31" s="124"/>
      <c r="B31" s="125"/>
      <c r="C31" s="126"/>
      <c r="D31" s="176"/>
      <c r="E31" s="176"/>
      <c r="F31" s="176"/>
      <c r="G31" s="177"/>
      <c r="H31" s="24"/>
      <c r="I31" s="129"/>
      <c r="J31" s="10"/>
      <c r="K31" s="10"/>
      <c r="L31" s="10"/>
    </row>
    <row r="32" spans="1:12" ht="12.75">
      <c r="A32" s="164"/>
      <c r="B32" s="174"/>
      <c r="C32" s="174"/>
      <c r="D32" s="175"/>
      <c r="E32" s="164"/>
      <c r="F32" s="174"/>
      <c r="G32" s="175"/>
      <c r="H32" s="162"/>
      <c r="I32" s="163"/>
      <c r="J32" s="10"/>
      <c r="K32" s="10"/>
      <c r="L32" s="10"/>
    </row>
    <row r="33" spans="1:12" ht="12.75">
      <c r="A33" s="124"/>
      <c r="B33" s="125"/>
      <c r="C33" s="126"/>
      <c r="D33" s="127"/>
      <c r="E33" s="127"/>
      <c r="F33" s="127"/>
      <c r="G33" s="128"/>
      <c r="H33" s="24"/>
      <c r="I33" s="130"/>
      <c r="J33" s="10"/>
      <c r="K33" s="10"/>
      <c r="L33" s="10"/>
    </row>
    <row r="34" spans="1:12" ht="12.75">
      <c r="A34" s="164"/>
      <c r="B34" s="174"/>
      <c r="C34" s="174"/>
      <c r="D34" s="175"/>
      <c r="E34" s="164"/>
      <c r="F34" s="174"/>
      <c r="G34" s="175"/>
      <c r="H34" s="162"/>
      <c r="I34" s="163"/>
      <c r="J34" s="10"/>
      <c r="K34" s="10"/>
      <c r="L34" s="10"/>
    </row>
    <row r="35" spans="1:12" ht="12.75">
      <c r="A35" s="124"/>
      <c r="B35" s="125"/>
      <c r="C35" s="126"/>
      <c r="D35" s="127"/>
      <c r="E35" s="127"/>
      <c r="F35" s="127"/>
      <c r="G35" s="128"/>
      <c r="H35" s="24"/>
      <c r="I35" s="130"/>
      <c r="J35" s="10"/>
      <c r="K35" s="10"/>
      <c r="L35" s="10"/>
    </row>
    <row r="36" spans="1:12" ht="12.75">
      <c r="A36" s="164"/>
      <c r="B36" s="174"/>
      <c r="C36" s="174"/>
      <c r="D36" s="175"/>
      <c r="E36" s="164"/>
      <c r="F36" s="174"/>
      <c r="G36" s="175"/>
      <c r="H36" s="162"/>
      <c r="I36" s="163"/>
      <c r="J36" s="10"/>
      <c r="K36" s="10"/>
      <c r="L36" s="10"/>
    </row>
    <row r="37" spans="1:12" ht="12.75">
      <c r="A37" s="131"/>
      <c r="B37" s="132"/>
      <c r="C37" s="172"/>
      <c r="D37" s="173"/>
      <c r="E37" s="24"/>
      <c r="F37" s="172"/>
      <c r="G37" s="173"/>
      <c r="H37" s="24"/>
      <c r="I37" s="135"/>
      <c r="J37" s="10"/>
      <c r="K37" s="10"/>
      <c r="L37" s="10"/>
    </row>
    <row r="38" spans="1:12" ht="12.75">
      <c r="A38" s="164"/>
      <c r="B38" s="174"/>
      <c r="C38" s="174"/>
      <c r="D38" s="175"/>
      <c r="E38" s="164"/>
      <c r="F38" s="174"/>
      <c r="G38" s="175"/>
      <c r="H38" s="162"/>
      <c r="I38" s="163"/>
      <c r="J38" s="10"/>
      <c r="K38" s="10"/>
      <c r="L38" s="10"/>
    </row>
    <row r="39" spans="1:12" ht="12.75">
      <c r="A39" s="131"/>
      <c r="B39" s="132"/>
      <c r="C39" s="133"/>
      <c r="D39" s="134"/>
      <c r="E39" s="24"/>
      <c r="F39" s="133"/>
      <c r="G39" s="134"/>
      <c r="H39" s="24"/>
      <c r="I39" s="135"/>
      <c r="J39" s="10"/>
      <c r="K39" s="10"/>
      <c r="L39" s="10"/>
    </row>
    <row r="40" spans="1:12" ht="12.75">
      <c r="A40" s="164"/>
      <c r="B40" s="174"/>
      <c r="C40" s="174"/>
      <c r="D40" s="175"/>
      <c r="E40" s="164"/>
      <c r="F40" s="174"/>
      <c r="G40" s="175"/>
      <c r="H40" s="162"/>
      <c r="I40" s="163"/>
      <c r="J40" s="10"/>
      <c r="K40" s="10"/>
      <c r="L40" s="10"/>
    </row>
    <row r="41" spans="1:12" ht="12.7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2" t="s">
        <v>267</v>
      </c>
      <c r="B44" s="143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0"/>
      <c r="B45" s="29"/>
      <c r="C45" s="167"/>
      <c r="D45" s="168"/>
      <c r="E45" s="16"/>
      <c r="F45" s="167"/>
      <c r="G45" s="169"/>
      <c r="H45" s="34"/>
      <c r="I45" s="104"/>
      <c r="J45" s="10"/>
      <c r="K45" s="10"/>
      <c r="L45" s="10"/>
    </row>
    <row r="46" spans="1:12" ht="12.75">
      <c r="A46" s="142" t="s">
        <v>268</v>
      </c>
      <c r="B46" s="143"/>
      <c r="C46" s="164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2" t="s">
        <v>270</v>
      </c>
      <c r="B48" s="143"/>
      <c r="C48" s="149" t="s">
        <v>334</v>
      </c>
      <c r="D48" s="145"/>
      <c r="E48" s="146"/>
      <c r="F48" s="16"/>
      <c r="G48" s="50" t="s">
        <v>271</v>
      </c>
      <c r="H48" s="149" t="s">
        <v>335</v>
      </c>
      <c r="I48" s="14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2" t="s">
        <v>257</v>
      </c>
      <c r="B50" s="143"/>
      <c r="C50" s="144" t="s">
        <v>336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7" t="s">
        <v>272</v>
      </c>
      <c r="B52" s="148"/>
      <c r="C52" s="149" t="s">
        <v>337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5"/>
      <c r="B53" s="20"/>
      <c r="C53" s="158" t="s">
        <v>273</v>
      </c>
      <c r="D53" s="158"/>
      <c r="E53" s="158"/>
      <c r="F53" s="158"/>
      <c r="G53" s="158"/>
      <c r="H53" s="158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151" t="s">
        <v>274</v>
      </c>
      <c r="C55" s="152"/>
      <c r="D55" s="152"/>
      <c r="E55" s="152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5"/>
      <c r="B57" s="153" t="s">
        <v>307</v>
      </c>
      <c r="C57" s="154"/>
      <c r="D57" s="154"/>
      <c r="E57" s="154"/>
      <c r="F57" s="154"/>
      <c r="G57" s="154"/>
      <c r="H57" s="154"/>
      <c r="I57" s="107"/>
      <c r="J57" s="10"/>
      <c r="K57" s="10"/>
      <c r="L57" s="10"/>
    </row>
    <row r="58" spans="1:12" ht="12.75">
      <c r="A58" s="105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5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59" t="s">
        <v>277</v>
      </c>
      <c r="H62" s="160"/>
      <c r="I62" s="161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0"/>
      <c r="H63" s="14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2" width="10.28125" style="51" bestFit="1" customWidth="1"/>
    <col min="13" max="16384" width="9.140625" style="51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338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59</v>
      </c>
      <c r="B4" s="221"/>
      <c r="C4" s="221"/>
      <c r="D4" s="221"/>
      <c r="E4" s="221"/>
      <c r="F4" s="221"/>
      <c r="G4" s="221"/>
      <c r="H4" s="222"/>
      <c r="I4" s="57" t="s">
        <v>278</v>
      </c>
      <c r="J4" s="58" t="s">
        <v>319</v>
      </c>
      <c r="K4" s="59" t="s">
        <v>320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6">
        <v>2</v>
      </c>
      <c r="J5" s="55">
        <v>3</v>
      </c>
      <c r="K5" s="55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2">
        <f>J9+J16+J26+J35+J39</f>
        <v>1474940649</v>
      </c>
      <c r="K8" s="52">
        <f>K9+K16+K26+K35+K39</f>
        <v>1474158296.4371555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2709631</v>
      </c>
      <c r="K9" s="52">
        <f>SUM(K10:K15)</f>
        <v>2602930.76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2643340</v>
      </c>
      <c r="K11" s="7">
        <v>2536640.21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66291</v>
      </c>
      <c r="K14" s="7">
        <v>66290.55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2895697</v>
      </c>
      <c r="K16" s="52">
        <f>SUM(K17:K25)</f>
        <v>2666496.11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/>
      <c r="K17" s="7"/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2192454</v>
      </c>
      <c r="K18" s="7">
        <v>2192454.16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/>
      <c r="K19" s="7"/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644535</v>
      </c>
      <c r="K20" s="7">
        <v>415334.15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/>
      <c r="K23" s="7"/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58708</v>
      </c>
      <c r="K24" s="7">
        <v>58707.8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1454412905</v>
      </c>
      <c r="K26" s="52">
        <f>SUM(K27:K34)</f>
        <v>1454411540.75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1453933898</v>
      </c>
      <c r="K27" s="7">
        <v>1453933898.25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138">
        <v>41526</v>
      </c>
      <c r="K29" s="7">
        <v>41526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138">
        <v>370</v>
      </c>
      <c r="K31" s="7">
        <v>370</v>
      </c>
    </row>
    <row r="32" spans="1:12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437111</v>
      </c>
      <c r="K32" s="7">
        <v>435746.5</v>
      </c>
      <c r="L32" s="136"/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10802480</v>
      </c>
      <c r="K35" s="52">
        <f>SUM(K36:K38)</f>
        <v>9322479.98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10802480</v>
      </c>
      <c r="K38" s="7">
        <v>9322479.98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4119936</v>
      </c>
      <c r="K39" s="7">
        <v>5154848.837155578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2">
        <f>J41+J49+J56+J64</f>
        <v>187995535</v>
      </c>
      <c r="K40" s="52">
        <f>K41+K49+K56+K64</f>
        <v>173315869.27000004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0</v>
      </c>
      <c r="K41" s="52"/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/>
      <c r="K42" s="7"/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184197612</v>
      </c>
      <c r="K49" s="52">
        <f>SUM(K50:K55)</f>
        <v>172931873.27000004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167418850</v>
      </c>
      <c r="K50" s="7">
        <v>157480623.61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37669</v>
      </c>
      <c r="K51" s="7">
        <v>5566.5999999996275</v>
      </c>
    </row>
    <row r="52" spans="1:13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  <c r="M52" s="136"/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554856</v>
      </c>
      <c r="K53" s="7">
        <v>705432.55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3199403</v>
      </c>
      <c r="K54" s="7">
        <v>3650854.7399999998</v>
      </c>
    </row>
    <row r="55" spans="1:12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12986834</v>
      </c>
      <c r="K55" s="7">
        <v>11089395.769999998</v>
      </c>
      <c r="L55" s="136"/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/>
      <c r="K62" s="7"/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3797923</v>
      </c>
      <c r="K64" s="7">
        <v>383996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1245483.6799999997</v>
      </c>
      <c r="K65" s="7">
        <v>544743.29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2">
        <f>J7+J8+J40+J65</f>
        <v>1664181667.68</v>
      </c>
      <c r="K66" s="52">
        <f>K7+K8+K40+K65</f>
        <v>1648018908.9971554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2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3">
        <f>J70+J71+J72+J78+J79+J82+J85</f>
        <v>1235533880</v>
      </c>
      <c r="K69" s="53">
        <f>K70+K71+K72+K78+K79+K82+K85</f>
        <v>1229914250.5165882</v>
      </c>
      <c r="L69" s="136"/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133372000</v>
      </c>
      <c r="K70" s="7">
        <v>133372000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882903009</v>
      </c>
      <c r="K71" s="7">
        <v>882903009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-5098087</v>
      </c>
      <c r="K72" s="52">
        <f>K73+K74-K75+K76+K77</f>
        <v>-4634632.24862231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370603</v>
      </c>
      <c r="K75" s="7">
        <v>494980.88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-4727484</v>
      </c>
      <c r="K77" s="7">
        <v>-4139651.36862231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213934929</v>
      </c>
      <c r="K79" s="52">
        <f>K80-K81</f>
        <v>224356958.44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213934929</v>
      </c>
      <c r="K80" s="7">
        <v>224356958.44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10422029</v>
      </c>
      <c r="K82" s="52">
        <f>K83-K84</f>
        <v>-6083084.674789548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10422029</v>
      </c>
      <c r="K83" s="7"/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>
        <v>6083084.674789548</v>
      </c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2">
        <f>SUM(J87:J89)</f>
        <v>9367488</v>
      </c>
      <c r="K86" s="52">
        <f>SUM(K87:K89)</f>
        <v>9367488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9367488</v>
      </c>
      <c r="K87" s="7">
        <v>9367488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2">
        <f>SUM(J91:J99)</f>
        <v>266551459</v>
      </c>
      <c r="K90" s="52">
        <f>SUM(K91:K99)</f>
        <v>266091770.00245202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117681752</v>
      </c>
      <c r="K93" s="7">
        <v>117681752.142452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112768863</v>
      </c>
      <c r="K96" s="7">
        <v>112309173.86</v>
      </c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36100844</v>
      </c>
      <c r="K98" s="7">
        <v>36100844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2">
        <f>SUM(J101:J112)</f>
        <v>150775732</v>
      </c>
      <c r="K100" s="52">
        <f>SUM(K101:K112)</f>
        <v>141678291.18811545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89417642</v>
      </c>
      <c r="K101" s="7">
        <v>78581681.97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37179431</v>
      </c>
      <c r="K103" s="7">
        <v>39694243.537548006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5510532</v>
      </c>
      <c r="K105" s="7">
        <v>5223007.72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1394590</v>
      </c>
      <c r="K106" s="7">
        <v>69053.98</v>
      </c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958543</v>
      </c>
      <c r="K108" s="7">
        <v>1173161.93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1416119</v>
      </c>
      <c r="K109" s="7">
        <v>1398467.7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22288</v>
      </c>
      <c r="K110" s="7">
        <v>22287.7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14876587</v>
      </c>
      <c r="K112" s="7">
        <v>15516386.650567431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1953109</v>
      </c>
      <c r="K113" s="7">
        <v>967109.26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2">
        <f>J69+J86+J90+J100+J113</f>
        <v>1664181668</v>
      </c>
      <c r="K114" s="52">
        <f>K69+K86+K90+K100+K113</f>
        <v>1648018908.9671555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1235533880</v>
      </c>
      <c r="K118" s="7">
        <v>1229914250.5165882</v>
      </c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311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4">
    <dataValidation allowBlank="1" sqref="A1:I65536 L1:IV65536 J1:J9 J119:J65536 J40:K49 J100:K100 J56:K56 J79:K79 J71:J72 J82:K82 J86:K86 K114:K65536 J66:K69 J26:K26 K15 J35:K35 J16:K16 K81 K1:K10 K71:K76 K78 J90:K90 K88:K89 J114:J117 K85"/>
    <dataValidation type="whole" operator="greaterThanOrEqual" allowBlank="1" showInputMessage="1" showErrorMessage="1" errorTitle="Pogrešan unos" error="Mogu se unijeti samo cjelobrojne pozitivne vrijednosti." sqref="J10:J15 J17:K25 J50:K55 J87:J89 J27:K34 J57:K65 J73:J76 J36:K39 J91:K99 J80:J81 K11:K14 K70 K80 J83:K84 K87 J101:K11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0.8515625" style="51" bestFit="1" customWidth="1"/>
    <col min="15" max="15" width="9.28125" style="51" bestFit="1" customWidth="1"/>
    <col min="16" max="16384" width="9.140625" style="51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7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3">
        <f>SUM(J8:J9)</f>
        <v>19656295</v>
      </c>
      <c r="K7" s="53">
        <f>SUM(K8:K9)</f>
        <v>19656295</v>
      </c>
      <c r="L7" s="53">
        <f>SUM(L8:L9)</f>
        <v>14627309.179999998</v>
      </c>
      <c r="M7" s="53">
        <f>SUM(M8:M9)</f>
        <v>14627309.179999998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/>
      <c r="K8" s="7"/>
      <c r="L8" s="7"/>
      <c r="M8" s="7"/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19656295</v>
      </c>
      <c r="K9" s="7">
        <v>19656295</v>
      </c>
      <c r="L9" s="7">
        <v>14627309.179999998</v>
      </c>
      <c r="M9" s="7">
        <v>14627309.179999998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2">
        <f>J11+J12+J16+J20+J21+J22+J25+J26</f>
        <v>12561292.420000002</v>
      </c>
      <c r="K10" s="52">
        <f>K11+K12+K16+K20+K21+K22+K25+K26</f>
        <v>12561292.420000002</v>
      </c>
      <c r="L10" s="52">
        <f>L11+L12+L16+L20+L21+L22+L25+L26</f>
        <v>14253742.734789543</v>
      </c>
      <c r="M10" s="52">
        <f>M11+M12+M16+M20+M21+M22+M25+M26</f>
        <v>14253742.734789543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2">
        <f>SUM(J13:J15)</f>
        <v>11000</v>
      </c>
      <c r="K12" s="52">
        <f>SUM(K13:K15)</f>
        <v>11000</v>
      </c>
      <c r="L12" s="52">
        <f>SUM(L13:L15)</f>
        <v>14130.6</v>
      </c>
      <c r="M12" s="52">
        <f>SUM(M13:M15)</f>
        <v>14130.6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11000</v>
      </c>
      <c r="K13" s="7">
        <v>11000</v>
      </c>
      <c r="L13" s="7">
        <v>14130.6</v>
      </c>
      <c r="M13" s="7">
        <v>14130.6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/>
      <c r="K15" s="7"/>
      <c r="L15" s="7"/>
      <c r="M15" s="7"/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2">
        <f>SUM(J17:J19)</f>
        <v>7206951.08</v>
      </c>
      <c r="K16" s="52">
        <f>SUM(K17:K19)</f>
        <v>7206951.08</v>
      </c>
      <c r="L16" s="52">
        <f>SUM(L17:L19)</f>
        <v>7026167.27</v>
      </c>
      <c r="M16" s="52">
        <f>SUM(M17:M19)</f>
        <v>7026167.27</v>
      </c>
    </row>
    <row r="17" spans="1:15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3340524.29</v>
      </c>
      <c r="K17" s="7">
        <v>3340524.29</v>
      </c>
      <c r="L17" s="7">
        <v>3315504.9</v>
      </c>
      <c r="M17" s="7">
        <v>3315504.9</v>
      </c>
      <c r="N17"/>
      <c r="O17"/>
    </row>
    <row r="18" spans="1:15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2818039.44</v>
      </c>
      <c r="K18" s="7">
        <v>2818039.44</v>
      </c>
      <c r="L18" s="7">
        <v>2660383.22</v>
      </c>
      <c r="M18" s="7">
        <v>2660383.22</v>
      </c>
      <c r="N18"/>
      <c r="O18"/>
    </row>
    <row r="19" spans="1:15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1048387.3500000001</v>
      </c>
      <c r="K19" s="7">
        <v>1048387.3500000001</v>
      </c>
      <c r="L19" s="7">
        <v>1050279.15</v>
      </c>
      <c r="M19" s="7">
        <v>1050279.15</v>
      </c>
      <c r="N19"/>
      <c r="O19"/>
    </row>
    <row r="20" spans="1:15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420000</v>
      </c>
      <c r="K20" s="7">
        <v>420000</v>
      </c>
      <c r="L20" s="7">
        <v>532324.83</v>
      </c>
      <c r="M20" s="7">
        <v>532324.83</v>
      </c>
      <c r="N20"/>
      <c r="O20"/>
    </row>
    <row r="21" spans="1:15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2919770.340000001</v>
      </c>
      <c r="K21" s="7">
        <v>2919770.340000001</v>
      </c>
      <c r="L21" s="7">
        <v>4787485.040000002</v>
      </c>
      <c r="M21" s="7">
        <v>4787485.040000002</v>
      </c>
      <c r="N21"/>
      <c r="O21"/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2003571</v>
      </c>
      <c r="K26" s="7">
        <v>2003571</v>
      </c>
      <c r="L26" s="7">
        <v>1893634.9947895403</v>
      </c>
      <c r="M26" s="7">
        <v>1893634.9947895403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2">
        <f>SUM(J28:J32)</f>
        <v>60761</v>
      </c>
      <c r="K27" s="52">
        <f>SUM(K28:K32)</f>
        <v>60761</v>
      </c>
      <c r="L27" s="52">
        <f>SUM(L28:L32)</f>
        <v>1686507.3599999999</v>
      </c>
      <c r="M27" s="52">
        <f>SUM(M28:M32)</f>
        <v>1686507.3599999999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60761</v>
      </c>
      <c r="K28" s="7">
        <v>60761</v>
      </c>
      <c r="L28" s="7">
        <v>2782.47</v>
      </c>
      <c r="M28" s="7">
        <v>2782.47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/>
      <c r="K29" s="7"/>
      <c r="L29" s="7">
        <v>1683724.89</v>
      </c>
      <c r="M29" s="7">
        <v>1683724.89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2">
        <f>SUM(J34:J37)</f>
        <v>6923009</v>
      </c>
      <c r="K33" s="52">
        <f>SUM(K34:K37)</f>
        <v>6923009</v>
      </c>
      <c r="L33" s="52">
        <f>SUM(L34:L37)</f>
        <v>7474437.380000001</v>
      </c>
      <c r="M33" s="52">
        <f>SUM(M34:M37)</f>
        <v>7474437.380000001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4871317</v>
      </c>
      <c r="K34" s="7">
        <v>4871317</v>
      </c>
      <c r="L34" s="7">
        <v>544368.5700000001</v>
      </c>
      <c r="M34" s="7">
        <v>544368.5700000001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2051692</v>
      </c>
      <c r="K35" s="7">
        <v>2051692</v>
      </c>
      <c r="L35" s="7">
        <v>6930068.8100000005</v>
      </c>
      <c r="M35" s="7">
        <v>6930068.8100000005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2">
        <f>J7+J27+J38+J40</f>
        <v>19717056</v>
      </c>
      <c r="K42" s="52">
        <f>K7+K27+K38+K40</f>
        <v>19717056</v>
      </c>
      <c r="L42" s="52">
        <f>L7+L27+L38+L40</f>
        <v>16313816.539999997</v>
      </c>
      <c r="M42" s="52">
        <f>M7+M27+M38+M40</f>
        <v>16313816.539999997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2">
        <f>J10+J33+J39+J41</f>
        <v>19484301.42</v>
      </c>
      <c r="K43" s="52">
        <f>K10+K33+K39+K41</f>
        <v>19484301.42</v>
      </c>
      <c r="L43" s="52">
        <f>L10+L33+L39+L41</f>
        <v>21728180.114789546</v>
      </c>
      <c r="M43" s="52">
        <f>M10+M33+M39+M41</f>
        <v>21728180.114789546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2">
        <f>J42-J43</f>
        <v>232754.5799999982</v>
      </c>
      <c r="K44" s="52">
        <f>K42-K43</f>
        <v>232754.5799999982</v>
      </c>
      <c r="L44" s="52">
        <f>L42-L43</f>
        <v>-5414363.574789548</v>
      </c>
      <c r="M44" s="52">
        <f>M42-M43</f>
        <v>-5414363.574789548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232754.5799999982</v>
      </c>
      <c r="K45" s="52">
        <f>IF(K42&gt;K43,K42-K43,0)</f>
        <v>232754.5799999982</v>
      </c>
      <c r="L45" s="52">
        <f>IF(L42&gt;L43,L42-L43,0)</f>
        <v>0</v>
      </c>
      <c r="M45" s="52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5414363.574789548</v>
      </c>
      <c r="M46" s="52">
        <f>IF(M43&gt;M42,M43-M42,0)</f>
        <v>5414363.574789548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269092</v>
      </c>
      <c r="K47" s="7">
        <v>269092</v>
      </c>
      <c r="L47" s="7">
        <v>668721.1</v>
      </c>
      <c r="M47" s="7">
        <v>668721.1</v>
      </c>
    </row>
    <row r="48" spans="1:14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2">
        <f>J44-J47</f>
        <v>-36337.42000000179</v>
      </c>
      <c r="K48" s="52">
        <f>K44-K47</f>
        <v>-36337.42000000179</v>
      </c>
      <c r="L48" s="52">
        <f>L44-L47</f>
        <v>-6083084.674789548</v>
      </c>
      <c r="M48" s="52">
        <f>M44-M47</f>
        <v>-6083084.674789548</v>
      </c>
      <c r="N48" s="136"/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0">
        <f>IF(J48&lt;0,-J48,0)</f>
        <v>36337.42000000179</v>
      </c>
      <c r="K50" s="60">
        <f>IF(K48&lt;0,-K48,0)</f>
        <v>36337.42000000179</v>
      </c>
      <c r="L50" s="60">
        <f>IF(L48&lt;0,-L48,0)</f>
        <v>6083084.674789548</v>
      </c>
      <c r="M50" s="60">
        <f>IF(M48&lt;0,-M48,0)</f>
        <v>6083084.674789548</v>
      </c>
    </row>
    <row r="51" spans="1:13" ht="12.75" customHeight="1">
      <c r="A51" s="229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  <c r="L52" s="54"/>
      <c r="M52" s="61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v>-36337</v>
      </c>
      <c r="K53" s="7">
        <v>-36337</v>
      </c>
      <c r="L53" s="7">
        <v>6083084.674789548</v>
      </c>
      <c r="M53" s="7">
        <v>6083084.674789548</v>
      </c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-36337.42000000179</v>
      </c>
      <c r="K56" s="6">
        <f>K48</f>
        <v>-36337.42000000179</v>
      </c>
      <c r="L56" s="6">
        <f>L48</f>
        <v>-6083084.674789548</v>
      </c>
      <c r="M56" s="6">
        <f>M48</f>
        <v>-6083084.674789548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-357664</v>
      </c>
      <c r="M57" s="52">
        <f>SUM(M58:M64)</f>
        <v>-357664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>
        <v>-357664</v>
      </c>
      <c r="M61" s="7">
        <v>-357664</v>
      </c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2">
        <f>J57-J65</f>
        <v>0</v>
      </c>
      <c r="K66" s="52">
        <f>K57-K65</f>
        <v>0</v>
      </c>
      <c r="L66" s="52">
        <f>L57-L65</f>
        <v>-357664</v>
      </c>
      <c r="M66" s="52">
        <f>M57-M65</f>
        <v>-357664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0">
        <f>J56+J66</f>
        <v>-36337.42000000179</v>
      </c>
      <c r="K67" s="60">
        <f>K56+K66</f>
        <v>-36337.42000000179</v>
      </c>
      <c r="L67" s="60">
        <f>L56+L66</f>
        <v>-6440748.674789548</v>
      </c>
      <c r="M67" s="60">
        <f>M56+M66</f>
        <v>-6440748.674789548</v>
      </c>
    </row>
    <row r="68" spans="1:13" ht="12.75" customHeight="1">
      <c r="A68" s="263" t="s">
        <v>313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f>J67</f>
        <v>-36337.42000000179</v>
      </c>
      <c r="K70" s="7">
        <f>K67</f>
        <v>-36337.42000000179</v>
      </c>
      <c r="L70" s="7">
        <f>L67</f>
        <v>-6440748.674789548</v>
      </c>
      <c r="M70" s="7">
        <f>M67</f>
        <v>-6440748.674789548</v>
      </c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30:J33 N22:O65536 P1:IV65536 L1:O16 L30:M33 J36:M46 J1:K8 J10:K12 J14:K16 J22:M25 K29:K33 J27:M27 J48:M65536"/>
    <dataValidation type="whole" operator="greaterThanOrEqual" allowBlank="1" showInputMessage="1" showErrorMessage="1" errorTitle="Pogrešan unos" error="Mogu se unijeti samo cjelobrojne pozitivne vrijednosti." sqref="J13:K13 L28:M29 J29 J35:K35 L34:M35 J26:M26 J9:K9 J17:M21">
      <formula1>0</formula1>
    </dataValidation>
    <dataValidation type="whole" operator="notEqual" allowBlank="1" showInputMessage="1" showErrorMessage="1" errorTitle="Pogrešan unos" error="Mogu se unijeti samo cjelobrojne vrijednosti." sqref="J47: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0.140625" style="51" customWidth="1"/>
    <col min="12" max="16384" width="9.140625" style="5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340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283</v>
      </c>
      <c r="K5" s="68" t="s">
        <v>284</v>
      </c>
    </row>
    <row r="6" spans="1:11" ht="12.75">
      <c r="A6" s="229" t="s">
        <v>156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232755</v>
      </c>
      <c r="K7" s="7">
        <v>-5414363.574789729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420000</v>
      </c>
      <c r="K8" s="7">
        <v>532324.83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7"/>
      <c r="K9" s="7"/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7"/>
      <c r="K10" s="7">
        <v>11265739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7"/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7"/>
      <c r="K12" s="7">
        <v>5731668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652755</v>
      </c>
      <c r="K13" s="52">
        <f>SUM(K7:K12)</f>
        <v>12115368.255210271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2">
        <v>856041</v>
      </c>
      <c r="K14" s="7">
        <v>4769325</v>
      </c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944932</v>
      </c>
      <c r="K15" s="7"/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/>
      <c r="K16" s="7"/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10355379</v>
      </c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12156352</v>
      </c>
      <c r="K18" s="52">
        <f>SUM(K14:K17)</f>
        <v>4769325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IF(J13&gt;J18,J13-J18,0)</f>
        <v>0</v>
      </c>
      <c r="K19" s="52">
        <f>IF(K13&gt;K18,K13-K18,0)</f>
        <v>7346043.255210271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3">
        <f>IF(J18&gt;J13,J18-J13,0)</f>
        <v>11503597</v>
      </c>
      <c r="K20" s="52">
        <f>IF(K18&gt;K13,K18-K13,0)</f>
        <v>0</v>
      </c>
    </row>
    <row r="21" spans="1:11" ht="12.75">
      <c r="A21" s="229" t="s">
        <v>159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50100</v>
      </c>
      <c r="K22" s="7">
        <v>36114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/>
      <c r="K23" s="7"/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15267299</v>
      </c>
      <c r="K24" s="7"/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0</v>
      </c>
      <c r="K25" s="7"/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77555442</v>
      </c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92872841</v>
      </c>
      <c r="K27" s="52">
        <f>SUM(K22:K26)</f>
        <v>36114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157951</v>
      </c>
      <c r="K28" s="7">
        <v>232538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500402</v>
      </c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>
        <v>140295683</v>
      </c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140954036</v>
      </c>
      <c r="K31" s="52">
        <f>SUM(K28:K30)</f>
        <v>232538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IF(J31&gt;J27,J31-J27,0)</f>
        <v>48081195</v>
      </c>
      <c r="K33" s="52">
        <f>IF(K31&gt;K27,K31-K27,0)</f>
        <v>196424</v>
      </c>
    </row>
    <row r="34" spans="1:11" ht="12.75">
      <c r="A34" s="229" t="s">
        <v>160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7"/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61306498</v>
      </c>
      <c r="K36" s="7">
        <v>500000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61306498</v>
      </c>
      <c r="K38" s="52">
        <f>SUM(K35:K37)</f>
        <v>500000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56725876</v>
      </c>
      <c r="K39" s="7">
        <v>10939168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/>
      <c r="K40" s="7"/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/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>
        <v>595385</v>
      </c>
      <c r="K42" s="7">
        <v>124378</v>
      </c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57321261</v>
      </c>
      <c r="K44" s="52">
        <f>SUM(K39:K43)</f>
        <v>11063546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IF(J38&gt;J44,J38-J44,0)</f>
        <v>3985237</v>
      </c>
      <c r="K45" s="52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IF(J44&gt;J38,J44-J38,0)</f>
        <v>0</v>
      </c>
      <c r="K46" s="52">
        <f>IF(K44&gt;K38,K44-K38,0)</f>
        <v>10563546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55599555</v>
      </c>
      <c r="K48" s="52">
        <f>IF(K20-K19+K33-K32+K46-K45&gt;0,K20-K19+K33-K32+K46-K45,0)</f>
        <v>3413926.744789729</v>
      </c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58570821</v>
      </c>
      <c r="K49" s="7">
        <v>3797923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45">
        <f>J47</f>
        <v>0</v>
      </c>
      <c r="K50" s="45">
        <f>K47</f>
        <v>0</v>
      </c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55599555</v>
      </c>
      <c r="K51" s="5">
        <f>K48</f>
        <v>3413926.744789729</v>
      </c>
    </row>
    <row r="52" spans="1:11" ht="12.75">
      <c r="A52" s="245" t="s">
        <v>177</v>
      </c>
      <c r="B52" s="246"/>
      <c r="C52" s="246"/>
      <c r="D52" s="246"/>
      <c r="E52" s="246"/>
      <c r="F52" s="246"/>
      <c r="G52" s="246"/>
      <c r="H52" s="246"/>
      <c r="I52" s="4">
        <v>44</v>
      </c>
      <c r="J52" s="64">
        <f>J49+J50-J51</f>
        <v>2971266</v>
      </c>
      <c r="K52" s="60">
        <f>K49+K50-K51</f>
        <v>383996.2552102711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L1:IV65536 J1:K6 J52:K65536 J13 J18:K21 J27:K27 J31:K34 J38:K38 J44:K48 K10:K14 K16"/>
    <dataValidation type="whole" operator="greaterThanOrEqual" allowBlank="1" showInputMessage="1" showErrorMessage="1" errorTitle="Pogrešan unos" error="Mogu se unijeti samo cjelobrojne pozitivne vrijednosti." sqref="J50:K50">
      <formula1>0</formula1>
    </dataValidation>
    <dataValidation type="whole" operator="notEqual" allowBlank="1" showInputMessage="1" showErrorMessage="1" errorTitle="Pogrešan unos" error="Mogu se unijeti samo cjelobrojne vrijednosti." sqref="K7:K9 K15 K17 J14:J17 J22:K26 J28:K30 J35:K37 J39:K43 J7:J12 J49:K49 J51:K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1">
        <v>2</v>
      </c>
      <c r="J5" s="72" t="s">
        <v>283</v>
      </c>
      <c r="K5" s="72" t="s">
        <v>284</v>
      </c>
    </row>
    <row r="6" spans="1:11" ht="12.75">
      <c r="A6" s="229" t="s">
        <v>156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9" t="s">
        <v>159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9" t="s">
        <v>160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3" width="10.140625" style="75" bestFit="1" customWidth="1"/>
    <col min="14" max="16384" width="9.140625" style="75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.75">
      <c r="A2" s="41"/>
      <c r="B2" s="73"/>
      <c r="C2" s="299" t="s">
        <v>282</v>
      </c>
      <c r="D2" s="299"/>
      <c r="E2" s="76">
        <v>40909</v>
      </c>
      <c r="F2" s="42" t="s">
        <v>250</v>
      </c>
      <c r="G2" s="300">
        <v>40999</v>
      </c>
      <c r="H2" s="301"/>
      <c r="I2" s="73"/>
      <c r="J2" s="73"/>
      <c r="K2" s="73"/>
      <c r="L2" s="77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80" t="s">
        <v>305</v>
      </c>
      <c r="J3" s="81" t="s">
        <v>150</v>
      </c>
      <c r="K3" s="81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3">
        <v>2</v>
      </c>
      <c r="J4" s="82" t="s">
        <v>283</v>
      </c>
      <c r="K4" s="82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3">
        <v>1</v>
      </c>
      <c r="J5" s="6">
        <v>133372000</v>
      </c>
      <c r="K5" s="44">
        <v>133372000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3">
        <v>2</v>
      </c>
      <c r="J6" s="7">
        <v>882903009</v>
      </c>
      <c r="K6" s="7">
        <v>882903009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3">
        <v>3</v>
      </c>
      <c r="J7" s="7">
        <v>-5098087</v>
      </c>
      <c r="K7" s="45">
        <v>-4634632.24862231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3">
        <v>4</v>
      </c>
      <c r="J8" s="7">
        <v>213934929</v>
      </c>
      <c r="K8" s="7">
        <v>224356958.44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3">
        <v>5</v>
      </c>
      <c r="J9" s="7">
        <v>10422029</v>
      </c>
      <c r="K9" s="7">
        <v>-6083084.674789548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3">
        <v>6</v>
      </c>
      <c r="J10" s="45"/>
      <c r="K10" s="45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3">
        <v>7</v>
      </c>
      <c r="J11" s="45"/>
      <c r="K11" s="45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3">
        <v>8</v>
      </c>
      <c r="J12" s="45"/>
      <c r="K12" s="45"/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3">
        <v>9</v>
      </c>
      <c r="J13" s="45"/>
      <c r="K13" s="45"/>
    </row>
    <row r="14" spans="1:12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3">
        <v>10</v>
      </c>
      <c r="J14" s="78">
        <f>SUM(J5:J13)</f>
        <v>1235533880</v>
      </c>
      <c r="K14" s="78">
        <f>SUM(K5:K13)</f>
        <v>1229914250.5165882</v>
      </c>
      <c r="L14" s="137"/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3">
        <v>11</v>
      </c>
      <c r="J15" s="45"/>
      <c r="K15" s="45"/>
    </row>
    <row r="16" spans="1:13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3">
        <v>12</v>
      </c>
      <c r="J16" s="45"/>
      <c r="K16" s="45"/>
      <c r="M16" s="137"/>
    </row>
    <row r="17" spans="1:12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3">
        <v>13</v>
      </c>
      <c r="J17" s="7">
        <v>-1226000</v>
      </c>
      <c r="K17" s="45">
        <v>-357664</v>
      </c>
      <c r="L17" s="51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3">
        <v>14</v>
      </c>
      <c r="J18" s="7"/>
      <c r="K18" s="45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3">
        <v>15</v>
      </c>
      <c r="J19" s="7"/>
      <c r="K19" s="45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3">
        <v>16</v>
      </c>
      <c r="J20" s="7">
        <v>9196062</v>
      </c>
      <c r="K20" s="45">
        <v>-5261965.483411789</v>
      </c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3">
        <v>17</v>
      </c>
      <c r="J21" s="79">
        <f>SUM(J15:J20)</f>
        <v>7970062</v>
      </c>
      <c r="K21" s="79">
        <f>SUM(K15:K20)</f>
        <v>-5619629.483411789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6">
        <v>18</v>
      </c>
      <c r="J23" s="6">
        <f>J21</f>
        <v>7970062</v>
      </c>
      <c r="K23" s="44">
        <v>-5619629.483411789</v>
      </c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7">
        <v>19</v>
      </c>
      <c r="J24" s="79"/>
      <c r="K24" s="79"/>
    </row>
    <row r="25" spans="1:13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M25" s="51" t="s">
        <v>343</v>
      </c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allowBlank="1" sqref="A1:I65536 L1:IV65536 J1:K4 J10:K16 K17:K19 K21:K65536 J21:J22 J24:J65536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K9">
      <formula1>0</formula1>
    </dataValidation>
    <dataValidation type="whole" operator="notEqual" allowBlank="1" showInputMessage="1" showErrorMessage="1" errorTitle="Pogrešan unos" error="Mogu se unijeti samo cjelobrojne vrijednosti." sqref="K7 K20 J5:J9 K5 J17:J20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5" t="s">
        <v>316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2011-03-28T11:17:39Z</cp:lastPrinted>
  <dcterms:created xsi:type="dcterms:W3CDTF">2008-10-17T11:51:54Z</dcterms:created>
  <dcterms:modified xsi:type="dcterms:W3CDTF">2012-04-27T09:46:08Z</dcterms:modified>
  <cp:category/>
  <cp:version/>
  <cp:contentType/>
  <cp:contentStatus/>
</cp:coreProperties>
</file>