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<sst xmlns="http://schemas.openxmlformats.org/spreadsheetml/2006/main" count="412" uniqueCount="357">
  <si>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</si>
  <si>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</si>
  <si>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</si>
  <si>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</si>
  <si>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</si>
  <si>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</si>
  <si>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</si>
  <si>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</si>
  <si>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</si>
  <si>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</si>
  <si>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</si>
  <si>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</si>
  <si>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</si>
  <si>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</si>
  <si>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</si>
  <si>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</si>
  <si>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</si>
  <si>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</si>
  <si>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</si>
  <si>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</si>
  <si>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</si>
  <si>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</si>
  <si>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</si>
  <si>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</si>
  <si>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</si>
  <si>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</si>
  <si>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</si>
  <si>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</si>
  <si>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</si>
  <si>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</si>
  <si>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</si>
  <si>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</si>
  <si>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</si>
  <si>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</si>
  <si>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</si>
  <si>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</si>
  <si>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</si>
  <si>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</si>
  <si>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</si>
  <si>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</si>
  <si>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</si>
  <si>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</si>
  <si>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</si>
  <si>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</si>
  <si>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</si>
  <si>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</si>
  <si>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</si>
  <si>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</si>
  <si>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</si>
  <si>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</si>
  <si>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</si>
  <si>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</si>
  <si>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</si>
  <si>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</si>
  <si>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</si>
  <si>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</si>
  <si>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</si>
  <si>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</si>
  <si>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</si>
  <si>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</si>
  <si>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</si>
  <si>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</si>
  <si>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</si>
  <si>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</si>
  <si>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</si>
  <si>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</si>
  <si>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</si>
  <si>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</si>
  <si>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</si>
  <si>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</si>
  <si>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</si>
  <si>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</si>
  <si>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</si>
  <si>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</si>
  <si>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</si>
  <si>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</si>
  <si>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</si>
  <si>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</si>
  <si>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</si>
  <si>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</si>
  <si>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</si>
  <si>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</si>
  <si>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</si>
  <si>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</si>
  <si>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</si>
  <si>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</si>
  <si>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</si>
  <si>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</si>
  <si>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</si>
  <si>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</si>
  <si>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</si>
  <si>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</si>
  <si>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</si>
  <si>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</si>
  <si>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</si>
  <si>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</si>
  <si>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</si>
  <si>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</si>
  <si>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</si>
  <si>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</si>
  <si>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</si>
  <si>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</si>
  <si>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</si>
  <si>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</si>
  <si>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</si>
  <si>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</si>
  <si>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</si>
  <si>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</si>
  <si>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</si>
  <si>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</si>
  <si>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</si>
  <si>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</si>
  <si>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</si>
  <si>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</si>
  <si>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</si>
  <si>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</si>
  <si>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</si>
  <si>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</si>
  <si>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</si>
  <si>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</si>
  <si>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</si>
  <si>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</si>
  <si>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</si>
  <si>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</si>
  <si>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</si>
  <si>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</si>
  <si>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</si>
  <si>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</si>
  <si>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</si>
  <si>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</si>
  <si>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</si>
  <si>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</si>
  <si>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</si>
  <si>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</si>
  <si>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</si>
  <si>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</si>
  <si>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</si>
  <si>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</si>
  <si>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</si>
  <si>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</si>
  <si>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</si>
  <si>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</si>
  <si>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</si>
  <si>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</si>
  <si>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</si>
  <si>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</si>
  <si>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</si>
  <si>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</si>
  <si>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</si>
  <si>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</si>
  <si>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</si>
  <si>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</si>
  <si>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</si>
  <si>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</si>
  <si>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</si>
  <si>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</si>
  <si>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</si>
  <si>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</si>
  <si>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</si>
  <si>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</si>
  <si>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</si>
  <si>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</si>
  <si>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</si>
  <si>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</si>
  <si>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</si>
  <si>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</si>
  <si>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</si>
  <si>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</si>
  <si>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</si>
  <si>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</si>
  <si>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</si>
  <si>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</si>
  <si>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</si>
  <si>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</si>
  <si>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</si>
  <si>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</si>
  <si>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</si>
  <si>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</si>
  <si>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</si>
  <si>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</si>
  <si>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</si>
  <si>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</si>
  <si>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</si>
  <si>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</si>
  <si>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</si>
  <si>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</si>
  <si>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</si>
  <si>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</si>
  <si>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</si>
  <si>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</si>
  <si>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</si>
  <si>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</si>
  <si>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</si>
  <si>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</si>
  <si>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</si>
  <si>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</si>
  <si>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</si>
  <si>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</si>
  <si>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</si>
  <si>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</si>
  <si>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</si>
  <si>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</si>
  <si>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</si>
  <si>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</si>
  <si>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</si>
  <si>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</si>
  <si>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</si>
  <si>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</si>
  <si>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</si>
  <si>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</si>
  <si>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</si>
  <si>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</si>
  <si>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</si>
  <si>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</si>
  <si>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</si>
  <si>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</si>
  <si>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</si>
  <si>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</si>
  <si>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</si>
  <si>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</si>
  <si>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</si>
  <si>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</si>
  <si>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</si>
  <si>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</si>
  <si>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</si>
  <si>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</si>
  <si>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</si>
  <si>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</si>
  <si>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</si>
  <si>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</si>
  <si>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</si>
  <si>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</si>
  <si>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</si>
  <si>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</si>
  <si>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</si>
  <si>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</si>
  <si>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</si>
  <si>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</si>
  <si>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</si>
  <si>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</si>
  <si>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</si>
  <si>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</si>
  <si>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</si>
  <si>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</si>
  <si>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</si>
  <si>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</si>
  <si>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</si>
  <si>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</si>
  <si>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</si>
  <si>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</si>
  <si>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</si>
  <si>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</si>
  <si>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</si>
  <si>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</si>
  <si>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</si>
  <si>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</si>
  <si>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</si>
  <si>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</si>
  <si>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</si>
  <si>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</si>
  <si>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</si>
  <si>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</si>
  <si>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</si>
  <si>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</si>
  <si>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</si>
  <si>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</si>
  <si>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</si>
  <si>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</si>
  <si>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</si>
  <si>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</si>
  <si>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</si>
  <si>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</si>
  <si>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</si>
  <si>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</si>
  <si>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</si>
  <si>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</si>
  <si>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</si>
  <si>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</si>
  <si>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</si>
  <si>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</si>
  <si>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</si>
  <si>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</si>
  <si>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</si>
  <si>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</si>
  <si>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</si>
  <si>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</si>
  <si>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</si>
  <si>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</si>
  <si>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</si>
  <si>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</si>
  <si>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</si>
  <si>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</si>
  <si>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</si>
  <si>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</si>
  <si>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</si>
  <si>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</si>
  <si>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</si>
  <si>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</si>
  <si>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</si>
  <si>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</si>
  <si>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</si>
  <si>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</si>
  <si>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</si>
  <si>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</si>
  <si>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</si>
  <si>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</si>
  <si>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</si>
  <si>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</si>
  <si>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</si>
  <si>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</si>
  <si>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</si>
  <si>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</si>
  <si>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</si>
  <si>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</si>
  <si>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</si>
  <si>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</si>
  <si>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</si>
  <si>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</si>
  <si>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</si>
  <si>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</si>
  <si>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</si>
  <si>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</si>
  <si>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</si>
  <si>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</si>
  <si>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</si>
  <si>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</si>
  <si>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</si>
  <si>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</si>
  <si>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</si>
  <si>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</si>
  <si>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</si>
  <si>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</si>
  <si>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51900</t>
  </si>
  <si>
    <t>ATLANTIC TRADE DOO 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</si>
  <si>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</si>
  <si>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</si>
  <si>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</si>
  <si>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</si>
  <si>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</si>
  <si>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</si>
  <si>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</si>
  <si>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</si>
  <si>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</si>
  <si>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</si>
  <si>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</si>
  <si>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</si>
  <si>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</si>
  <si>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</si>
  <si>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</si>
  <si>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</si>
  <si>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</si>
  <si>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</si>
  <si>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</si>
  <si>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</si>
  <si>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stanje na dan 31.03.2012.</t>
  </si>
  <si>
    <t>u razdoblju 01.01.2012. do 31.03.2012.</t>
  </si>
  <si>
    <t>31.03.2012.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</si>
</sst>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;\(#,##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8" t="s">
        <v>249</v>
      </c>
      <c r="B2" s="199"/>
      <c r="C2" s="199"/>
      <c r="D2" s="200"/>
      <c r="E2" s="116">
        <v>40544</v>
      </c>
      <c r="F2" s="12"/>
      <c r="G2" s="13" t="s">
        <v>250</v>
      </c>
      <c r="H2" s="116">
        <v>40999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1" t="s">
        <v>317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8" t="s">
        <v>251</v>
      </c>
      <c r="B6" s="149"/>
      <c r="C6" s="163" t="s">
        <v>323</v>
      </c>
      <c r="D6" s="164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2"/>
      <c r="C7" s="16"/>
      <c r="D7" s="16"/>
      <c r="E7" s="28"/>
      <c r="F7" s="28"/>
      <c r="G7" s="28"/>
      <c r="H7" s="28"/>
      <c r="I7" s="91"/>
      <c r="J7" s="10"/>
      <c r="K7" s="10"/>
      <c r="L7" s="10"/>
    </row>
    <row r="8" spans="1:12" ht="12.75">
      <c r="A8" s="204" t="s">
        <v>252</v>
      </c>
      <c r="B8" s="205"/>
      <c r="C8" s="163" t="s">
        <v>324</v>
      </c>
      <c r="D8" s="164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3" t="s">
        <v>253</v>
      </c>
      <c r="B10" s="196"/>
      <c r="C10" s="163" t="s">
        <v>325</v>
      </c>
      <c r="D10" s="164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8" t="s">
        <v>254</v>
      </c>
      <c r="B12" s="149"/>
      <c r="C12" s="165" t="s">
        <v>326</v>
      </c>
      <c r="D12" s="193"/>
      <c r="E12" s="193"/>
      <c r="F12" s="193"/>
      <c r="G12" s="193"/>
      <c r="H12" s="193"/>
      <c r="I12" s="15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8" t="s">
        <v>255</v>
      </c>
      <c r="B14" s="149"/>
      <c r="C14" s="194">
        <v>10000</v>
      </c>
      <c r="D14" s="195"/>
      <c r="E14" s="16"/>
      <c r="F14" s="165" t="s">
        <v>327</v>
      </c>
      <c r="G14" s="193"/>
      <c r="H14" s="193"/>
      <c r="I14" s="15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8" t="s">
        <v>256</v>
      </c>
      <c r="B16" s="149"/>
      <c r="C16" s="165" t="s">
        <v>328</v>
      </c>
      <c r="D16" s="193"/>
      <c r="E16" s="193"/>
      <c r="F16" s="193"/>
      <c r="G16" s="193"/>
      <c r="H16" s="193"/>
      <c r="I16" s="15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8" t="s">
        <v>257</v>
      </c>
      <c r="B18" s="149"/>
      <c r="C18" s="189" t="s">
        <v>329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8" t="s">
        <v>258</v>
      </c>
      <c r="B20" s="149"/>
      <c r="C20" s="189" t="s">
        <v>330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8" t="s">
        <v>259</v>
      </c>
      <c r="B22" s="149"/>
      <c r="C22" s="117"/>
      <c r="D22" s="165"/>
      <c r="E22" s="179"/>
      <c r="F22" s="180"/>
      <c r="G22" s="148"/>
      <c r="H22" s="19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8" t="s">
        <v>260</v>
      </c>
      <c r="B24" s="149"/>
      <c r="C24" s="117"/>
      <c r="D24" s="165"/>
      <c r="E24" s="179"/>
      <c r="F24" s="179"/>
      <c r="G24" s="180"/>
      <c r="H24" s="49" t="s">
        <v>261</v>
      </c>
      <c r="I24" s="118">
        <v>4205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8" t="s">
        <v>262</v>
      </c>
      <c r="B26" s="149"/>
      <c r="C26" s="119" t="s">
        <v>331</v>
      </c>
      <c r="D26" s="25"/>
      <c r="E26" s="32"/>
      <c r="F26" s="24"/>
      <c r="G26" s="181" t="s">
        <v>263</v>
      </c>
      <c r="H26" s="149"/>
      <c r="I26" s="120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2" t="s">
        <v>264</v>
      </c>
      <c r="B28" s="183"/>
      <c r="C28" s="184"/>
      <c r="D28" s="184"/>
      <c r="E28" s="185" t="s">
        <v>265</v>
      </c>
      <c r="F28" s="186"/>
      <c r="G28" s="186"/>
      <c r="H28" s="187" t="s">
        <v>266</v>
      </c>
      <c r="I28" s="188"/>
      <c r="J28" s="10"/>
      <c r="K28" s="10"/>
      <c r="L28" s="10"/>
    </row>
    <row r="29" spans="1:12" ht="12.75">
      <c r="A29" s="98"/>
      <c r="B29" s="32"/>
      <c r="C29" s="32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 t="s">
        <v>333</v>
      </c>
      <c r="B30" s="175"/>
      <c r="C30" s="175"/>
      <c r="D30" s="176"/>
      <c r="E30" s="165" t="s">
        <v>327</v>
      </c>
      <c r="F30" s="175"/>
      <c r="G30" s="176"/>
      <c r="H30" s="163" t="s">
        <v>334</v>
      </c>
      <c r="I30" s="164"/>
      <c r="J30" s="10"/>
      <c r="K30" s="10"/>
      <c r="L30" s="10"/>
    </row>
    <row r="31" spans="1:12" ht="12.75">
      <c r="A31" s="124"/>
      <c r="B31" s="125"/>
      <c r="C31" s="126"/>
      <c r="D31" s="177"/>
      <c r="E31" s="177"/>
      <c r="F31" s="177"/>
      <c r="G31" s="178"/>
      <c r="H31" s="24"/>
      <c r="I31" s="129"/>
      <c r="J31" s="10"/>
      <c r="K31" s="10"/>
      <c r="L31" s="10"/>
    </row>
    <row r="32" spans="1:12" ht="12.75">
      <c r="A32" s="165" t="s">
        <v>335</v>
      </c>
      <c r="B32" s="175"/>
      <c r="C32" s="175"/>
      <c r="D32" s="176"/>
      <c r="E32" s="165" t="s">
        <v>336</v>
      </c>
      <c r="F32" s="175"/>
      <c r="G32" s="176"/>
      <c r="H32" s="163" t="s">
        <v>337</v>
      </c>
      <c r="I32" s="164"/>
      <c r="J32" s="10"/>
      <c r="K32" s="10"/>
      <c r="L32" s="10"/>
    </row>
    <row r="33" spans="1:12" ht="12.75">
      <c r="A33" s="124"/>
      <c r="B33" s="125"/>
      <c r="C33" s="126"/>
      <c r="D33" s="127"/>
      <c r="E33" s="127"/>
      <c r="F33" s="127"/>
      <c r="G33" s="128"/>
      <c r="H33" s="24"/>
      <c r="I33" s="130"/>
      <c r="J33" s="10"/>
      <c r="K33" s="10"/>
      <c r="L33" s="10"/>
    </row>
    <row r="34" spans="1:12" ht="12.75">
      <c r="A34" s="165" t="s">
        <v>338</v>
      </c>
      <c r="B34" s="175"/>
      <c r="C34" s="175"/>
      <c r="D34" s="176"/>
      <c r="E34" s="165" t="s">
        <v>339</v>
      </c>
      <c r="F34" s="175"/>
      <c r="G34" s="176"/>
      <c r="H34" s="163" t="s">
        <v>340</v>
      </c>
      <c r="I34" s="164"/>
      <c r="J34" s="10"/>
      <c r="K34" s="10"/>
      <c r="L34" s="10"/>
    </row>
    <row r="35" spans="1:12" ht="12.75">
      <c r="A35" s="124"/>
      <c r="B35" s="125"/>
      <c r="C35" s="126"/>
      <c r="D35" s="127"/>
      <c r="E35" s="127"/>
      <c r="F35" s="127"/>
      <c r="G35" s="128"/>
      <c r="H35" s="24"/>
      <c r="I35" s="130"/>
      <c r="J35" s="10"/>
      <c r="K35" s="10"/>
      <c r="L35" s="10"/>
    </row>
    <row r="36" spans="1:12" ht="12.75">
      <c r="A36" s="165" t="s">
        <v>341</v>
      </c>
      <c r="B36" s="175"/>
      <c r="C36" s="175"/>
      <c r="D36" s="176"/>
      <c r="E36" s="165" t="s">
        <v>339</v>
      </c>
      <c r="F36" s="175"/>
      <c r="G36" s="176"/>
      <c r="H36" s="163" t="s">
        <v>342</v>
      </c>
      <c r="I36" s="164"/>
      <c r="J36" s="10"/>
      <c r="K36" s="10"/>
      <c r="L36" s="10"/>
    </row>
    <row r="37" spans="1:12" ht="12.75">
      <c r="A37" s="131"/>
      <c r="B37" s="132"/>
      <c r="C37" s="173"/>
      <c r="D37" s="174"/>
      <c r="E37" s="24"/>
      <c r="F37" s="173"/>
      <c r="G37" s="174"/>
      <c r="H37" s="24"/>
      <c r="I37" s="135"/>
      <c r="J37" s="10"/>
      <c r="K37" s="10"/>
      <c r="L37" s="10"/>
    </row>
    <row r="38" spans="1:12" ht="12.75">
      <c r="A38" s="165" t="s">
        <v>343</v>
      </c>
      <c r="B38" s="175"/>
      <c r="C38" s="175"/>
      <c r="D38" s="176"/>
      <c r="E38" s="165" t="s">
        <v>336</v>
      </c>
      <c r="F38" s="175"/>
      <c r="G38" s="176"/>
      <c r="H38" s="163" t="s">
        <v>344</v>
      </c>
      <c r="I38" s="164"/>
      <c r="J38" s="10"/>
      <c r="K38" s="10"/>
      <c r="L38" s="10"/>
    </row>
    <row r="39" spans="1:12" ht="12.75">
      <c r="A39" s="131"/>
      <c r="B39" s="132"/>
      <c r="C39" s="133"/>
      <c r="D39" s="134"/>
      <c r="E39" s="24"/>
      <c r="F39" s="133"/>
      <c r="G39" s="134"/>
      <c r="H39" s="24"/>
      <c r="I39" s="135"/>
      <c r="J39" s="10"/>
      <c r="K39" s="10"/>
      <c r="L39" s="10"/>
    </row>
    <row r="40" spans="1:12" ht="12.75">
      <c r="A40" s="165" t="s">
        <v>345</v>
      </c>
      <c r="B40" s="175"/>
      <c r="C40" s="175"/>
      <c r="D40" s="176"/>
      <c r="E40" s="165" t="s">
        <v>346</v>
      </c>
      <c r="F40" s="175"/>
      <c r="G40" s="176"/>
      <c r="H40" s="163" t="s">
        <v>347</v>
      </c>
      <c r="I40" s="164"/>
      <c r="J40" s="10"/>
      <c r="K40" s="10"/>
      <c r="L40" s="10"/>
    </row>
    <row r="41" spans="1:12" ht="12.75">
      <c r="A41" s="121"/>
      <c r="B41" s="32"/>
      <c r="C41" s="32"/>
      <c r="D41" s="32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29"/>
      <c r="C42" s="30"/>
      <c r="D42" s="31"/>
      <c r="E42" s="16"/>
      <c r="F42" s="30"/>
      <c r="G42" s="31"/>
      <c r="H42" s="16"/>
      <c r="I42" s="93"/>
      <c r="J42" s="10"/>
      <c r="K42" s="10"/>
      <c r="L42" s="10"/>
    </row>
    <row r="43" spans="1:12" ht="12.75">
      <c r="A43" s="101"/>
      <c r="B43" s="33"/>
      <c r="C43" s="33"/>
      <c r="D43" s="20"/>
      <c r="E43" s="20"/>
      <c r="F43" s="33"/>
      <c r="G43" s="20"/>
      <c r="H43" s="20"/>
      <c r="I43" s="102"/>
      <c r="J43" s="10"/>
      <c r="K43" s="10"/>
      <c r="L43" s="10"/>
    </row>
    <row r="44" spans="1:12" ht="12.75">
      <c r="A44" s="143" t="s">
        <v>267</v>
      </c>
      <c r="B44" s="144"/>
      <c r="C44" s="163"/>
      <c r="D44" s="164"/>
      <c r="E44" s="26"/>
      <c r="F44" s="165"/>
      <c r="G44" s="166"/>
      <c r="H44" s="166"/>
      <c r="I44" s="167"/>
      <c r="J44" s="10"/>
      <c r="K44" s="10"/>
      <c r="L44" s="10"/>
    </row>
    <row r="45" spans="1:12" ht="12.75">
      <c r="A45" s="99"/>
      <c r="B45" s="29"/>
      <c r="C45" s="168"/>
      <c r="D45" s="169"/>
      <c r="E45" s="16"/>
      <c r="F45" s="168"/>
      <c r="G45" s="170"/>
      <c r="H45" s="34"/>
      <c r="I45" s="103"/>
      <c r="J45" s="10"/>
      <c r="K45" s="10"/>
      <c r="L45" s="10"/>
    </row>
    <row r="46" spans="1:12" ht="12.75">
      <c r="A46" s="143" t="s">
        <v>268</v>
      </c>
      <c r="B46" s="144"/>
      <c r="C46" s="165" t="s">
        <v>348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3" t="s">
        <v>270</v>
      </c>
      <c r="B48" s="144"/>
      <c r="C48" s="150" t="s">
        <v>349</v>
      </c>
      <c r="D48" s="146"/>
      <c r="E48" s="147"/>
      <c r="F48" s="16"/>
      <c r="G48" s="49" t="s">
        <v>271</v>
      </c>
      <c r="H48" s="150" t="s">
        <v>350</v>
      </c>
      <c r="I48" s="14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3" t="s">
        <v>257</v>
      </c>
      <c r="B50" s="144"/>
      <c r="C50" s="145" t="s">
        <v>351</v>
      </c>
      <c r="D50" s="146"/>
      <c r="E50" s="146"/>
      <c r="F50" s="146"/>
      <c r="G50" s="146"/>
      <c r="H50" s="146"/>
      <c r="I50" s="14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8" t="s">
        <v>272</v>
      </c>
      <c r="B52" s="149"/>
      <c r="C52" s="150" t="s">
        <v>352</v>
      </c>
      <c r="D52" s="146"/>
      <c r="E52" s="146"/>
      <c r="F52" s="146"/>
      <c r="G52" s="146"/>
      <c r="H52" s="146"/>
      <c r="I52" s="151"/>
      <c r="J52" s="10"/>
      <c r="K52" s="10"/>
      <c r="L52" s="10"/>
    </row>
    <row r="53" spans="1:12" ht="12.75">
      <c r="A53" s="104"/>
      <c r="B53" s="20"/>
      <c r="C53" s="159" t="s">
        <v>273</v>
      </c>
      <c r="D53" s="159"/>
      <c r="E53" s="159"/>
      <c r="F53" s="159"/>
      <c r="G53" s="159"/>
      <c r="H53" s="159"/>
      <c r="I53" s="105"/>
      <c r="J53" s="10"/>
      <c r="K53" s="10"/>
      <c r="L53" s="10"/>
    </row>
    <row r="54" spans="1:12" ht="12.75">
      <c r="A54" s="104"/>
      <c r="B54" s="20"/>
      <c r="C54" s="35"/>
      <c r="D54" s="35"/>
      <c r="E54" s="35"/>
      <c r="F54" s="35"/>
      <c r="G54" s="35"/>
      <c r="H54" s="35"/>
      <c r="I54" s="105"/>
      <c r="J54" s="10"/>
      <c r="K54" s="10"/>
      <c r="L54" s="10"/>
    </row>
    <row r="55" spans="1:12" ht="12.75">
      <c r="A55" s="104"/>
      <c r="B55" s="152" t="s">
        <v>274</v>
      </c>
      <c r="C55" s="153"/>
      <c r="D55" s="153"/>
      <c r="E55" s="153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04"/>
      <c r="B57" s="154" t="s">
        <v>307</v>
      </c>
      <c r="C57" s="155"/>
      <c r="D57" s="155"/>
      <c r="E57" s="155"/>
      <c r="F57" s="155"/>
      <c r="G57" s="155"/>
      <c r="H57" s="155"/>
      <c r="I57" s="106"/>
      <c r="J57" s="10"/>
      <c r="K57" s="10"/>
      <c r="L57" s="10"/>
    </row>
    <row r="58" spans="1:12" ht="12.75">
      <c r="A58" s="104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04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6"/>
      <c r="H61" s="37"/>
      <c r="I61" s="111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2"/>
      <c r="G62" s="160" t="s">
        <v>277</v>
      </c>
      <c r="H62" s="161"/>
      <c r="I62" s="162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1"/>
      <c r="H63" s="142"/>
      <c r="I63" s="115"/>
      <c r="J63" s="10"/>
      <c r="K63" s="10"/>
      <c r="L63" s="10"/>
    </row>
  </sheetData>
  <sheetProtection/>
  <protectedRanges>
    <protectedRange sqref="E2 H2 C6:D6 C10:D10 C12:I12 C14:D14 F14:I14 C16:I16 C18:I18 C20:I20 C24:G24 C22:F22 C26 I24" name="Range1"/>
    <protectedRange sqref="I26" name="Range1_7"/>
    <protectedRange sqref="A30:I30 A32:I32 A34:G34" name="Range1_8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61">
      <selection activeCell="J118" sqref="J118:K119"/>
    </sheetView>
  </sheetViews>
  <sheetFormatPr defaultColWidth="9.140625" defaultRowHeight="12.75"/>
  <cols>
    <col min="1" max="9" width="9.140625" style="50" customWidth="1"/>
    <col min="10" max="10" width="11.140625" style="50" bestFit="1" customWidth="1"/>
    <col min="11" max="11" width="11.28125" style="50" customWidth="1"/>
    <col min="12" max="12" width="10.28125" style="50" bestFit="1" customWidth="1"/>
    <col min="13" max="16384" width="9.140625" style="50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354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353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6" t="s">
        <v>278</v>
      </c>
      <c r="J4" s="57" t="s">
        <v>319</v>
      </c>
      <c r="K4" s="58" t="s">
        <v>320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5">
        <v>2</v>
      </c>
      <c r="J5" s="54">
        <v>3</v>
      </c>
      <c r="K5" s="54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1">
        <f>J9+J16+J26+J35+J39</f>
        <v>3235531723</v>
      </c>
      <c r="K8" s="51">
        <f>K9+K16+K26+K35+K39</f>
        <v>3125405828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1">
        <f>SUM(J10:J15)</f>
        <v>1956193783</v>
      </c>
      <c r="K9" s="51">
        <f>SUM(K10:K15)</f>
        <v>1899515519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K10" s="7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1041541071</v>
      </c>
      <c r="K11" s="7">
        <v>1020783170</v>
      </c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911926751</v>
      </c>
      <c r="K12" s="7">
        <v>875473430</v>
      </c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135548</v>
      </c>
      <c r="K13" s="7">
        <v>170850</v>
      </c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1430063</v>
      </c>
      <c r="K14" s="7">
        <v>1859800</v>
      </c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1160350</v>
      </c>
      <c r="K15" s="7">
        <v>1228269</v>
      </c>
    </row>
    <row r="16" spans="1:11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51">
        <f>SUM(J17:J25)</f>
        <v>1191436091</v>
      </c>
      <c r="K16" s="51">
        <f>SUM(K17:K25)</f>
        <v>1150166819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95959408</v>
      </c>
      <c r="K17" s="7">
        <v>91397958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444107265</v>
      </c>
      <c r="K18" s="7">
        <v>434261518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615509425</v>
      </c>
      <c r="K19" s="7">
        <v>584034213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/>
      <c r="K20" s="7"/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/>
      <c r="K22" s="7">
        <v>6850811</v>
      </c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33925804</v>
      </c>
      <c r="K23" s="7">
        <v>31704956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/>
      <c r="K24" s="7"/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1934189</v>
      </c>
      <c r="K25" s="7">
        <v>1917363</v>
      </c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51">
        <f>SUM(J27:J34)</f>
        <v>20411215</v>
      </c>
      <c r="K26" s="51">
        <f>SUM(K27:K34)</f>
        <v>11439249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/>
      <c r="K27" s="7"/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/>
      <c r="K28" s="7"/>
    </row>
    <row r="29" spans="1:11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/>
      <c r="K29" s="7"/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/>
      <c r="K31" s="7"/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10436123</v>
      </c>
      <c r="K32" s="7">
        <v>10131782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9975092</v>
      </c>
      <c r="K33" s="7">
        <v>1307467</v>
      </c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1">
        <f>SUM(J36:J38)</f>
        <v>11078193</v>
      </c>
      <c r="K35" s="51">
        <f>SUM(K36:K38)</f>
        <v>9625995</v>
      </c>
    </row>
    <row r="36" spans="1:11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</row>
    <row r="38" spans="1:11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11078193</v>
      </c>
      <c r="K38" s="7">
        <v>9625995</v>
      </c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56412441</v>
      </c>
      <c r="K39" s="7">
        <v>54658246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1">
        <f>J41+J49+J56+J64</f>
        <v>2108342966</v>
      </c>
      <c r="K40" s="51">
        <f>K41+K49+K56+K64</f>
        <v>2148585413</v>
      </c>
    </row>
    <row r="41" spans="1:12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1">
        <f>SUM(J42:J48)</f>
        <v>672807438</v>
      </c>
      <c r="K41" s="51">
        <f>SUM(K42:K48)</f>
        <v>713547483</v>
      </c>
      <c r="L41" s="137"/>
    </row>
    <row r="42" spans="1:12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183109506</v>
      </c>
      <c r="K42" s="7">
        <v>169386226</v>
      </c>
      <c r="L42" s="137"/>
    </row>
    <row r="43" spans="1:12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12021549</v>
      </c>
      <c r="K43" s="7">
        <v>14559427</v>
      </c>
      <c r="L43" s="137"/>
    </row>
    <row r="44" spans="1:12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170305674</v>
      </c>
      <c r="K44" s="7">
        <v>204282311</v>
      </c>
      <c r="L44" s="137"/>
    </row>
    <row r="45" spans="1:12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168243555</v>
      </c>
      <c r="K45" s="7">
        <v>174982794</v>
      </c>
      <c r="L45" s="137"/>
    </row>
    <row r="46" spans="1:12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>
        <v>7812221</v>
      </c>
      <c r="L46" s="137"/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139127154</v>
      </c>
      <c r="K47" s="7">
        <v>142524504</v>
      </c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51">
        <f>SUM(J50:J55)</f>
        <v>1127895827</v>
      </c>
      <c r="K49" s="51">
        <f>SUM(K50:K55)</f>
        <v>980922273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90107698</v>
      </c>
      <c r="K50" s="7">
        <v>95146025</v>
      </c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936784376</v>
      </c>
      <c r="K51" s="7">
        <v>792897763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/>
      <c r="K53" s="7"/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65650742</v>
      </c>
      <c r="K54" s="7">
        <v>58334643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35353011</v>
      </c>
      <c r="K55" s="7">
        <v>34543842</v>
      </c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51">
        <f>SUM(J57:J63)</f>
        <v>60043405</v>
      </c>
      <c r="K56" s="51">
        <f>SUM(K57:K63)</f>
        <v>80078464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3420000</v>
      </c>
      <c r="K58" s="7">
        <v>4481750</v>
      </c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38374268</v>
      </c>
      <c r="K62" s="7">
        <v>71489680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18249137</v>
      </c>
      <c r="K63" s="7">
        <v>4107034</v>
      </c>
    </row>
    <row r="64" spans="1:12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247596296</v>
      </c>
      <c r="K64" s="7">
        <v>374037193</v>
      </c>
      <c r="L64" s="137"/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11370497</v>
      </c>
      <c r="K65" s="7">
        <v>22079926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1">
        <f>J7+J8+J40+J65</f>
        <v>5355245186</v>
      </c>
      <c r="K66" s="51">
        <f>K7+K8+K40+K65</f>
        <v>5296071167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30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2">
        <f>J70+J71+J72+J78+J79+J82+J85</f>
        <v>1512323938</v>
      </c>
      <c r="K69" s="52">
        <f>K70+K71+K72+K78+K79+K82+K85</f>
        <v>1452750245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133372000</v>
      </c>
      <c r="K70" s="7">
        <v>133372000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882903246</v>
      </c>
      <c r="K71" s="7">
        <v>882903246</v>
      </c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51">
        <f>J73+J74-J75+J76+J77</f>
        <v>2832047</v>
      </c>
      <c r="K72" s="51">
        <f>K73+K74-K75+K76+K77</f>
        <v>-50833391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/>
      <c r="K73" s="7"/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/>
      <c r="K74" s="7"/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370703</v>
      </c>
      <c r="K75" s="7">
        <v>258781</v>
      </c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3202750</v>
      </c>
      <c r="K77" s="7">
        <v>-50574610</v>
      </c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/>
      <c r="K78" s="7"/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51">
        <f>J80-J81</f>
        <v>378696325</v>
      </c>
      <c r="K79" s="51">
        <f>K80-K81</f>
        <v>425294513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378696325</v>
      </c>
      <c r="K80" s="7">
        <v>425294513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51">
        <f>J83-J84</f>
        <v>46600798</v>
      </c>
      <c r="K82" s="51">
        <f>K83-K84</f>
        <v>-6317800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46600798</v>
      </c>
      <c r="K83" s="7"/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>
        <v>6317800</v>
      </c>
    </row>
    <row r="85" spans="1:12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67919522</v>
      </c>
      <c r="K85" s="7">
        <v>68331677</v>
      </c>
      <c r="L85" s="13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1">
        <f>SUM(J87:J89)</f>
        <v>76515106</v>
      </c>
      <c r="K86" s="51">
        <f>SUM(K87:K89)</f>
        <v>71219712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44230999</v>
      </c>
      <c r="K87" s="7">
        <v>40835121</v>
      </c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32284107</v>
      </c>
      <c r="K89" s="7">
        <v>30384591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1">
        <f>SUM(J91:J99)</f>
        <v>2638539013</v>
      </c>
      <c r="K90" s="51">
        <f>SUM(K91:K99)</f>
        <v>2581205157.701703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389133856</v>
      </c>
      <c r="K91" s="7">
        <v>419108064.7017031</v>
      </c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1844822000</v>
      </c>
      <c r="K93" s="7">
        <v>1776070533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112768863</v>
      </c>
      <c r="K96" s="7">
        <v>112309174</v>
      </c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98750345</v>
      </c>
      <c r="K98" s="7">
        <v>93018715</v>
      </c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193063949</v>
      </c>
      <c r="K99" s="7">
        <v>180698671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1">
        <f>SUM(J101:J112)</f>
        <v>1068987927</v>
      </c>
      <c r="K100" s="51">
        <f>SUM(K101:K112)</f>
        <v>1106591569.6172185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40827971</v>
      </c>
      <c r="K101" s="7">
        <v>14948416.617218552</v>
      </c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334815000</v>
      </c>
      <c r="K103" s="7">
        <v>385611103</v>
      </c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/>
      <c r="K104" s="7"/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574722014</v>
      </c>
      <c r="K105" s="7">
        <v>583580328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1394590</v>
      </c>
      <c r="K106" s="7">
        <v>69054</v>
      </c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23803956</v>
      </c>
      <c r="K108" s="7">
        <v>25747935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41225683</v>
      </c>
      <c r="K109" s="7">
        <v>43372020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22288</v>
      </c>
      <c r="K110" s="7">
        <v>22288</v>
      </c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52176425</v>
      </c>
      <c r="K112" s="7">
        <v>53240425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58879202</v>
      </c>
      <c r="K113" s="7">
        <v>84304483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1">
        <f>J69+J86+J90+J100+J113</f>
        <v>5355245186</v>
      </c>
      <c r="K114" s="51">
        <f>K69+K86+K90+K100+K113</f>
        <v>5296071167.318922</v>
      </c>
    </row>
    <row r="115" spans="1:11" ht="12.75">
      <c r="A115" s="238" t="s">
        <v>57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/>
      <c r="K115" s="8"/>
    </row>
    <row r="116" spans="1:11" ht="12.75">
      <c r="A116" s="230" t="s">
        <v>310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4"/>
      <c r="J117" s="244"/>
      <c r="K117" s="245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>
        <v>1444404416</v>
      </c>
      <c r="K118" s="7">
        <v>1384418568</v>
      </c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7">
        <v>67919522</v>
      </c>
      <c r="K119" s="7">
        <v>68331677</v>
      </c>
    </row>
    <row r="120" spans="1:11" ht="12.75">
      <c r="A120" s="249" t="s">
        <v>311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  <row r="122" spans="10:11" ht="12.75">
      <c r="J122" s="137"/>
      <c r="K122" s="137"/>
    </row>
    <row r="123" ht="12.75">
      <c r="K123" s="1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greaterThanOrEqual" allowBlank="1" showInputMessage="1" showErrorMessage="1" errorTitle="Pogrešan unos" error="Mogu se unijeti samo cjelobrojne pozitivne vrijednosti." sqref="J11:J15 J50:J55 J91:J99 J47 J32:J33 J17:J25 J87:J89 J38:J39 J107:J109 J42:J45 J102:J105 J75 J58:J65 J111:J113 J70:K70">
      <formula1>0</formula1>
    </dataValidation>
    <dataValidation allowBlank="1" sqref="A1:I65536 J16 J114:J117 J34:J37 J26:J31 J110:K110 K1:K69 J100:J101 K111:K65536 J71:J74 J90 J76:J82 J84:J86 J56:J57 J66:J69 J1:J9 J40:J41 J48:J49 J46 J119:J65536 J106 K71:K109 L1:IV65536"/>
    <dataValidation type="whole" operator="notEqual" allowBlank="1" showInputMessage="1" showErrorMessage="1" errorTitle="Pogrešan unos" error="Mogu se unijeti samo cjelobrojne vrijednosti." sqref="J83 J118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110" zoomScaleSheetLayoutView="110" zoomScalePageLayoutView="0" workbookViewId="0" topLeftCell="A1">
      <selection activeCell="M80" sqref="M80"/>
    </sheetView>
  </sheetViews>
  <sheetFormatPr defaultColWidth="9.140625" defaultRowHeight="12.75"/>
  <cols>
    <col min="1" max="9" width="9.140625" style="50" customWidth="1"/>
    <col min="10" max="10" width="11.28125" style="50" bestFit="1" customWidth="1"/>
    <col min="11" max="11" width="10.00390625" style="50" customWidth="1"/>
    <col min="12" max="12" width="11.00390625" style="50" customWidth="1"/>
    <col min="13" max="13" width="11.8515625" style="50" customWidth="1"/>
    <col min="15" max="15" width="13.57421875" style="0" customWidth="1"/>
    <col min="16" max="16" width="11.28125" style="0" bestFit="1" customWidth="1"/>
    <col min="17" max="17" width="12.28125" style="0" customWidth="1"/>
    <col min="18" max="18" width="12.8515625" style="0" bestFit="1" customWidth="1"/>
    <col min="19" max="19" width="11.28125" style="50" bestFit="1" customWidth="1"/>
    <col min="20" max="16384" width="9.140625" style="50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60" t="s">
        <v>355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51" t="s">
        <v>353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6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2">
        <f>SUM(J8:J9)</f>
        <v>982996436</v>
      </c>
      <c r="K7" s="52">
        <f>SUM(K8:K9)</f>
        <v>982996436</v>
      </c>
      <c r="L7" s="52">
        <f>SUM(L8:L9)</f>
        <v>1072309451</v>
      </c>
      <c r="M7" s="52">
        <f>SUM(M8:M9)</f>
        <v>1072309451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976205785</v>
      </c>
      <c r="K8" s="7">
        <v>976205785</v>
      </c>
      <c r="L8" s="7">
        <v>1053136313</v>
      </c>
      <c r="M8" s="7">
        <v>1053136313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6790651</v>
      </c>
      <c r="K9" s="7">
        <v>6790651</v>
      </c>
      <c r="L9" s="7">
        <v>19173138</v>
      </c>
      <c r="M9" s="7">
        <v>19173138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1">
        <f>J11+J12+J16+J20+J21+J22+J25+J26</f>
        <v>930018079</v>
      </c>
      <c r="K10" s="51">
        <f>K11+K12+K16+K20+K21+K22+K25+K26</f>
        <v>930018079</v>
      </c>
      <c r="L10" s="51">
        <f>L11+L12+L16+L20+L21+L22+L25+L26</f>
        <v>974876028</v>
      </c>
      <c r="M10" s="51">
        <f>M11+M12+M16+M20+M21+M22+M25+M26</f>
        <v>974876028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-29319581</v>
      </c>
      <c r="K11" s="7">
        <v>-29319581</v>
      </c>
      <c r="L11" s="7">
        <v>-19942629</v>
      </c>
      <c r="M11" s="7">
        <v>-19942629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1">
        <f>SUM(J13:J15)</f>
        <v>598264858</v>
      </c>
      <c r="K12" s="51">
        <f>SUM(K13:K15)</f>
        <v>598264858</v>
      </c>
      <c r="L12" s="51">
        <f>SUM(L13:L15)</f>
        <v>632119392</v>
      </c>
      <c r="M12" s="51">
        <f>SUM(M13:M15)</f>
        <v>632119392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352749629</v>
      </c>
      <c r="K13" s="7">
        <v>352749629</v>
      </c>
      <c r="L13" s="7">
        <v>421107110</v>
      </c>
      <c r="M13" s="7">
        <v>421107110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245515229</v>
      </c>
      <c r="K14" s="7">
        <v>245515229</v>
      </c>
      <c r="L14" s="7">
        <v>211012282</v>
      </c>
      <c r="M14" s="7">
        <v>211012282</v>
      </c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/>
      <c r="K15" s="7"/>
      <c r="L15" s="7"/>
      <c r="M15" s="7"/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1">
        <f>SUM(J17:J19)</f>
        <v>151706416</v>
      </c>
      <c r="K16" s="51">
        <f>SUM(K17:K19)</f>
        <v>151706416</v>
      </c>
      <c r="L16" s="51">
        <f>SUM(L17:L19)</f>
        <v>153442997</v>
      </c>
      <c r="M16" s="51">
        <f>SUM(M17:M19)</f>
        <v>153442997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94953046</v>
      </c>
      <c r="K17" s="7">
        <v>94953046</v>
      </c>
      <c r="L17" s="7">
        <v>96039972.05048244</v>
      </c>
      <c r="M17" s="7">
        <v>96039972.05048244</v>
      </c>
    </row>
    <row r="18" spans="1:13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39731910</v>
      </c>
      <c r="K18" s="7">
        <v>39731910</v>
      </c>
      <c r="L18" s="7">
        <v>40186720.559888974</v>
      </c>
      <c r="M18" s="7">
        <v>40186720.559888974</v>
      </c>
    </row>
    <row r="19" spans="1:13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17021460</v>
      </c>
      <c r="K19" s="7">
        <v>17021460</v>
      </c>
      <c r="L19" s="7">
        <v>17216304.389628585</v>
      </c>
      <c r="M19" s="7">
        <v>17216304.389628585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39952310</v>
      </c>
      <c r="K20" s="7">
        <v>39952310</v>
      </c>
      <c r="L20" s="7">
        <v>36717060</v>
      </c>
      <c r="M20" s="7">
        <v>36717060</v>
      </c>
    </row>
    <row r="21" spans="1:19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130910921</v>
      </c>
      <c r="K21" s="7">
        <v>130910921</v>
      </c>
      <c r="L21" s="7">
        <v>131046965</v>
      </c>
      <c r="M21" s="7">
        <v>131046965</v>
      </c>
      <c r="S21" s="137"/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7"/>
      <c r="M23" s="7"/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/>
      <c r="K24" s="7"/>
      <c r="L24" s="7"/>
      <c r="M24" s="7"/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38503155</v>
      </c>
      <c r="K26" s="7">
        <v>38503155</v>
      </c>
      <c r="L26" s="7">
        <v>41492243</v>
      </c>
      <c r="M26" s="7">
        <v>41492243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1">
        <f>SUM(J28:J32)</f>
        <v>11319395</v>
      </c>
      <c r="K27" s="51">
        <f>SUM(K28:K32)</f>
        <v>11319395</v>
      </c>
      <c r="L27" s="51">
        <f>SUM(L28:L32)</f>
        <v>9475138</v>
      </c>
      <c r="M27" s="51">
        <f>SUM(M28:M32)</f>
        <v>9475138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11319395</v>
      </c>
      <c r="K29" s="7">
        <v>11319395</v>
      </c>
      <c r="L29" s="7">
        <v>9475138</v>
      </c>
      <c r="M29" s="7">
        <v>9475138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1">
        <f>SUM(J34:J37)</f>
        <v>60840116</v>
      </c>
      <c r="K33" s="51">
        <f>SUM(K34:K37)</f>
        <v>60840116</v>
      </c>
      <c r="L33" s="51">
        <f>SUM(L34:L37)</f>
        <v>100939088</v>
      </c>
      <c r="M33" s="51">
        <f>SUM(M34:M37)</f>
        <v>100939088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7838077</v>
      </c>
      <c r="K34" s="7">
        <v>7838077</v>
      </c>
      <c r="L34" s="7">
        <v>8767641.53809115</v>
      </c>
      <c r="M34" s="7">
        <v>8767641.53809115</v>
      </c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53002039</v>
      </c>
      <c r="K35" s="7">
        <v>53002039</v>
      </c>
      <c r="L35" s="7">
        <v>92171446.46190885</v>
      </c>
      <c r="M35" s="7">
        <v>92171446.46190885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1">
        <f>J7+J27+J38+J40</f>
        <v>994315831</v>
      </c>
      <c r="K42" s="51">
        <f>K7+K27+K38+K40</f>
        <v>994315831</v>
      </c>
      <c r="L42" s="51">
        <f>L7+L27+L38+L40</f>
        <v>1081784589</v>
      </c>
      <c r="M42" s="51">
        <f>M7+M27+M38+M40</f>
        <v>1081784589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1">
        <f>J10+J33+J39+J41</f>
        <v>990858195</v>
      </c>
      <c r="K43" s="51">
        <f>K10+K33+K39+K41</f>
        <v>990858195</v>
      </c>
      <c r="L43" s="51">
        <f>L10+L33+L39+L41</f>
        <v>1075815116</v>
      </c>
      <c r="M43" s="51">
        <f>M10+M33+M39+M41</f>
        <v>1075815116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1">
        <f>J42-J43</f>
        <v>3457636</v>
      </c>
      <c r="K44" s="51">
        <f>K42-K43</f>
        <v>3457636</v>
      </c>
      <c r="L44" s="51">
        <f>L42-L43</f>
        <v>5969473</v>
      </c>
      <c r="M44" s="51">
        <f>M42-M43</f>
        <v>5969473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1">
        <f>IF(J42&gt;J43,J42-J43,0)</f>
        <v>3457636</v>
      </c>
      <c r="K45" s="51">
        <f>IF(K42&gt;K43,K42-K43,0)</f>
        <v>3457636</v>
      </c>
      <c r="L45" s="51">
        <f>IF(L42&gt;L43,L42-L43,0)</f>
        <v>5969473</v>
      </c>
      <c r="M45" s="51">
        <f>IF(M42&gt;M43,M42-M43,0)</f>
        <v>5969473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3672587</v>
      </c>
      <c r="K47" s="7">
        <v>3672587</v>
      </c>
      <c r="L47" s="7">
        <v>8856262</v>
      </c>
      <c r="M47" s="7">
        <v>8856262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1">
        <f>J44-J47</f>
        <v>-214951</v>
      </c>
      <c r="K48" s="51">
        <f>K44-K47</f>
        <v>-214951</v>
      </c>
      <c r="L48" s="51">
        <f>L44-L47</f>
        <v>-2886789</v>
      </c>
      <c r="M48" s="51">
        <f>M44-M47</f>
        <v>-2886789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9">
        <f>IF(J48&lt;0,-J48,0)</f>
        <v>214951</v>
      </c>
      <c r="K50" s="59">
        <f>IF(K48&lt;0,-K48,0)</f>
        <v>214951</v>
      </c>
      <c r="L50" s="59">
        <f>IF(L48&lt;0,-L48,0)</f>
        <v>2886789</v>
      </c>
      <c r="M50" s="59">
        <f>IF(M48&lt;0,-M48,0)</f>
        <v>2886789</v>
      </c>
    </row>
    <row r="51" spans="1:13" ht="12.75" customHeight="1">
      <c r="A51" s="230" t="s">
        <v>312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3"/>
      <c r="J52" s="53"/>
      <c r="K52" s="53"/>
      <c r="L52" s="53"/>
      <c r="M52" s="60"/>
    </row>
    <row r="53" spans="1:15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136">
        <v>-847879</v>
      </c>
      <c r="K53" s="136">
        <v>-847879</v>
      </c>
      <c r="L53" s="7">
        <v>-6317800</v>
      </c>
      <c r="M53" s="7">
        <v>-6317800</v>
      </c>
      <c r="O53" s="138"/>
    </row>
    <row r="54" spans="1:15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>
        <v>632928</v>
      </c>
      <c r="K54" s="8">
        <v>632928</v>
      </c>
      <c r="L54" s="8">
        <v>3431011</v>
      </c>
      <c r="M54" s="8">
        <v>3431011</v>
      </c>
      <c r="O54" s="138"/>
    </row>
    <row r="55" spans="1:13" ht="12.75" customHeight="1">
      <c r="A55" s="230" t="s">
        <v>189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f>J48</f>
        <v>-214951</v>
      </c>
      <c r="K56" s="6">
        <f>K48</f>
        <v>-214951</v>
      </c>
      <c r="L56" s="6">
        <f>L48</f>
        <v>-2886789</v>
      </c>
      <c r="M56" s="6">
        <f>M48</f>
        <v>-2886789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1">
        <f>SUM(J58:J64)</f>
        <v>21143211</v>
      </c>
      <c r="K57" s="51">
        <f>SUM(K58:K64)</f>
        <v>21143211</v>
      </c>
      <c r="L57" s="51">
        <f>SUM(L58:L64)</f>
        <v>-55918000</v>
      </c>
      <c r="M57" s="51">
        <f>SUM(M58:M64)</f>
        <v>-55918000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>
        <v>24453211</v>
      </c>
      <c r="K58" s="7">
        <v>24453211</v>
      </c>
      <c r="L58" s="7">
        <v>-58654000</v>
      </c>
      <c r="M58" s="7">
        <v>-58654000</v>
      </c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>
        <v>-3310000</v>
      </c>
      <c r="K61" s="7">
        <v>-3310000</v>
      </c>
      <c r="L61" s="7">
        <v>2736000</v>
      </c>
      <c r="M61" s="7">
        <v>2736000</v>
      </c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1">
        <f>J57-J65</f>
        <v>21143211</v>
      </c>
      <c r="K66" s="51">
        <f>K57-K65</f>
        <v>21143211</v>
      </c>
      <c r="L66" s="51">
        <f>L57-L65</f>
        <v>-55918000</v>
      </c>
      <c r="M66" s="51">
        <f>M57-M65</f>
        <v>-55918000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9">
        <f>J56+J66</f>
        <v>20928260</v>
      </c>
      <c r="K67" s="59">
        <f>K56+K66</f>
        <v>20928260</v>
      </c>
      <c r="L67" s="59">
        <f>L56+L66</f>
        <v>-58804789</v>
      </c>
      <c r="M67" s="59">
        <f>M56+M66</f>
        <v>-58804789</v>
      </c>
    </row>
    <row r="68" spans="1:13" ht="12.75" customHeight="1">
      <c r="A68" s="264" t="s">
        <v>313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v>19888829</v>
      </c>
      <c r="K70" s="7">
        <v>19888829</v>
      </c>
      <c r="L70" s="7">
        <v>-60095789</v>
      </c>
      <c r="M70" s="7">
        <v>-60095789</v>
      </c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>
        <v>1039431</v>
      </c>
      <c r="K71" s="8">
        <v>1039431</v>
      </c>
      <c r="L71" s="8">
        <v>1291000</v>
      </c>
      <c r="M71" s="8">
        <v>1291000</v>
      </c>
    </row>
    <row r="73" spans="10:12" ht="12.75">
      <c r="J73" s="137"/>
      <c r="K73" s="137"/>
      <c r="L73" s="13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S1:IV65536 J32:J33 J27 J59:K60 J48:K52 J72:K65536 J55:K56 J62:K70 J1:K7 J10:K10 J12:K12 J15:K16 J22:K25 K27:K28 K30:K33 J36:K46 L58:M65536 L1:M56"/>
    <dataValidation type="whole" operator="greaterThanOrEqual" allowBlank="1" showInputMessage="1" showErrorMessage="1" errorTitle="Pogrešan unos" error="Mogu se unijeti samo cjelobrojne pozitivne vrijednosti." sqref="J11:K11 J8:K9 J13:K14 J17:K21 J26:K26 J28:J31 J35:K35 J53:K53 K29">
      <formula1>0</formula1>
    </dataValidation>
    <dataValidation type="whole" operator="notEqual" allowBlank="1" showInputMessage="1" showErrorMessage="1" errorTitle="Pogrešan unos" error="Mogu se unijeti samo cjelobrojne vrijednosti." sqref="J47:K47 J54:K54 J61:K61 J57:K58 J71:K71 L57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1.140625" style="50" bestFit="1" customWidth="1"/>
    <col min="11" max="11" width="12.140625" style="50" bestFit="1" customWidth="1"/>
    <col min="12" max="16384" width="9.140625" style="50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353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59</v>
      </c>
      <c r="B4" s="273"/>
      <c r="C4" s="273"/>
      <c r="D4" s="273"/>
      <c r="E4" s="273"/>
      <c r="F4" s="273"/>
      <c r="G4" s="273"/>
      <c r="H4" s="273"/>
      <c r="I4" s="64" t="s">
        <v>279</v>
      </c>
      <c r="J4" s="65" t="s">
        <v>319</v>
      </c>
      <c r="K4" s="65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6">
        <v>2</v>
      </c>
      <c r="J5" s="67" t="s">
        <v>283</v>
      </c>
      <c r="K5" s="67" t="s">
        <v>284</v>
      </c>
    </row>
    <row r="6" spans="1:11" ht="12.75">
      <c r="A6" s="230" t="s">
        <v>156</v>
      </c>
      <c r="B6" s="241"/>
      <c r="C6" s="241"/>
      <c r="D6" s="241"/>
      <c r="E6" s="241"/>
      <c r="F6" s="241"/>
      <c r="G6" s="241"/>
      <c r="H6" s="241"/>
      <c r="I6" s="275"/>
      <c r="J6" s="275"/>
      <c r="K6" s="276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44">
        <v>3457636</v>
      </c>
      <c r="K7" s="7">
        <v>5969473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44">
        <v>39952310</v>
      </c>
      <c r="K8" s="7">
        <v>36717060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>
        <v>38154073</v>
      </c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77855170</v>
      </c>
      <c r="K10" s="7">
        <v>148972861</v>
      </c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7"/>
      <c r="K11" s="7"/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3375892</v>
      </c>
      <c r="K12" s="7">
        <v>9535131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2">
        <f>SUM(J7:J12)</f>
        <v>124641008</v>
      </c>
      <c r="K13" s="51">
        <f>SUM(K7:K12)</f>
        <v>239348598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65360061</v>
      </c>
      <c r="K14" s="7"/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7"/>
      <c r="K15" s="7"/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>
        <v>45754653</v>
      </c>
      <c r="K16" s="7">
        <v>40113450</v>
      </c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/>
      <c r="K17" s="7"/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2">
        <f>SUM(J14:J17)</f>
        <v>111114714</v>
      </c>
      <c r="K18" s="51">
        <f>SUM(K14:K17)</f>
        <v>40113450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IF(J13&gt;J18,J13-J18,0)</f>
        <v>13526294</v>
      </c>
      <c r="K19" s="51">
        <f>IF(K13&gt;K18,K13-K18,0)</f>
        <v>199235148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30" t="s">
        <v>159</v>
      </c>
      <c r="B21" s="241"/>
      <c r="C21" s="241"/>
      <c r="D21" s="241"/>
      <c r="E21" s="241"/>
      <c r="F21" s="241"/>
      <c r="G21" s="241"/>
      <c r="H21" s="241"/>
      <c r="I21" s="275"/>
      <c r="J21" s="275"/>
      <c r="K21" s="276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>
        <v>2262887</v>
      </c>
      <c r="K22" s="7"/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/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2390284</v>
      </c>
      <c r="K24" s="7">
        <v>2420853</v>
      </c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/>
      <c r="K25" s="7"/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/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2">
        <f>SUM(J22:J26)</f>
        <v>4653171</v>
      </c>
      <c r="K27" s="51">
        <f>SUM(K22:K26)</f>
        <v>2420853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28084000</v>
      </c>
      <c r="K28" s="7">
        <v>16787100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>
        <v>5026000</v>
      </c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934580</v>
      </c>
      <c r="K30" s="7">
        <v>27602230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2">
        <f>SUM(J28:J30)</f>
        <v>34044580</v>
      </c>
      <c r="K31" s="51">
        <f>SUM(K28:K30)</f>
        <v>44389330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IF(J31&gt;J27,J31-J27,0)</f>
        <v>29391409</v>
      </c>
      <c r="K33" s="51">
        <f>IF(K31&gt;K27,K31-K27,0)</f>
        <v>41968477</v>
      </c>
    </row>
    <row r="34" spans="1:11" ht="12.75">
      <c r="A34" s="230" t="s">
        <v>160</v>
      </c>
      <c r="B34" s="241"/>
      <c r="C34" s="241"/>
      <c r="D34" s="241"/>
      <c r="E34" s="241"/>
      <c r="F34" s="241"/>
      <c r="G34" s="241"/>
      <c r="H34" s="241"/>
      <c r="I34" s="275"/>
      <c r="J34" s="275"/>
      <c r="K34" s="276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/>
      <c r="K35" s="7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1012162000</v>
      </c>
      <c r="K36" s="7"/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2">
        <f>SUM(J35:J37)</f>
        <v>1012162000</v>
      </c>
      <c r="K38" s="51">
        <f>SUM(K35:K37)</f>
        <v>0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990398000</v>
      </c>
      <c r="K39" s="7">
        <v>29821750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/>
      <c r="K40" s="7">
        <v>879000</v>
      </c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/>
      <c r="K41" s="7"/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>
        <v>2532000</v>
      </c>
      <c r="K42" s="7">
        <v>125024</v>
      </c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2">
        <f>SUM(J39:J43)</f>
        <v>992930000</v>
      </c>
      <c r="K44" s="51">
        <f>SUM(K39:K43)</f>
        <v>30825774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IF(J38&gt;J44,J38-J44,0)</f>
        <v>19232000</v>
      </c>
      <c r="K45" s="51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IF(J44&gt;J38,J44-J38,0)</f>
        <v>0</v>
      </c>
      <c r="K46" s="51">
        <f>IF(K44&gt;K38,K44-K38,0)</f>
        <v>30825774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2">
        <f>IF(J19-J20+J32-J33+J45-J46&gt;0,J19-J20+J32-J33+J45-J46,0)</f>
        <v>3366885</v>
      </c>
      <c r="K47" s="51">
        <f>IF(K19-K20+K32-K33+K45-K46&gt;0,K19-K20+K32-K33+K45-K46,0)</f>
        <v>126440897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231977856</v>
      </c>
      <c r="K49" s="7">
        <v>247596296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44">
        <f>J47</f>
        <v>3366885</v>
      </c>
      <c r="K50" s="44">
        <f>K47</f>
        <v>126440897</v>
      </c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63">
        <f>J49+J50-J51</f>
        <v>235344741</v>
      </c>
      <c r="K52" s="59">
        <f>K49+K50-K51</f>
        <v>374037193</v>
      </c>
    </row>
    <row r="55" ht="12.75">
      <c r="K55" s="137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J1:J6 K1:K48 J18:J21 J27 J31:J34 J13 J38 L1:IV65536 J44:J48 J9 J51:K65536"/>
    <dataValidation type="whole" operator="notEqual" allowBlank="1" showInputMessage="1" showErrorMessage="1" errorTitle="Pogrešan unos" error="Mogu se unijeti samo cjelobrojne vrijednosti." sqref="J7:J8 J10:J12 J14:J17 J22:J26 J28:J30 J35:J37 J39:J43 J49:J50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4" t="s">
        <v>279</v>
      </c>
      <c r="J4" s="65" t="s">
        <v>319</v>
      </c>
      <c r="K4" s="65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0">
        <v>2</v>
      </c>
      <c r="J5" s="71" t="s">
        <v>283</v>
      </c>
      <c r="K5" s="71" t="s">
        <v>284</v>
      </c>
    </row>
    <row r="6" spans="1:11" ht="12.75">
      <c r="A6" s="230" t="s">
        <v>156</v>
      </c>
      <c r="B6" s="241"/>
      <c r="C6" s="241"/>
      <c r="D6" s="241"/>
      <c r="E6" s="241"/>
      <c r="F6" s="241"/>
      <c r="G6" s="241"/>
      <c r="H6" s="241"/>
      <c r="I6" s="275"/>
      <c r="J6" s="275"/>
      <c r="K6" s="276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3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7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30" t="s">
        <v>159</v>
      </c>
      <c r="B22" s="241"/>
      <c r="C22" s="241"/>
      <c r="D22" s="241"/>
      <c r="E22" s="241"/>
      <c r="F22" s="241"/>
      <c r="G22" s="241"/>
      <c r="H22" s="241"/>
      <c r="I22" s="275"/>
      <c r="J22" s="275"/>
      <c r="K22" s="276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30" t="s">
        <v>160</v>
      </c>
      <c r="B35" s="241"/>
      <c r="C35" s="241"/>
      <c r="D35" s="241"/>
      <c r="E35" s="241"/>
      <c r="F35" s="241"/>
      <c r="G35" s="241"/>
      <c r="H35" s="241"/>
      <c r="I35" s="275">
        <v>0</v>
      </c>
      <c r="J35" s="275"/>
      <c r="K35" s="276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0.8515625" style="74" bestFit="1" customWidth="1"/>
    <col min="11" max="11" width="11.57421875" style="74" customWidth="1"/>
    <col min="12" max="12" width="11.140625" style="74" bestFit="1" customWidth="1"/>
    <col min="13" max="16384" width="9.140625" style="74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3"/>
    </row>
    <row r="2" spans="1:12" ht="15.75">
      <c r="A2" s="41"/>
      <c r="B2" s="72"/>
      <c r="C2" s="300" t="s">
        <v>282</v>
      </c>
      <c r="D2" s="300"/>
      <c r="E2" s="75">
        <v>40909</v>
      </c>
      <c r="F2" s="42" t="s">
        <v>250</v>
      </c>
      <c r="G2" s="301" t="s">
        <v>356</v>
      </c>
      <c r="H2" s="302"/>
      <c r="I2" s="72"/>
      <c r="J2" s="72"/>
      <c r="K2" s="72"/>
      <c r="L2" s="76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79" t="s">
        <v>305</v>
      </c>
      <c r="J3" s="80" t="s">
        <v>150</v>
      </c>
      <c r="K3" s="80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2">
        <v>2</v>
      </c>
      <c r="J4" s="81" t="s">
        <v>283</v>
      </c>
      <c r="K4" s="81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3">
        <v>1</v>
      </c>
      <c r="J5" s="140">
        <v>133372000</v>
      </c>
      <c r="K5" s="7">
        <v>133372000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3">
        <v>2</v>
      </c>
      <c r="J6" s="44">
        <v>882903246</v>
      </c>
      <c r="K6" s="7">
        <v>882903246</v>
      </c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3">
        <v>3</v>
      </c>
      <c r="J7" s="44">
        <v>2832047</v>
      </c>
      <c r="K7" s="7">
        <v>-50833391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3">
        <v>4</v>
      </c>
      <c r="J8" s="44">
        <v>378696325</v>
      </c>
      <c r="K8" s="7">
        <v>425294513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3">
        <v>5</v>
      </c>
      <c r="J9" s="44">
        <v>46600798</v>
      </c>
      <c r="K9" s="7">
        <v>-6317800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3">
        <v>6</v>
      </c>
      <c r="J10" s="44"/>
      <c r="K10" s="44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3">
        <v>7</v>
      </c>
      <c r="J11" s="44"/>
      <c r="K11" s="44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3">
        <v>8</v>
      </c>
      <c r="J12" s="44"/>
      <c r="K12" s="44"/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3">
        <v>9</v>
      </c>
      <c r="J13" s="44"/>
      <c r="K13" s="7"/>
    </row>
    <row r="14" spans="1:12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3">
        <v>10</v>
      </c>
      <c r="J14" s="77">
        <f>SUM(J5:J13)</f>
        <v>1444404416</v>
      </c>
      <c r="K14" s="77">
        <f>SUM(K5:K13)</f>
        <v>1384418568</v>
      </c>
      <c r="L14" s="139"/>
    </row>
    <row r="15" spans="1:12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3">
        <v>11</v>
      </c>
      <c r="J15" s="44">
        <v>47667000</v>
      </c>
      <c r="K15" s="7">
        <v>-58654000</v>
      </c>
      <c r="L15" s="139"/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3">
        <v>12</v>
      </c>
      <c r="J16" s="44"/>
      <c r="K16" s="7"/>
    </row>
    <row r="17" spans="1:12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3">
        <v>13</v>
      </c>
      <c r="J17" s="44">
        <v>-44202000</v>
      </c>
      <c r="K17" s="7">
        <v>2736000</v>
      </c>
      <c r="L17" s="139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3">
        <v>14</v>
      </c>
      <c r="J18" s="44"/>
      <c r="K18" s="44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3">
        <v>15</v>
      </c>
      <c r="J19" s="44"/>
      <c r="K19" s="44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3">
        <v>16</v>
      </c>
      <c r="J20" s="44">
        <v>52602866</v>
      </c>
      <c r="K20" s="7">
        <v>-4067848</v>
      </c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3">
        <v>17</v>
      </c>
      <c r="J21" s="78">
        <f>SUM(J15:J20)</f>
        <v>56067866</v>
      </c>
      <c r="K21" s="78">
        <f>SUM(K15:K20)</f>
        <v>-59985848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12.75" customHeight="1">
      <c r="A23" s="284" t="s">
        <v>302</v>
      </c>
      <c r="B23" s="285"/>
      <c r="C23" s="285"/>
      <c r="D23" s="285"/>
      <c r="E23" s="285"/>
      <c r="F23" s="285"/>
      <c r="G23" s="285"/>
      <c r="H23" s="286"/>
      <c r="I23" s="45">
        <v>18</v>
      </c>
      <c r="J23" s="7">
        <v>51780123</v>
      </c>
      <c r="K23" s="7">
        <f>K21-K24</f>
        <v>-60398003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6">
        <v>19</v>
      </c>
      <c r="J24" s="7">
        <v>4287743</v>
      </c>
      <c r="K24" s="7">
        <v>412155</v>
      </c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I23:K65536 L1:IV65536 J1:K4 B24:H65536 A1:A65536 B1:I21 J21 J10:J14 J18:J19 K6:K21"/>
    <dataValidation type="whole" operator="notEqual" allowBlank="1" showInputMessage="1" showErrorMessage="1" errorTitle="Pogrešan unos" error="Mogu se unijeti samo cjelobrojne vrijednosti." sqref="J5:J9 J15:J17 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2012-02-22T16:12:09Z</cp:lastPrinted>
  <dcterms:created xsi:type="dcterms:W3CDTF">2008-10-17T11:51:54Z</dcterms:created>
  <dcterms:modified xsi:type="dcterms:W3CDTF">2012-04-27T11:59:55Z</dcterms:modified>
  <cp:category/>
  <cp:version/>
  <cp:contentType/>
  <cp:contentStatus/>
</cp:coreProperties>
</file>