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<sst xmlns="http://schemas.openxmlformats.org/spreadsheetml/2006/main" count="356" uniqueCount="317">
  <si>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</si>
  <si>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</si>
  <si>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</si>
  <si>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</si>
  <si>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</si>
  <si>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</si>
  <si>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</si>
  <si>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</si>
  <si>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</si>
  <si>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</si>
  <si>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</si>
  <si>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</si>
  <si>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</si>
  <si>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</si>
  <si>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</si>
  <si>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</si>
  <si>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</si>
  <si>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</si>
  <si>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</si>
  <si>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</si>
  <si>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</si>
  <si>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</si>
  <si>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</si>
  <si>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</si>
  <si>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</si>
  <si>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</si>
  <si>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</si>
  <si>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</si>
  <si>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</si>
  <si>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</si>
  <si>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</si>
  <si>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</si>
  <si>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</si>
  <si>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</si>
  <si>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</si>
  <si>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</si>
  <si>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</si>
  <si>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</si>
  <si>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</si>
  <si>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</si>
  <si>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</si>
  <si>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</si>
  <si>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</si>
  <si>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</si>
  <si>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</si>
  <si>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</si>
  <si>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</si>
  <si>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</si>
  <si>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</si>
  <si>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</si>
  <si>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</si>
  <si>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</si>
  <si>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</si>
  <si>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</si>
  <si>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</si>
  <si>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</si>
  <si>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</si>
  <si>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</si>
  <si>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</si>
  <si>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</si>
  <si>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</si>
  <si>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</si>
  <si>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</si>
  <si>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</si>
  <si>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</si>
  <si>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</si>
  <si>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</si>
  <si>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</si>
  <si>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</si>
  <si>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</si>
  <si>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</si>
  <si>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</si>
  <si>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</si>
  <si>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</si>
  <si>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</si>
  <si>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</si>
  <si>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</si>
  <si>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</si>
  <si>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</si>
  <si>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</si>
  <si>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</si>
  <si>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</si>
  <si>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</si>
  <si>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</si>
  <si>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</si>
  <si>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</si>
  <si>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</si>
  <si>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</si>
  <si>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</si>
  <si>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</si>
  <si>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</si>
  <si>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</si>
  <si>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</si>
  <si>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</si>
  <si>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</si>
  <si>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</si>
  <si>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</si>
  <si>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</si>
  <si>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</si>
  <si>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</si>
  <si>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</si>
  <si>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</si>
  <si>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</si>
  <si>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</si>
  <si>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</si>
  <si>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</si>
  <si>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</si>
  <si>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</si>
  <si>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</si>
  <si>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</si>
  <si>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</si>
  <si>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</si>
  <si>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</si>
  <si>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</si>
  <si>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</si>
  <si>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</si>
  <si>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</si>
  <si>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</si>
  <si>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</si>
  <si>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</si>
  <si>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</si>
  <si>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</si>
  <si>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</si>
  <si>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</si>
  <si>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</si>
  <si>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</si>
  <si>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</si>
  <si>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</si>
  <si>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</si>
  <si>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</si>
  <si>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</si>
  <si>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</si>
  <si>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</si>
  <si>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</si>
  <si>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</si>
  <si>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</si>
  <si>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</si>
  <si>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</si>
  <si>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</si>
  <si>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</si>
  <si>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</si>
  <si>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</si>
  <si>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</si>
  <si>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</si>
  <si>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</si>
  <si>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</si>
  <si>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</si>
  <si>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</si>
  <si>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</si>
  <si>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</si>
  <si>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</si>
  <si>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</si>
  <si>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</si>
  <si>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</si>
  <si>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</si>
  <si>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</si>
  <si>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</si>
  <si>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</si>
  <si>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</si>
  <si>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</si>
  <si>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</si>
  <si>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</si>
  <si>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</si>
  <si>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</si>
  <si>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</si>
  <si>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</si>
  <si>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</si>
  <si>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</si>
  <si>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</si>
  <si>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</si>
  <si>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</si>
  <si>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</si>
  <si>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</si>
  <si>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</si>
  <si>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</si>
  <si>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</si>
  <si>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</si>
  <si>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</si>
  <si>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</si>
  <si>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</si>
  <si>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</si>
  <si>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</si>
  <si>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</si>
  <si>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</si>
  <si>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</si>
  <si>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</si>
  <si>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</si>
  <si>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</si>
  <si>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</si>
  <si>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</si>
  <si>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</si>
  <si>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</si>
  <si>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</si>
  <si>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</si>
  <si>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</si>
  <si>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</si>
  <si>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</si>
  <si>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</si>
  <si>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</si>
  <si>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</si>
  <si>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</si>
  <si>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</si>
  <si>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</si>
  <si>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</si>
  <si>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</si>
  <si>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</si>
  <si>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</si>
  <si>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</si>
  <si>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</si>
  <si>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</si>
  <si>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</si>
  <si>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</si>
  <si>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</si>
  <si>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</si>
  <si>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</si>
  <si>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</si>
  <si>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</si>
  <si>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</si>
  <si>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</si>
  <si>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</si>
  <si>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</si>
  <si>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</si>
  <si>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</si>
  <si>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</si>
  <si>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</si>
  <si>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</si>
  <si>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</si>
  <si>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</si>
  <si>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</si>
  <si>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</si>
  <si>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</si>
  <si>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</si>
  <si>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</si>
  <si>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</si>
  <si>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</si>
  <si>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</si>
  <si>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</si>
  <si>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</si>
  <si>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</si>
  <si>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</si>
  <si>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</si>
  <si>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</si>
  <si>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</si>
  <si>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</si>
  <si>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</si>
  <si>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</si>
  <si>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</si>
  <si>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</si>
  <si>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</si>
  <si>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</si>
  <si>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</si>
  <si>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</si>
  <si>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</si>
  <si>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</si>
  <si>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</si>
  <si>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</si>
  <si>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</si>
  <si>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</si>
  <si>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</si>
  <si>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</si>
  <si>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</si>
  <si>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</si>
  <si>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</si>
  <si>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</si>
  <si>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</si>
  <si>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</si>
  <si>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</si>
  <si>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</si>
  <si>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</si>
  <si>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</si>
  <si>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</si>
  <si>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</si>
  <si>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</si>
  <si>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</si>
  <si>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</si>
  <si>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</si>
  <si>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</si>
  <si>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</si>
  <si>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</si>
  <si>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</si>
  <si>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</si>
  <si>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</si>
  <si>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</si>
  <si>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</si>
  <si>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</si>
  <si>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</si>
  <si>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</si>
  <si>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</si>
  <si>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</si>
  <si>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</si>
  <si>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</si>
  <si>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</si>
  <si>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</si>
  <si>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</si>
  <si>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</si>
  <si>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</si>
  <si>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</si>
  <si>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</si>
  <si>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</si>
  <si>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</si>
  <si>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</si>
  <si>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</si>
  <si>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</si>
  <si>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</si>
  <si>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</si>
  <si>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</si>
  <si>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</si>
  <si>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</si>
  <si>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</si>
  <si>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</si>
  <si>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</si>
  <si>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</si>
  <si>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01.01.2012.</t>
  </si>
  <si>
    <t>30.06.2012.</t>
  </si>
  <si>
    <t>as of 30.06.2012.</t>
  </si>
  <si>
    <t>period 01.01.2012. to 30.06.2012.</t>
  </si>
  <si>
    <t xml:space="preserve">  9. Other revaluation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</si>
</sst>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7" fillId="0" borderId="3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10" fillId="0" borderId="34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49" fontId="13" fillId="0" borderId="33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0" borderId="3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13" fillId="33" borderId="33" xfId="53" applyFont="1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33" borderId="33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22" sqref="C22:F22"/>
    </sheetView>
  </sheetViews>
  <sheetFormatPr defaultColWidth="9.140625" defaultRowHeight="12.75"/>
  <cols>
    <col min="1" max="1" width="9.140625" style="149" customWidth="1"/>
    <col min="2" max="2" width="13.00390625" style="149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5" t="s">
        <v>23</v>
      </c>
      <c r="B1" s="166"/>
      <c r="C1" s="166"/>
      <c r="D1" s="66"/>
      <c r="E1" s="66"/>
      <c r="F1" s="66"/>
      <c r="G1" s="66"/>
      <c r="H1" s="66"/>
      <c r="I1" s="67"/>
      <c r="J1" s="9"/>
      <c r="K1" s="9"/>
      <c r="L1" s="9"/>
    </row>
    <row r="2" spans="1:12" ht="12.75">
      <c r="A2" s="228" t="s">
        <v>24</v>
      </c>
      <c r="B2" s="229"/>
      <c r="C2" s="229"/>
      <c r="D2" s="230"/>
      <c r="E2" s="87" t="s">
        <v>312</v>
      </c>
      <c r="F2" s="11"/>
      <c r="G2" s="12" t="s">
        <v>38</v>
      </c>
      <c r="H2" s="87" t="s">
        <v>313</v>
      </c>
      <c r="I2" s="68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9"/>
      <c r="J3" s="9"/>
      <c r="K3" s="9"/>
      <c r="L3" s="9"/>
    </row>
    <row r="4" spans="1:12" ht="15">
      <c r="A4" s="231" t="s">
        <v>310</v>
      </c>
      <c r="B4" s="232"/>
      <c r="C4" s="232"/>
      <c r="D4" s="232"/>
      <c r="E4" s="232"/>
      <c r="F4" s="232"/>
      <c r="G4" s="232"/>
      <c r="H4" s="232"/>
      <c r="I4" s="233"/>
      <c r="J4" s="9"/>
      <c r="K4" s="9"/>
      <c r="L4" s="9"/>
    </row>
    <row r="5" spans="1:12" ht="12.75">
      <c r="A5" s="15"/>
      <c r="B5" s="15"/>
      <c r="C5" s="15"/>
      <c r="D5" s="15"/>
      <c r="E5" s="16"/>
      <c r="F5" s="70"/>
      <c r="G5" s="17"/>
      <c r="H5" s="18"/>
      <c r="I5" s="71"/>
      <c r="J5" s="9"/>
      <c r="K5" s="9"/>
      <c r="L5" s="9"/>
    </row>
    <row r="6" spans="1:12" ht="12.75">
      <c r="A6" s="186" t="s">
        <v>8</v>
      </c>
      <c r="B6" s="187"/>
      <c r="C6" s="226" t="s">
        <v>280</v>
      </c>
      <c r="D6" s="227"/>
      <c r="E6" s="26"/>
      <c r="F6" s="26"/>
      <c r="G6" s="26"/>
      <c r="H6" s="26"/>
      <c r="I6" s="72"/>
      <c r="J6" s="9"/>
      <c r="K6" s="9"/>
      <c r="L6" s="9"/>
    </row>
    <row r="7" spans="1:12" ht="12.75">
      <c r="A7" s="142"/>
      <c r="B7" s="142"/>
      <c r="C7" s="90"/>
      <c r="D7" s="90"/>
      <c r="E7" s="26"/>
      <c r="F7" s="26"/>
      <c r="G7" s="26"/>
      <c r="H7" s="26"/>
      <c r="I7" s="72"/>
      <c r="J7" s="9"/>
      <c r="K7" s="9"/>
      <c r="L7" s="9"/>
    </row>
    <row r="8" spans="1:12" ht="12.75" customHeight="1">
      <c r="A8" s="234" t="s">
        <v>9</v>
      </c>
      <c r="B8" s="235"/>
      <c r="C8" s="226" t="s">
        <v>281</v>
      </c>
      <c r="D8" s="227"/>
      <c r="E8" s="26"/>
      <c r="F8" s="26"/>
      <c r="G8" s="26"/>
      <c r="H8" s="26"/>
      <c r="I8" s="73"/>
      <c r="J8" s="9"/>
      <c r="K8" s="9"/>
      <c r="L8" s="9"/>
    </row>
    <row r="9" spans="1:12" ht="12.75">
      <c r="A9" s="143"/>
      <c r="B9" s="143"/>
      <c r="C9" s="91"/>
      <c r="D9" s="90"/>
      <c r="E9" s="15"/>
      <c r="F9" s="15"/>
      <c r="G9" s="15"/>
      <c r="H9" s="15"/>
      <c r="I9" s="73"/>
      <c r="J9" s="9"/>
      <c r="K9" s="9"/>
      <c r="L9" s="9"/>
    </row>
    <row r="10" spans="1:12" ht="12.75" customHeight="1">
      <c r="A10" s="223" t="s">
        <v>10</v>
      </c>
      <c r="B10" s="224"/>
      <c r="C10" s="226" t="s">
        <v>282</v>
      </c>
      <c r="D10" s="227"/>
      <c r="E10" s="15"/>
      <c r="F10" s="15"/>
      <c r="G10" s="15"/>
      <c r="H10" s="15"/>
      <c r="I10" s="73"/>
      <c r="J10" s="9"/>
      <c r="K10" s="9"/>
      <c r="L10" s="9"/>
    </row>
    <row r="11" spans="1:12" ht="12.75">
      <c r="A11" s="225"/>
      <c r="B11" s="225"/>
      <c r="C11" s="15"/>
      <c r="D11" s="15"/>
      <c r="E11" s="15"/>
      <c r="F11" s="15"/>
      <c r="G11" s="15"/>
      <c r="H11" s="15"/>
      <c r="I11" s="73"/>
      <c r="J11" s="9"/>
      <c r="K11" s="9"/>
      <c r="L11" s="9"/>
    </row>
    <row r="12" spans="1:12" ht="12.75">
      <c r="A12" s="186" t="s">
        <v>11</v>
      </c>
      <c r="B12" s="187"/>
      <c r="C12" s="213" t="s">
        <v>283</v>
      </c>
      <c r="D12" s="218"/>
      <c r="E12" s="218"/>
      <c r="F12" s="218"/>
      <c r="G12" s="218"/>
      <c r="H12" s="218"/>
      <c r="I12" s="219"/>
      <c r="J12" s="9"/>
      <c r="K12" s="9"/>
      <c r="L12" s="9"/>
    </row>
    <row r="13" spans="1:12" ht="12.75">
      <c r="A13" s="142"/>
      <c r="B13" s="142"/>
      <c r="C13" s="92"/>
      <c r="D13" s="90"/>
      <c r="E13" s="90"/>
      <c r="F13" s="90"/>
      <c r="G13" s="90"/>
      <c r="H13" s="90"/>
      <c r="I13" s="90"/>
      <c r="J13" s="9"/>
      <c r="K13" s="9"/>
      <c r="L13" s="9"/>
    </row>
    <row r="14" spans="1:12" ht="12.75">
      <c r="A14" s="186" t="s">
        <v>12</v>
      </c>
      <c r="B14" s="220"/>
      <c r="C14" s="221">
        <v>10000</v>
      </c>
      <c r="D14" s="222"/>
      <c r="E14" s="90"/>
      <c r="F14" s="213" t="s">
        <v>6</v>
      </c>
      <c r="G14" s="218"/>
      <c r="H14" s="218"/>
      <c r="I14" s="219"/>
      <c r="J14" s="9"/>
      <c r="K14" s="9"/>
      <c r="L14" s="9"/>
    </row>
    <row r="15" spans="1:12" ht="12.75">
      <c r="A15" s="142"/>
      <c r="B15" s="142"/>
      <c r="C15" s="90"/>
      <c r="D15" s="90"/>
      <c r="E15" s="90"/>
      <c r="F15" s="90"/>
      <c r="G15" s="90"/>
      <c r="H15" s="90"/>
      <c r="I15" s="90"/>
      <c r="J15" s="9"/>
      <c r="K15" s="9"/>
      <c r="L15" s="9"/>
    </row>
    <row r="16" spans="1:12" ht="12.75">
      <c r="A16" s="186" t="s">
        <v>13</v>
      </c>
      <c r="B16" s="187"/>
      <c r="C16" s="213" t="s">
        <v>284</v>
      </c>
      <c r="D16" s="218"/>
      <c r="E16" s="218"/>
      <c r="F16" s="218"/>
      <c r="G16" s="218"/>
      <c r="H16" s="218"/>
      <c r="I16" s="219"/>
      <c r="J16" s="9"/>
      <c r="K16" s="9"/>
      <c r="L16" s="9"/>
    </row>
    <row r="17" spans="1:12" ht="12.75">
      <c r="A17" s="142"/>
      <c r="B17" s="142"/>
      <c r="C17" s="90"/>
      <c r="D17" s="90"/>
      <c r="E17" s="90"/>
      <c r="F17" s="90"/>
      <c r="G17" s="90"/>
      <c r="H17" s="90"/>
      <c r="I17" s="90"/>
      <c r="J17" s="9"/>
      <c r="K17" s="9"/>
      <c r="L17" s="9"/>
    </row>
    <row r="18" spans="1:12" ht="12.75">
      <c r="A18" s="186" t="s">
        <v>14</v>
      </c>
      <c r="B18" s="187"/>
      <c r="C18" s="210" t="s">
        <v>285</v>
      </c>
      <c r="D18" s="211"/>
      <c r="E18" s="211"/>
      <c r="F18" s="211"/>
      <c r="G18" s="211"/>
      <c r="H18" s="211"/>
      <c r="I18" s="212"/>
      <c r="J18" s="9"/>
      <c r="K18" s="9"/>
      <c r="L18" s="9"/>
    </row>
    <row r="19" spans="1:12" ht="12.75">
      <c r="A19" s="142"/>
      <c r="B19" s="142"/>
      <c r="C19" s="92"/>
      <c r="D19" s="90"/>
      <c r="E19" s="90"/>
      <c r="F19" s="90"/>
      <c r="G19" s="90"/>
      <c r="H19" s="90"/>
      <c r="I19" s="90"/>
      <c r="J19" s="9"/>
      <c r="K19" s="9"/>
      <c r="L19" s="9"/>
    </row>
    <row r="20" spans="1:12" ht="12.75">
      <c r="A20" s="186" t="s">
        <v>15</v>
      </c>
      <c r="B20" s="187"/>
      <c r="C20" s="210" t="s">
        <v>286</v>
      </c>
      <c r="D20" s="211"/>
      <c r="E20" s="211"/>
      <c r="F20" s="211"/>
      <c r="G20" s="211"/>
      <c r="H20" s="211"/>
      <c r="I20" s="212"/>
      <c r="J20" s="9"/>
      <c r="K20" s="9"/>
      <c r="L20" s="9"/>
    </row>
    <row r="21" spans="1:12" ht="12.75">
      <c r="A21" s="142"/>
      <c r="B21" s="142"/>
      <c r="C21" s="92"/>
      <c r="D21" s="90"/>
      <c r="E21" s="90"/>
      <c r="F21" s="90"/>
      <c r="G21" s="90"/>
      <c r="H21" s="90"/>
      <c r="I21" s="90"/>
      <c r="J21" s="9"/>
      <c r="K21" s="9"/>
      <c r="L21" s="9"/>
    </row>
    <row r="22" spans="1:12" ht="12.75">
      <c r="A22" s="186" t="s">
        <v>16</v>
      </c>
      <c r="B22" s="187"/>
      <c r="C22" s="93">
        <v>133</v>
      </c>
      <c r="D22" s="213" t="s">
        <v>6</v>
      </c>
      <c r="E22" s="214"/>
      <c r="F22" s="215"/>
      <c r="G22" s="216"/>
      <c r="H22" s="217"/>
      <c r="I22" s="94"/>
      <c r="J22" s="9"/>
      <c r="K22" s="9"/>
      <c r="L22" s="9"/>
    </row>
    <row r="23" spans="1:12" ht="12.75">
      <c r="A23" s="142"/>
      <c r="B23" s="142"/>
      <c r="C23" s="90"/>
      <c r="D23" s="90"/>
      <c r="E23" s="90"/>
      <c r="F23" s="90"/>
      <c r="G23" s="90"/>
      <c r="H23" s="90"/>
      <c r="I23" s="95"/>
      <c r="J23" s="9"/>
      <c r="K23" s="9"/>
      <c r="L23" s="9"/>
    </row>
    <row r="24" spans="1:12" ht="12.75">
      <c r="A24" s="186" t="s">
        <v>17</v>
      </c>
      <c r="B24" s="187"/>
      <c r="C24" s="93">
        <v>21</v>
      </c>
      <c r="D24" s="213" t="s">
        <v>7</v>
      </c>
      <c r="E24" s="214"/>
      <c r="F24" s="214"/>
      <c r="G24" s="215"/>
      <c r="H24" s="141" t="s">
        <v>27</v>
      </c>
      <c r="I24" s="156">
        <v>4333</v>
      </c>
      <c r="J24" s="9"/>
      <c r="K24" s="9"/>
      <c r="L24" s="9"/>
    </row>
    <row r="25" spans="1:12" ht="12.75">
      <c r="A25" s="142"/>
      <c r="B25" s="142"/>
      <c r="C25" s="90"/>
      <c r="D25" s="90"/>
      <c r="E25" s="90"/>
      <c r="F25" s="90"/>
      <c r="G25" s="96"/>
      <c r="H25" s="142" t="s">
        <v>28</v>
      </c>
      <c r="I25" s="92"/>
      <c r="J25" s="9"/>
      <c r="K25" s="9"/>
      <c r="L25" s="9"/>
    </row>
    <row r="26" spans="1:12" ht="12.75">
      <c r="A26" s="186" t="s">
        <v>18</v>
      </c>
      <c r="B26" s="187"/>
      <c r="C26" s="97" t="s">
        <v>287</v>
      </c>
      <c r="D26" s="98"/>
      <c r="E26" s="99"/>
      <c r="F26" s="95"/>
      <c r="G26" s="186" t="s">
        <v>29</v>
      </c>
      <c r="H26" s="187"/>
      <c r="I26" s="157" t="s">
        <v>288</v>
      </c>
      <c r="J26" s="9"/>
      <c r="K26" s="9"/>
      <c r="L26" s="9"/>
    </row>
    <row r="27" spans="1:12" ht="12.75">
      <c r="A27" s="142"/>
      <c r="B27" s="142"/>
      <c r="C27" s="15"/>
      <c r="D27" s="74"/>
      <c r="E27" s="74"/>
      <c r="F27" s="74"/>
      <c r="G27" s="74"/>
      <c r="H27" s="15"/>
      <c r="I27" s="75"/>
      <c r="J27" s="9"/>
      <c r="K27" s="9"/>
      <c r="L27" s="9"/>
    </row>
    <row r="28" spans="1:12" ht="12.75">
      <c r="A28" s="205" t="s">
        <v>25</v>
      </c>
      <c r="B28" s="206"/>
      <c r="C28" s="207"/>
      <c r="D28" s="207"/>
      <c r="E28" s="206" t="s">
        <v>26</v>
      </c>
      <c r="F28" s="208"/>
      <c r="G28" s="208"/>
      <c r="H28" s="209" t="s">
        <v>1</v>
      </c>
      <c r="I28" s="209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5"/>
      <c r="J29" s="9"/>
      <c r="K29" s="9"/>
      <c r="L29" s="9"/>
    </row>
    <row r="30" spans="1:12" ht="12.75">
      <c r="A30" s="170" t="s">
        <v>289</v>
      </c>
      <c r="B30" s="176"/>
      <c r="C30" s="176"/>
      <c r="D30" s="177"/>
      <c r="E30" s="170" t="s">
        <v>290</v>
      </c>
      <c r="F30" s="176"/>
      <c r="G30" s="177"/>
      <c r="H30" s="201" t="s">
        <v>291</v>
      </c>
      <c r="I30" s="202"/>
      <c r="J30" s="9"/>
      <c r="K30" s="9"/>
      <c r="L30" s="9"/>
    </row>
    <row r="31" spans="1:12" ht="12.75">
      <c r="A31" s="140"/>
      <c r="B31" s="140"/>
      <c r="C31" s="20"/>
      <c r="D31" s="203"/>
      <c r="E31" s="203"/>
      <c r="F31" s="203"/>
      <c r="G31" s="204"/>
      <c r="H31" s="15"/>
      <c r="I31" s="76"/>
      <c r="J31" s="9"/>
      <c r="K31" s="9"/>
      <c r="L31" s="9"/>
    </row>
    <row r="32" spans="1:12" ht="12.75">
      <c r="A32" s="170" t="s">
        <v>292</v>
      </c>
      <c r="B32" s="176"/>
      <c r="C32" s="176"/>
      <c r="D32" s="177"/>
      <c r="E32" s="170" t="s">
        <v>293</v>
      </c>
      <c r="F32" s="176"/>
      <c r="G32" s="177"/>
      <c r="H32" s="201" t="s">
        <v>294</v>
      </c>
      <c r="I32" s="202"/>
      <c r="J32" s="9"/>
      <c r="K32" s="9"/>
      <c r="L32" s="9"/>
    </row>
    <row r="33" spans="1:12" ht="12.75">
      <c r="A33" s="140"/>
      <c r="B33" s="140"/>
      <c r="C33" s="20"/>
      <c r="D33" s="25"/>
      <c r="E33" s="25"/>
      <c r="F33" s="25"/>
      <c r="G33" s="26"/>
      <c r="H33" s="15"/>
      <c r="I33" s="77"/>
      <c r="J33" s="9"/>
      <c r="K33" s="9"/>
      <c r="L33" s="9"/>
    </row>
    <row r="34" spans="1:12" ht="12.75">
      <c r="A34" s="170" t="s">
        <v>295</v>
      </c>
      <c r="B34" s="176"/>
      <c r="C34" s="176"/>
      <c r="D34" s="177"/>
      <c r="E34" s="170" t="s">
        <v>296</v>
      </c>
      <c r="F34" s="176"/>
      <c r="G34" s="177"/>
      <c r="H34" s="201" t="s">
        <v>297</v>
      </c>
      <c r="I34" s="202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7"/>
      <c r="J35" s="9"/>
      <c r="K35" s="9"/>
      <c r="L35" s="9"/>
    </row>
    <row r="36" spans="1:12" ht="12.75">
      <c r="A36" s="170" t="s">
        <v>298</v>
      </c>
      <c r="B36" s="176"/>
      <c r="C36" s="176"/>
      <c r="D36" s="177"/>
      <c r="E36" s="170" t="s">
        <v>296</v>
      </c>
      <c r="F36" s="176"/>
      <c r="G36" s="177"/>
      <c r="H36" s="201" t="s">
        <v>299</v>
      </c>
      <c r="I36" s="202"/>
      <c r="J36" s="9"/>
      <c r="K36" s="9"/>
      <c r="L36" s="9"/>
    </row>
    <row r="37" spans="1:12" ht="12.75">
      <c r="A37" s="27"/>
      <c r="B37" s="27"/>
      <c r="C37" s="198"/>
      <c r="D37" s="199"/>
      <c r="E37" s="15"/>
      <c r="F37" s="198"/>
      <c r="G37" s="199"/>
      <c r="H37" s="15"/>
      <c r="I37" s="73"/>
      <c r="J37" s="9"/>
      <c r="K37" s="9"/>
      <c r="L37" s="9"/>
    </row>
    <row r="38" spans="1:12" ht="12.75">
      <c r="A38" s="170" t="s">
        <v>300</v>
      </c>
      <c r="B38" s="176"/>
      <c r="C38" s="176"/>
      <c r="D38" s="177"/>
      <c r="E38" s="170" t="s">
        <v>293</v>
      </c>
      <c r="F38" s="176"/>
      <c r="G38" s="177"/>
      <c r="H38" s="201" t="s">
        <v>301</v>
      </c>
      <c r="I38" s="202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3"/>
      <c r="J39" s="9"/>
      <c r="K39" s="9"/>
      <c r="L39" s="9"/>
    </row>
    <row r="40" spans="1:12" ht="12.75">
      <c r="A40" s="170" t="s">
        <v>302</v>
      </c>
      <c r="B40" s="176"/>
      <c r="C40" s="176"/>
      <c r="D40" s="177"/>
      <c r="E40" s="170" t="s">
        <v>303</v>
      </c>
      <c r="F40" s="176"/>
      <c r="G40" s="177"/>
      <c r="H40" s="201" t="s">
        <v>304</v>
      </c>
      <c r="I40" s="202"/>
      <c r="J40" s="9"/>
      <c r="K40" s="9"/>
      <c r="L40" s="9"/>
    </row>
    <row r="41" spans="1:12" ht="12.75">
      <c r="A41" s="144"/>
      <c r="B41" s="30"/>
      <c r="C41" s="30"/>
      <c r="D41" s="30"/>
      <c r="E41" s="22"/>
      <c r="F41" s="88"/>
      <c r="G41" s="88"/>
      <c r="H41" s="89"/>
      <c r="I41" s="78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3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79"/>
      <c r="J43" s="9"/>
      <c r="K43" s="9"/>
      <c r="L43" s="9"/>
    </row>
    <row r="44" spans="1:12" ht="12.75" customHeight="1">
      <c r="A44" s="168" t="s">
        <v>19</v>
      </c>
      <c r="B44" s="169"/>
      <c r="C44" s="201"/>
      <c r="D44" s="202"/>
      <c r="E44" s="23"/>
      <c r="F44" s="170"/>
      <c r="G44" s="178"/>
      <c r="H44" s="178"/>
      <c r="I44" s="179"/>
      <c r="J44" s="9"/>
      <c r="K44" s="9"/>
      <c r="L44" s="9"/>
    </row>
    <row r="45" spans="1:12" ht="12.75">
      <c r="A45" s="27"/>
      <c r="B45" s="27"/>
      <c r="C45" s="198"/>
      <c r="D45" s="199"/>
      <c r="E45" s="15"/>
      <c r="F45" s="198"/>
      <c r="G45" s="200"/>
      <c r="H45" s="32"/>
      <c r="I45" s="80"/>
      <c r="J45" s="9"/>
      <c r="K45" s="9"/>
      <c r="L45" s="9"/>
    </row>
    <row r="46" spans="1:12" ht="12.75" customHeight="1">
      <c r="A46" s="168" t="s">
        <v>20</v>
      </c>
      <c r="B46" s="169"/>
      <c r="C46" s="170" t="s">
        <v>305</v>
      </c>
      <c r="D46" s="171"/>
      <c r="E46" s="171"/>
      <c r="F46" s="171"/>
      <c r="G46" s="171"/>
      <c r="H46" s="171"/>
      <c r="I46" s="172"/>
      <c r="J46" s="9"/>
      <c r="K46" s="9"/>
      <c r="L46" s="9"/>
    </row>
    <row r="47" spans="1:12" ht="12.75">
      <c r="A47" s="142"/>
      <c r="B47" s="142"/>
      <c r="C47" s="150" t="s">
        <v>30</v>
      </c>
      <c r="D47" s="15"/>
      <c r="E47" s="15"/>
      <c r="F47" s="15"/>
      <c r="G47" s="15"/>
      <c r="H47" s="15"/>
      <c r="I47" s="73"/>
      <c r="J47" s="9"/>
      <c r="K47" s="9"/>
      <c r="L47" s="9"/>
    </row>
    <row r="48" spans="1:12" ht="12.75">
      <c r="A48" s="168" t="s">
        <v>21</v>
      </c>
      <c r="B48" s="169"/>
      <c r="C48" s="173" t="s">
        <v>306</v>
      </c>
      <c r="D48" s="174"/>
      <c r="E48" s="175"/>
      <c r="F48" s="15"/>
      <c r="G48" s="41" t="s">
        <v>2</v>
      </c>
      <c r="H48" s="173" t="s">
        <v>307</v>
      </c>
      <c r="I48" s="175"/>
      <c r="J48" s="9"/>
      <c r="K48" s="9"/>
      <c r="L48" s="9"/>
    </row>
    <row r="49" spans="1:12" ht="12.75">
      <c r="A49" s="142"/>
      <c r="B49" s="142"/>
      <c r="C49" s="20"/>
      <c r="D49" s="15"/>
      <c r="E49" s="15"/>
      <c r="F49" s="15"/>
      <c r="G49" s="15"/>
      <c r="H49" s="15"/>
      <c r="I49" s="73"/>
      <c r="J49" s="9"/>
      <c r="K49" s="9"/>
      <c r="L49" s="9"/>
    </row>
    <row r="50" spans="1:12" ht="12.75" customHeight="1">
      <c r="A50" s="168" t="s">
        <v>14</v>
      </c>
      <c r="B50" s="169"/>
      <c r="C50" s="185" t="s">
        <v>308</v>
      </c>
      <c r="D50" s="174"/>
      <c r="E50" s="174"/>
      <c r="F50" s="174"/>
      <c r="G50" s="174"/>
      <c r="H50" s="174"/>
      <c r="I50" s="175"/>
      <c r="J50" s="9"/>
      <c r="K50" s="9"/>
      <c r="L50" s="9"/>
    </row>
    <row r="51" spans="1:12" ht="12.75">
      <c r="A51" s="142"/>
      <c r="B51" s="142"/>
      <c r="C51" s="15"/>
      <c r="D51" s="15"/>
      <c r="E51" s="15"/>
      <c r="F51" s="15"/>
      <c r="G51" s="15"/>
      <c r="H51" s="15"/>
      <c r="I51" s="73"/>
      <c r="J51" s="9"/>
      <c r="K51" s="9"/>
      <c r="L51" s="9"/>
    </row>
    <row r="52" spans="1:12" ht="12.75">
      <c r="A52" s="186" t="s">
        <v>22</v>
      </c>
      <c r="B52" s="187"/>
      <c r="C52" s="173" t="s">
        <v>309</v>
      </c>
      <c r="D52" s="174"/>
      <c r="E52" s="174"/>
      <c r="F52" s="174"/>
      <c r="G52" s="174"/>
      <c r="H52" s="174"/>
      <c r="I52" s="188"/>
      <c r="J52" s="9"/>
      <c r="K52" s="9"/>
      <c r="L52" s="9"/>
    </row>
    <row r="53" spans="1:12" ht="12.75">
      <c r="A53" s="145"/>
      <c r="B53" s="145"/>
      <c r="C53" s="167" t="s">
        <v>31</v>
      </c>
      <c r="D53" s="167"/>
      <c r="E53" s="167"/>
      <c r="F53" s="167"/>
      <c r="G53" s="167"/>
      <c r="H53" s="167"/>
      <c r="I53" s="81"/>
      <c r="J53" s="9"/>
      <c r="K53" s="9"/>
      <c r="L53" s="9"/>
    </row>
    <row r="54" spans="1:12" ht="12.75">
      <c r="A54" s="145"/>
      <c r="B54" s="145"/>
      <c r="C54" s="33"/>
      <c r="D54" s="33"/>
      <c r="E54" s="33"/>
      <c r="F54" s="33"/>
      <c r="G54" s="33"/>
      <c r="H54" s="33"/>
      <c r="I54" s="81"/>
      <c r="J54" s="9"/>
      <c r="K54" s="9"/>
      <c r="L54" s="9"/>
    </row>
    <row r="55" spans="1:12" ht="12.75">
      <c r="A55" s="145"/>
      <c r="B55" s="189" t="s">
        <v>32</v>
      </c>
      <c r="C55" s="190"/>
      <c r="D55" s="190"/>
      <c r="E55" s="190"/>
      <c r="F55" s="151"/>
      <c r="G55" s="151"/>
      <c r="H55" s="151"/>
      <c r="I55" s="152"/>
      <c r="J55" s="9"/>
      <c r="K55" s="9"/>
      <c r="L55" s="9"/>
    </row>
    <row r="56" spans="1:12" ht="12.75">
      <c r="A56" s="145"/>
      <c r="B56" s="191" t="s">
        <v>33</v>
      </c>
      <c r="C56" s="192"/>
      <c r="D56" s="192"/>
      <c r="E56" s="192"/>
      <c r="F56" s="192"/>
      <c r="G56" s="192"/>
      <c r="H56" s="192"/>
      <c r="I56" s="192"/>
      <c r="J56" s="9"/>
      <c r="K56" s="9"/>
      <c r="L56" s="9"/>
    </row>
    <row r="57" spans="1:12" ht="12.75">
      <c r="A57" s="145"/>
      <c r="B57" s="193" t="s">
        <v>34</v>
      </c>
      <c r="C57" s="194"/>
      <c r="D57" s="194"/>
      <c r="E57" s="194"/>
      <c r="F57" s="194"/>
      <c r="G57" s="194"/>
      <c r="H57" s="194"/>
      <c r="I57" s="194"/>
      <c r="J57" s="9"/>
      <c r="K57" s="9"/>
      <c r="L57" s="9"/>
    </row>
    <row r="58" spans="1:12" ht="12.75">
      <c r="A58" s="145"/>
      <c r="B58" s="193" t="s">
        <v>35</v>
      </c>
      <c r="C58" s="194"/>
      <c r="D58" s="194"/>
      <c r="E58" s="194"/>
      <c r="F58" s="194"/>
      <c r="G58" s="194"/>
      <c r="H58" s="194"/>
      <c r="I58" s="194"/>
      <c r="J58" s="9"/>
      <c r="K58" s="9"/>
      <c r="L58" s="9"/>
    </row>
    <row r="59" spans="1:12" ht="12.75">
      <c r="A59" s="145"/>
      <c r="B59" s="195"/>
      <c r="C59" s="196"/>
      <c r="D59" s="196"/>
      <c r="E59" s="196"/>
      <c r="F59" s="196"/>
      <c r="G59" s="196"/>
      <c r="H59" s="196"/>
      <c r="I59" s="197"/>
      <c r="J59" s="9"/>
      <c r="K59" s="9"/>
      <c r="L59" s="9"/>
    </row>
    <row r="60" spans="1:12" ht="12.75">
      <c r="A60" s="146" t="s">
        <v>3</v>
      </c>
      <c r="B60" s="147"/>
      <c r="C60" s="82"/>
      <c r="D60" s="82"/>
      <c r="E60" s="82"/>
      <c r="F60" s="82"/>
      <c r="G60" s="82"/>
      <c r="H60" s="82"/>
      <c r="I60" s="83"/>
      <c r="J60" s="9"/>
      <c r="K60" s="9"/>
      <c r="L60" s="9"/>
    </row>
    <row r="61" spans="1:12" ht="13.5" thickBot="1">
      <c r="A61" s="147"/>
      <c r="B61" s="147"/>
      <c r="C61" s="15"/>
      <c r="D61" s="15"/>
      <c r="E61" s="15"/>
      <c r="F61" s="15"/>
      <c r="G61" s="34"/>
      <c r="H61" s="35"/>
      <c r="I61" s="84"/>
      <c r="J61" s="9"/>
      <c r="K61" s="9"/>
      <c r="L61" s="9"/>
    </row>
    <row r="62" spans="1:12" ht="12.75">
      <c r="A62" s="148"/>
      <c r="B62" s="148"/>
      <c r="C62" s="15"/>
      <c r="D62" s="15"/>
      <c r="E62" s="153" t="s">
        <v>36</v>
      </c>
      <c r="F62" s="9"/>
      <c r="G62" s="180" t="s">
        <v>37</v>
      </c>
      <c r="H62" s="181"/>
      <c r="I62" s="182"/>
      <c r="J62" s="9"/>
      <c r="K62" s="9"/>
      <c r="L62" s="9"/>
    </row>
    <row r="63" spans="3:12" ht="12.75">
      <c r="C63" s="85"/>
      <c r="D63" s="85"/>
      <c r="E63" s="85"/>
      <c r="F63" s="85"/>
      <c r="G63" s="183"/>
      <c r="H63" s="184"/>
      <c r="I63" s="86"/>
      <c r="J63" s="9"/>
      <c r="K63" s="9"/>
      <c r="L63" s="9"/>
    </row>
  </sheetData>
  <sheetProtection/>
  <protectedRanges>
    <protectedRange sqref="E2 H2" name="Range1"/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4">
      <selection activeCell="F108" sqref="F108"/>
    </sheetView>
  </sheetViews>
  <sheetFormatPr defaultColWidth="9.140625" defaultRowHeight="12.75"/>
  <cols>
    <col min="1" max="1" width="72.8515625" style="154" bestFit="1" customWidth="1"/>
    <col min="2" max="2" width="9.140625" style="42" customWidth="1"/>
    <col min="3" max="3" width="13.421875" style="42" customWidth="1"/>
    <col min="4" max="4" width="12.7109375" style="42" customWidth="1"/>
    <col min="5" max="16384" width="9.140625" style="42" customWidth="1"/>
  </cols>
  <sheetData>
    <row r="1" spans="1:4" ht="12.75" customHeight="1">
      <c r="A1" s="118" t="s">
        <v>278</v>
      </c>
      <c r="B1" s="118"/>
      <c r="C1" s="118"/>
      <c r="D1" s="118"/>
    </row>
    <row r="2" spans="1:4" ht="12.75" customHeight="1">
      <c r="A2" s="119" t="s">
        <v>314</v>
      </c>
      <c r="B2" s="119"/>
      <c r="C2" s="119"/>
      <c r="D2" s="119"/>
    </row>
    <row r="3" spans="1:4" ht="12.75" customHeight="1">
      <c r="A3" s="120" t="s">
        <v>311</v>
      </c>
      <c r="B3" s="121"/>
      <c r="C3" s="121"/>
      <c r="D3" s="122"/>
    </row>
    <row r="4" spans="1:4" ht="22.5" customHeight="1">
      <c r="A4" s="123" t="s">
        <v>39</v>
      </c>
      <c r="B4" s="47" t="s">
        <v>40</v>
      </c>
      <c r="C4" s="48" t="s">
        <v>41</v>
      </c>
      <c r="D4" s="49" t="s">
        <v>42</v>
      </c>
    </row>
    <row r="5" spans="1:4" ht="12.75" customHeight="1">
      <c r="A5" s="45">
        <v>1</v>
      </c>
      <c r="B5" s="46">
        <v>2</v>
      </c>
      <c r="C5" s="45">
        <v>3</v>
      </c>
      <c r="D5" s="45">
        <v>4</v>
      </c>
    </row>
    <row r="6" spans="1:4" ht="12.75" customHeight="1">
      <c r="A6" s="124" t="s">
        <v>43</v>
      </c>
      <c r="B6" s="125"/>
      <c r="C6" s="125"/>
      <c r="D6" s="126"/>
    </row>
    <row r="7" spans="1:4" ht="12.75" customHeight="1">
      <c r="A7" s="114" t="s">
        <v>44</v>
      </c>
      <c r="B7" s="3">
        <v>1</v>
      </c>
      <c r="C7" s="5"/>
      <c r="D7" s="5"/>
    </row>
    <row r="8" spans="1:4" ht="12.75" customHeight="1">
      <c r="A8" s="104" t="s">
        <v>45</v>
      </c>
      <c r="B8" s="1">
        <v>2</v>
      </c>
      <c r="C8" s="103">
        <f>C9+C16+C26+C35+C39</f>
        <v>3235531723</v>
      </c>
      <c r="D8" s="103">
        <f>D9+D16+D26+D35+D39</f>
        <v>3046297557</v>
      </c>
    </row>
    <row r="9" spans="1:4" ht="12.75" customHeight="1">
      <c r="A9" s="115" t="s">
        <v>46</v>
      </c>
      <c r="B9" s="1">
        <v>3</v>
      </c>
      <c r="C9" s="43">
        <f>SUM(C10:C15)</f>
        <v>1956193783</v>
      </c>
      <c r="D9" s="43">
        <f>SUM(D10:D15)</f>
        <v>1862221328</v>
      </c>
    </row>
    <row r="10" spans="1:4" ht="12.75">
      <c r="A10" s="115" t="s">
        <v>47</v>
      </c>
      <c r="B10" s="1">
        <v>4</v>
      </c>
      <c r="D10" s="6"/>
    </row>
    <row r="11" spans="1:4" ht="12.75">
      <c r="A11" s="115" t="s">
        <v>48</v>
      </c>
      <c r="B11" s="1">
        <v>5</v>
      </c>
      <c r="C11" s="6">
        <v>1041541071</v>
      </c>
      <c r="D11" s="6">
        <v>1003760166</v>
      </c>
    </row>
    <row r="12" spans="1:4" ht="12.75">
      <c r="A12" s="115" t="s">
        <v>0</v>
      </c>
      <c r="B12" s="1">
        <v>6</v>
      </c>
      <c r="C12" s="6">
        <v>911926751</v>
      </c>
      <c r="D12" s="6">
        <v>855803626</v>
      </c>
    </row>
    <row r="13" spans="1:4" ht="12.75">
      <c r="A13" s="115" t="s">
        <v>49</v>
      </c>
      <c r="B13" s="1">
        <v>7</v>
      </c>
      <c r="C13" s="6">
        <v>135548</v>
      </c>
      <c r="D13" s="6">
        <v>140349</v>
      </c>
    </row>
    <row r="14" spans="1:4" ht="12.75">
      <c r="A14" s="115" t="s">
        <v>50</v>
      </c>
      <c r="B14" s="1">
        <v>8</v>
      </c>
      <c r="C14" s="6">
        <v>1430063</v>
      </c>
      <c r="D14" s="6">
        <v>1382025</v>
      </c>
    </row>
    <row r="15" spans="1:4" ht="12.75">
      <c r="A15" s="115" t="s">
        <v>51</v>
      </c>
      <c r="B15" s="1">
        <v>9</v>
      </c>
      <c r="C15" s="6">
        <v>1160350</v>
      </c>
      <c r="D15" s="6">
        <v>1135162</v>
      </c>
    </row>
    <row r="16" spans="1:4" ht="12.75">
      <c r="A16" s="115" t="s">
        <v>52</v>
      </c>
      <c r="B16" s="1">
        <v>10</v>
      </c>
      <c r="C16" s="43">
        <f>SUM(C17:C25)</f>
        <v>1191436091</v>
      </c>
      <c r="D16" s="43">
        <f>SUM(D17:D25)</f>
        <v>1116064048</v>
      </c>
    </row>
    <row r="17" spans="1:4" ht="12.75">
      <c r="A17" s="115" t="s">
        <v>53</v>
      </c>
      <c r="B17" s="1">
        <v>11</v>
      </c>
      <c r="C17" s="6">
        <v>95959408</v>
      </c>
      <c r="D17" s="6">
        <v>91212753</v>
      </c>
    </row>
    <row r="18" spans="1:4" ht="12.75">
      <c r="A18" s="115" t="s">
        <v>54</v>
      </c>
      <c r="B18" s="1">
        <v>12</v>
      </c>
      <c r="C18" s="6">
        <v>444107265</v>
      </c>
      <c r="D18" s="6">
        <v>427009016</v>
      </c>
    </row>
    <row r="19" spans="1:4" ht="12.75">
      <c r="A19" s="115" t="s">
        <v>55</v>
      </c>
      <c r="B19" s="1">
        <v>13</v>
      </c>
      <c r="C19" s="6">
        <v>615509425</v>
      </c>
      <c r="D19" s="6">
        <v>573474965</v>
      </c>
    </row>
    <row r="20" spans="1:4" ht="12.75">
      <c r="A20" s="115" t="s">
        <v>56</v>
      </c>
      <c r="B20" s="1">
        <v>14</v>
      </c>
      <c r="C20" s="6"/>
      <c r="D20" s="6"/>
    </row>
    <row r="21" spans="1:4" ht="12.75">
      <c r="A21" s="115" t="s">
        <v>57</v>
      </c>
      <c r="B21" s="1">
        <v>15</v>
      </c>
      <c r="C21" s="6"/>
      <c r="D21" s="6"/>
    </row>
    <row r="22" spans="1:4" ht="12.75">
      <c r="A22" s="115" t="s">
        <v>58</v>
      </c>
      <c r="B22" s="1">
        <v>16</v>
      </c>
      <c r="C22" s="6"/>
      <c r="D22" s="6">
        <v>5687557</v>
      </c>
    </row>
    <row r="23" spans="1:4" ht="12.75">
      <c r="A23" s="115" t="s">
        <v>59</v>
      </c>
      <c r="B23" s="1">
        <v>17</v>
      </c>
      <c r="C23" s="6">
        <v>33925804</v>
      </c>
      <c r="D23" s="6">
        <v>16954905</v>
      </c>
    </row>
    <row r="24" spans="1:4" ht="12.75">
      <c r="A24" s="115" t="s">
        <v>60</v>
      </c>
      <c r="B24" s="1">
        <v>18</v>
      </c>
      <c r="C24" s="6"/>
      <c r="D24" s="6"/>
    </row>
    <row r="25" spans="1:4" ht="12.75">
      <c r="A25" s="115" t="s">
        <v>61</v>
      </c>
      <c r="B25" s="1">
        <v>19</v>
      </c>
      <c r="C25" s="6">
        <v>1934189</v>
      </c>
      <c r="D25" s="6">
        <v>1724852</v>
      </c>
    </row>
    <row r="26" spans="1:4" ht="12.75">
      <c r="A26" s="115" t="s">
        <v>62</v>
      </c>
      <c r="B26" s="1">
        <v>20</v>
      </c>
      <c r="C26" s="43">
        <f>SUM(C27:C34)</f>
        <v>20411215</v>
      </c>
      <c r="D26" s="43">
        <f>SUM(D27:D34)</f>
        <v>11317212</v>
      </c>
    </row>
    <row r="27" spans="1:4" ht="12.75">
      <c r="A27" s="115" t="s">
        <v>63</v>
      </c>
      <c r="B27" s="1">
        <v>21</v>
      </c>
      <c r="C27" s="6"/>
      <c r="D27" s="6"/>
    </row>
    <row r="28" spans="1:4" ht="12.75">
      <c r="A28" s="115" t="s">
        <v>64</v>
      </c>
      <c r="B28" s="1">
        <v>22</v>
      </c>
      <c r="C28" s="6"/>
      <c r="D28" s="6"/>
    </row>
    <row r="29" spans="1:4" ht="12.75">
      <c r="A29" s="115" t="s">
        <v>65</v>
      </c>
      <c r="B29" s="1">
        <v>23</v>
      </c>
      <c r="C29" s="6"/>
      <c r="D29" s="6"/>
    </row>
    <row r="30" spans="1:4" ht="12.75">
      <c r="A30" s="115" t="s">
        <v>66</v>
      </c>
      <c r="B30" s="1">
        <v>24</v>
      </c>
      <c r="C30" s="6"/>
      <c r="D30" s="6"/>
    </row>
    <row r="31" spans="1:4" ht="12.75">
      <c r="A31" s="115" t="s">
        <v>67</v>
      </c>
      <c r="B31" s="1">
        <v>25</v>
      </c>
      <c r="C31" s="6"/>
      <c r="D31" s="6"/>
    </row>
    <row r="32" spans="1:4" ht="12.75">
      <c r="A32" s="115" t="s">
        <v>68</v>
      </c>
      <c r="B32" s="1">
        <v>26</v>
      </c>
      <c r="C32" s="6">
        <v>10436123</v>
      </c>
      <c r="D32" s="6">
        <v>10036014</v>
      </c>
    </row>
    <row r="33" spans="1:4" ht="12.75">
      <c r="A33" s="115" t="s">
        <v>69</v>
      </c>
      <c r="B33" s="1">
        <v>27</v>
      </c>
      <c r="C33" s="6">
        <v>9975092</v>
      </c>
      <c r="D33" s="6">
        <v>1281198</v>
      </c>
    </row>
    <row r="34" spans="1:4" ht="12.75">
      <c r="A34" s="115" t="s">
        <v>70</v>
      </c>
      <c r="B34" s="1">
        <v>28</v>
      </c>
      <c r="C34" s="6"/>
      <c r="D34" s="6"/>
    </row>
    <row r="35" spans="1:4" ht="12.75">
      <c r="A35" s="115" t="s">
        <v>71</v>
      </c>
      <c r="B35" s="1">
        <v>29</v>
      </c>
      <c r="C35" s="43">
        <f>SUM(C36:C38)</f>
        <v>11078193</v>
      </c>
      <c r="D35" s="43">
        <f>SUM(D36:D38)</f>
        <v>7826208</v>
      </c>
    </row>
    <row r="36" spans="1:4" ht="12.75">
      <c r="A36" s="115" t="s">
        <v>72</v>
      </c>
      <c r="B36" s="1">
        <v>30</v>
      </c>
      <c r="C36" s="6"/>
      <c r="D36" s="6"/>
    </row>
    <row r="37" spans="1:4" ht="12.75">
      <c r="A37" s="115" t="s">
        <v>73</v>
      </c>
      <c r="B37" s="1">
        <v>31</v>
      </c>
      <c r="C37" s="6"/>
      <c r="D37" s="6"/>
    </row>
    <row r="38" spans="1:4" ht="12.75">
      <c r="A38" s="115" t="s">
        <v>74</v>
      </c>
      <c r="B38" s="1">
        <v>32</v>
      </c>
      <c r="C38" s="6">
        <v>11078193</v>
      </c>
      <c r="D38" s="6">
        <v>7826208</v>
      </c>
    </row>
    <row r="39" spans="1:4" ht="12.75">
      <c r="A39" s="115" t="s">
        <v>75</v>
      </c>
      <c r="B39" s="1">
        <v>33</v>
      </c>
      <c r="C39" s="6">
        <v>56412441</v>
      </c>
      <c r="D39" s="6">
        <v>48868761</v>
      </c>
    </row>
    <row r="40" spans="1:4" ht="12.75">
      <c r="A40" s="104" t="s">
        <v>76</v>
      </c>
      <c r="B40" s="1">
        <v>34</v>
      </c>
      <c r="C40" s="103">
        <f>C41+C49+C56+C64</f>
        <v>2108342966</v>
      </c>
      <c r="D40" s="103">
        <f>D41+D49+D56+D64</f>
        <v>2237952047</v>
      </c>
    </row>
    <row r="41" spans="1:4" ht="12.75">
      <c r="A41" s="115" t="s">
        <v>77</v>
      </c>
      <c r="B41" s="1">
        <v>35</v>
      </c>
      <c r="C41" s="43">
        <f>SUM(C42:C48)</f>
        <v>672807438</v>
      </c>
      <c r="D41" s="43">
        <f>SUM(D42:D48)</f>
        <v>782691340</v>
      </c>
    </row>
    <row r="42" spans="1:4" ht="12.75">
      <c r="A42" s="115" t="s">
        <v>78</v>
      </c>
      <c r="B42" s="1">
        <v>36</v>
      </c>
      <c r="C42" s="6">
        <v>183109506</v>
      </c>
      <c r="D42" s="6">
        <v>197779163</v>
      </c>
    </row>
    <row r="43" spans="1:4" ht="12.75">
      <c r="A43" s="115" t="s">
        <v>79</v>
      </c>
      <c r="B43" s="1">
        <v>37</v>
      </c>
      <c r="C43" s="6">
        <v>12021549</v>
      </c>
      <c r="D43" s="6">
        <v>15395470</v>
      </c>
    </row>
    <row r="44" spans="1:4" ht="12.75">
      <c r="A44" s="115" t="s">
        <v>80</v>
      </c>
      <c r="B44" s="1">
        <v>38</v>
      </c>
      <c r="C44" s="6">
        <v>170305674</v>
      </c>
      <c r="D44" s="6">
        <v>239948094</v>
      </c>
    </row>
    <row r="45" spans="1:4" ht="12.75">
      <c r="A45" s="115" t="s">
        <v>81</v>
      </c>
      <c r="B45" s="1">
        <v>39</v>
      </c>
      <c r="C45" s="6">
        <v>168243555</v>
      </c>
      <c r="D45" s="6">
        <v>187009065</v>
      </c>
    </row>
    <row r="46" spans="1:4" ht="12.75">
      <c r="A46" s="115" t="s">
        <v>82</v>
      </c>
      <c r="B46" s="1">
        <v>40</v>
      </c>
      <c r="C46" s="6"/>
      <c r="D46" s="6"/>
    </row>
    <row r="47" spans="1:4" ht="12.75">
      <c r="A47" s="115" t="s">
        <v>83</v>
      </c>
      <c r="B47" s="1">
        <v>41</v>
      </c>
      <c r="C47" s="6">
        <v>139127154</v>
      </c>
      <c r="D47" s="6">
        <v>142559548</v>
      </c>
    </row>
    <row r="48" spans="1:4" ht="12.75">
      <c r="A48" s="115" t="s">
        <v>84</v>
      </c>
      <c r="B48" s="1">
        <v>42</v>
      </c>
      <c r="C48" s="6"/>
      <c r="D48" s="6"/>
    </row>
    <row r="49" spans="1:4" ht="12.75">
      <c r="A49" s="115" t="s">
        <v>85</v>
      </c>
      <c r="B49" s="1">
        <v>43</v>
      </c>
      <c r="C49" s="43">
        <f>SUM(C50:C55)</f>
        <v>1127895827</v>
      </c>
      <c r="D49" s="43">
        <f>SUM(D50:D55)</f>
        <v>1138405914</v>
      </c>
    </row>
    <row r="50" spans="1:4" ht="12.75">
      <c r="A50" s="115" t="s">
        <v>86</v>
      </c>
      <c r="B50" s="1">
        <v>44</v>
      </c>
      <c r="C50" s="6">
        <v>90107698</v>
      </c>
      <c r="D50" s="6">
        <v>90667760</v>
      </c>
    </row>
    <row r="51" spans="1:4" ht="12.75">
      <c r="A51" s="115" t="s">
        <v>87</v>
      </c>
      <c r="B51" s="1">
        <v>45</v>
      </c>
      <c r="C51" s="6">
        <v>936784376</v>
      </c>
      <c r="D51" s="6">
        <v>956483459</v>
      </c>
    </row>
    <row r="52" spans="1:4" ht="12.75">
      <c r="A52" s="115" t="s">
        <v>88</v>
      </c>
      <c r="B52" s="1">
        <v>46</v>
      </c>
      <c r="C52" s="6"/>
      <c r="D52" s="6"/>
    </row>
    <row r="53" spans="1:4" ht="12.75">
      <c r="A53" s="115" t="s">
        <v>89</v>
      </c>
      <c r="B53" s="1">
        <v>47</v>
      </c>
      <c r="C53" s="6"/>
      <c r="D53" s="6"/>
    </row>
    <row r="54" spans="1:4" ht="12.75">
      <c r="A54" s="115" t="s">
        <v>90</v>
      </c>
      <c r="B54" s="1">
        <v>48</v>
      </c>
      <c r="C54" s="6">
        <v>65650742</v>
      </c>
      <c r="D54" s="6">
        <v>59296015</v>
      </c>
    </row>
    <row r="55" spans="1:4" ht="12.75">
      <c r="A55" s="115" t="s">
        <v>91</v>
      </c>
      <c r="B55" s="1">
        <v>49</v>
      </c>
      <c r="C55" s="6">
        <v>35353011</v>
      </c>
      <c r="D55" s="6">
        <v>31958680</v>
      </c>
    </row>
    <row r="56" spans="1:4" ht="12.75">
      <c r="A56" s="115" t="s">
        <v>92</v>
      </c>
      <c r="B56" s="1">
        <v>50</v>
      </c>
      <c r="C56" s="43">
        <f>SUM(C57:C63)</f>
        <v>60043405</v>
      </c>
      <c r="D56" s="43">
        <f>SUM(D57:D63)</f>
        <v>43432416</v>
      </c>
    </row>
    <row r="57" spans="1:4" ht="12.75">
      <c r="A57" s="115" t="s">
        <v>63</v>
      </c>
      <c r="B57" s="1">
        <v>51</v>
      </c>
      <c r="C57" s="6"/>
      <c r="D57" s="6"/>
    </row>
    <row r="58" spans="1:4" ht="12.75">
      <c r="A58" s="115" t="s">
        <v>64</v>
      </c>
      <c r="B58" s="1">
        <v>52</v>
      </c>
      <c r="C58" s="6">
        <v>3420000</v>
      </c>
      <c r="D58" s="6">
        <v>4271515</v>
      </c>
    </row>
    <row r="59" spans="1:4" ht="12.75">
      <c r="A59" s="115" t="s">
        <v>65</v>
      </c>
      <c r="B59" s="1">
        <v>53</v>
      </c>
      <c r="C59" s="6"/>
      <c r="D59" s="6"/>
    </row>
    <row r="60" spans="1:4" ht="12.75">
      <c r="A60" s="115" t="s">
        <v>66</v>
      </c>
      <c r="B60" s="1">
        <v>54</v>
      </c>
      <c r="C60" s="6"/>
      <c r="D60" s="6"/>
    </row>
    <row r="61" spans="1:4" ht="12.75">
      <c r="A61" s="115" t="s">
        <v>67</v>
      </c>
      <c r="B61" s="1">
        <v>55</v>
      </c>
      <c r="C61" s="6"/>
      <c r="D61" s="6"/>
    </row>
    <row r="62" spans="1:4" ht="12.75">
      <c r="A62" s="115" t="s">
        <v>68</v>
      </c>
      <c r="B62" s="1">
        <v>56</v>
      </c>
      <c r="C62" s="6">
        <v>38374268</v>
      </c>
      <c r="D62" s="6">
        <v>36441692</v>
      </c>
    </row>
    <row r="63" spans="1:4" ht="12.75">
      <c r="A63" s="115" t="s">
        <v>93</v>
      </c>
      <c r="B63" s="1">
        <v>57</v>
      </c>
      <c r="C63" s="6">
        <v>18249137</v>
      </c>
      <c r="D63" s="6">
        <v>2719209</v>
      </c>
    </row>
    <row r="64" spans="1:4" ht="12.75">
      <c r="A64" s="115" t="s">
        <v>94</v>
      </c>
      <c r="B64" s="1">
        <v>58</v>
      </c>
      <c r="C64" s="6">
        <v>247596296</v>
      </c>
      <c r="D64" s="6">
        <v>273422377</v>
      </c>
    </row>
    <row r="65" spans="1:4" ht="12.75">
      <c r="A65" s="104" t="s">
        <v>95</v>
      </c>
      <c r="B65" s="1">
        <v>59</v>
      </c>
      <c r="C65" s="6">
        <v>11370497</v>
      </c>
      <c r="D65" s="6">
        <v>13393791</v>
      </c>
    </row>
    <row r="66" spans="1:4" ht="12.75">
      <c r="A66" s="104" t="s">
        <v>96</v>
      </c>
      <c r="B66" s="1">
        <v>60</v>
      </c>
      <c r="C66" s="43">
        <f>C7+C8+C40+C65</f>
        <v>5355245186</v>
      </c>
      <c r="D66" s="43">
        <f>D7+D8+D40+D65</f>
        <v>5297643395</v>
      </c>
    </row>
    <row r="67" spans="1:4" ht="12.75">
      <c r="A67" s="116" t="s">
        <v>97</v>
      </c>
      <c r="B67" s="4">
        <v>61</v>
      </c>
      <c r="C67" s="7"/>
      <c r="D67" s="7"/>
    </row>
    <row r="68" spans="1:4" ht="12.75">
      <c r="A68" s="111" t="s">
        <v>138</v>
      </c>
      <c r="B68" s="117"/>
      <c r="C68" s="159"/>
      <c r="D68" s="160"/>
    </row>
    <row r="69" spans="1:4" ht="12.75">
      <c r="A69" s="114" t="s">
        <v>98</v>
      </c>
      <c r="B69" s="3">
        <v>62</v>
      </c>
      <c r="C69" s="258">
        <f>C70+C71+C72+C78+C79+C82+C85</f>
        <v>1512323938</v>
      </c>
      <c r="D69" s="258">
        <f>D70+D71+D72+D78+D79+D82+D85</f>
        <v>1404273898</v>
      </c>
    </row>
    <row r="70" spans="1:4" ht="12.75">
      <c r="A70" s="115" t="s">
        <v>99</v>
      </c>
      <c r="B70" s="1">
        <v>63</v>
      </c>
      <c r="C70" s="6">
        <v>133372000</v>
      </c>
      <c r="D70" s="6">
        <v>133372000</v>
      </c>
    </row>
    <row r="71" spans="1:4" ht="12.75">
      <c r="A71" s="115" t="s">
        <v>100</v>
      </c>
      <c r="B71" s="1">
        <v>64</v>
      </c>
      <c r="C71" s="6">
        <v>882903246</v>
      </c>
      <c r="D71" s="6">
        <v>882744186</v>
      </c>
    </row>
    <row r="72" spans="1:4" ht="12.75">
      <c r="A72" s="115" t="s">
        <v>101</v>
      </c>
      <c r="B72" s="1">
        <v>65</v>
      </c>
      <c r="C72" s="43">
        <f>C73+C74-C75+C76+C77</f>
        <v>2832047</v>
      </c>
      <c r="D72" s="43">
        <f>D73+D74-D75+D76+D77</f>
        <v>-98451633</v>
      </c>
    </row>
    <row r="73" spans="1:4" ht="12.75">
      <c r="A73" s="115" t="s">
        <v>102</v>
      </c>
      <c r="B73" s="1">
        <v>66</v>
      </c>
      <c r="C73" s="6"/>
      <c r="D73" s="6"/>
    </row>
    <row r="74" spans="1:4" ht="12.75">
      <c r="A74" s="115" t="s">
        <v>103</v>
      </c>
      <c r="B74" s="1">
        <v>67</v>
      </c>
      <c r="C74" s="6"/>
      <c r="D74" s="6"/>
    </row>
    <row r="75" spans="1:4" ht="12.75">
      <c r="A75" s="115" t="s">
        <v>104</v>
      </c>
      <c r="B75" s="1">
        <v>68</v>
      </c>
      <c r="C75" s="6">
        <v>370703</v>
      </c>
      <c r="D75" s="6">
        <v>126433</v>
      </c>
    </row>
    <row r="76" spans="1:4" ht="12.75">
      <c r="A76" s="115" t="s">
        <v>105</v>
      </c>
      <c r="B76" s="1">
        <v>69</v>
      </c>
      <c r="C76" s="6"/>
      <c r="D76" s="6"/>
    </row>
    <row r="77" spans="1:4" ht="12.75">
      <c r="A77" s="115" t="s">
        <v>106</v>
      </c>
      <c r="B77" s="1">
        <v>70</v>
      </c>
      <c r="C77" s="6">
        <v>3202750</v>
      </c>
      <c r="D77" s="6">
        <v>-98325200</v>
      </c>
    </row>
    <row r="78" spans="1:6" ht="12.75">
      <c r="A78" s="115" t="s">
        <v>107</v>
      </c>
      <c r="B78" s="1">
        <v>71</v>
      </c>
      <c r="C78" s="6"/>
      <c r="D78" s="6"/>
      <c r="F78" s="101"/>
    </row>
    <row r="79" spans="1:4" ht="12.75">
      <c r="A79" s="115" t="s">
        <v>108</v>
      </c>
      <c r="B79" s="1">
        <v>72</v>
      </c>
      <c r="C79" s="43">
        <f>C80-C81</f>
        <v>378696325</v>
      </c>
      <c r="D79" s="43">
        <f>D80-D81</f>
        <v>415505519</v>
      </c>
    </row>
    <row r="80" spans="1:4" ht="12.75">
      <c r="A80" s="115" t="s">
        <v>109</v>
      </c>
      <c r="B80" s="1">
        <v>73</v>
      </c>
      <c r="C80" s="6">
        <v>378696325</v>
      </c>
      <c r="D80" s="6">
        <v>415505519</v>
      </c>
    </row>
    <row r="81" spans="1:4" ht="12.75">
      <c r="A81" s="115" t="s">
        <v>110</v>
      </c>
      <c r="B81" s="1">
        <v>74</v>
      </c>
      <c r="C81" s="6"/>
      <c r="D81" s="6"/>
    </row>
    <row r="82" spans="1:4" ht="12.75">
      <c r="A82" s="115" t="s">
        <v>111</v>
      </c>
      <c r="B82" s="1">
        <v>75</v>
      </c>
      <c r="C82" s="43">
        <f>C83-C84</f>
        <v>46600798</v>
      </c>
      <c r="D82" s="43">
        <f>D83-D84</f>
        <v>6646790</v>
      </c>
    </row>
    <row r="83" spans="1:4" ht="12.75">
      <c r="A83" s="115" t="s">
        <v>112</v>
      </c>
      <c r="B83" s="1">
        <v>76</v>
      </c>
      <c r="C83" s="6">
        <v>46600798</v>
      </c>
      <c r="D83" s="6">
        <v>6646790</v>
      </c>
    </row>
    <row r="84" spans="1:4" ht="12.75">
      <c r="A84" s="115" t="s">
        <v>113</v>
      </c>
      <c r="B84" s="1">
        <v>77</v>
      </c>
      <c r="C84" s="6"/>
      <c r="D84" s="6"/>
    </row>
    <row r="85" spans="1:4" ht="12.75">
      <c r="A85" s="115" t="s">
        <v>114</v>
      </c>
      <c r="B85" s="1">
        <v>78</v>
      </c>
      <c r="C85" s="6">
        <v>67919522</v>
      </c>
      <c r="D85" s="6">
        <v>64457036</v>
      </c>
    </row>
    <row r="86" spans="1:4" ht="12.75">
      <c r="A86" s="104" t="s">
        <v>115</v>
      </c>
      <c r="B86" s="1">
        <v>79</v>
      </c>
      <c r="C86" s="43">
        <f>SUM(C87:C89)</f>
        <v>76515106</v>
      </c>
      <c r="D86" s="43">
        <f>SUM(D87:D89)</f>
        <v>65915063</v>
      </c>
    </row>
    <row r="87" spans="1:4" ht="12.75">
      <c r="A87" s="115" t="s">
        <v>116</v>
      </c>
      <c r="B87" s="1">
        <v>80</v>
      </c>
      <c r="C87" s="6">
        <v>44230999</v>
      </c>
      <c r="D87" s="6">
        <v>34044582</v>
      </c>
    </row>
    <row r="88" spans="1:4" ht="12.75">
      <c r="A88" s="115" t="s">
        <v>117</v>
      </c>
      <c r="B88" s="1">
        <v>81</v>
      </c>
      <c r="C88" s="6"/>
      <c r="D88" s="6"/>
    </row>
    <row r="89" spans="1:4" ht="12.75">
      <c r="A89" s="115" t="s">
        <v>118</v>
      </c>
      <c r="B89" s="1">
        <v>82</v>
      </c>
      <c r="C89" s="6">
        <v>32284107</v>
      </c>
      <c r="D89" s="6">
        <v>31870481</v>
      </c>
    </row>
    <row r="90" spans="1:4" ht="12.75">
      <c r="A90" s="104" t="s">
        <v>119</v>
      </c>
      <c r="B90" s="1">
        <v>83</v>
      </c>
      <c r="C90" s="43">
        <f>SUM(C91:C99)</f>
        <v>2638539013</v>
      </c>
      <c r="D90" s="43">
        <f>SUM(D91:D99)</f>
        <v>2503467559</v>
      </c>
    </row>
    <row r="91" spans="1:4" ht="12.75">
      <c r="A91" s="115" t="s">
        <v>120</v>
      </c>
      <c r="B91" s="1">
        <v>84</v>
      </c>
      <c r="C91" s="6">
        <v>389133856</v>
      </c>
      <c r="D91" s="6">
        <v>375344995</v>
      </c>
    </row>
    <row r="92" spans="1:4" ht="12.75">
      <c r="A92" s="115" t="s">
        <v>121</v>
      </c>
      <c r="B92" s="1">
        <v>85</v>
      </c>
      <c r="C92" s="6"/>
      <c r="D92" s="6"/>
    </row>
    <row r="93" spans="1:4" ht="12.75">
      <c r="A93" s="115" t="s">
        <v>122</v>
      </c>
      <c r="B93" s="1">
        <v>86</v>
      </c>
      <c r="C93" s="6">
        <v>1844822000</v>
      </c>
      <c r="D93" s="6">
        <f>2116202486-375344995</f>
        <v>1740857491</v>
      </c>
    </row>
    <row r="94" spans="1:4" ht="12.75">
      <c r="A94" s="115" t="s">
        <v>123</v>
      </c>
      <c r="B94" s="1">
        <v>87</v>
      </c>
      <c r="C94" s="6"/>
      <c r="D94" s="6"/>
    </row>
    <row r="95" spans="1:4" ht="12.75">
      <c r="A95" s="115" t="s">
        <v>124</v>
      </c>
      <c r="B95" s="1">
        <v>88</v>
      </c>
      <c r="C95" s="6"/>
      <c r="D95" s="6"/>
    </row>
    <row r="96" spans="1:4" ht="12.75">
      <c r="A96" s="115" t="s">
        <v>125</v>
      </c>
      <c r="B96" s="1">
        <v>89</v>
      </c>
      <c r="C96" s="6">
        <v>112768863</v>
      </c>
      <c r="D96" s="6">
        <v>112461485</v>
      </c>
    </row>
    <row r="97" spans="1:4" ht="12.75">
      <c r="A97" s="115" t="s">
        <v>126</v>
      </c>
      <c r="B97" s="1">
        <v>90</v>
      </c>
      <c r="C97" s="6"/>
      <c r="D97" s="6"/>
    </row>
    <row r="98" spans="1:4" ht="12.75">
      <c r="A98" s="115" t="s">
        <v>127</v>
      </c>
      <c r="B98" s="1">
        <v>91</v>
      </c>
      <c r="C98" s="6">
        <v>98750345</v>
      </c>
      <c r="D98" s="6">
        <v>91615599</v>
      </c>
    </row>
    <row r="99" spans="1:4" ht="12.75">
      <c r="A99" s="115" t="s">
        <v>128</v>
      </c>
      <c r="B99" s="1">
        <v>92</v>
      </c>
      <c r="C99" s="6">
        <v>193063949</v>
      </c>
      <c r="D99" s="6">
        <v>183187989</v>
      </c>
    </row>
    <row r="100" spans="1:4" ht="12.75">
      <c r="A100" s="104" t="s">
        <v>129</v>
      </c>
      <c r="B100" s="1">
        <v>93</v>
      </c>
      <c r="C100" s="43">
        <f>SUM(C101:C112)</f>
        <v>1068987927</v>
      </c>
      <c r="D100" s="43">
        <f>SUM(D101:D112)</f>
        <v>1238035261</v>
      </c>
    </row>
    <row r="101" spans="1:4" ht="12.75">
      <c r="A101" s="115" t="s">
        <v>120</v>
      </c>
      <c r="B101" s="1">
        <v>94</v>
      </c>
      <c r="C101" s="6">
        <v>40827971</v>
      </c>
      <c r="D101" s="6">
        <v>48408078</v>
      </c>
    </row>
    <row r="102" spans="1:4" ht="12.75">
      <c r="A102" s="115" t="s">
        <v>121</v>
      </c>
      <c r="B102" s="1">
        <v>95</v>
      </c>
      <c r="C102" s="6"/>
      <c r="D102" s="6"/>
    </row>
    <row r="103" spans="1:4" ht="12.75">
      <c r="A103" s="115" t="s">
        <v>122</v>
      </c>
      <c r="B103" s="1">
        <v>96</v>
      </c>
      <c r="C103" s="6">
        <v>334815000</v>
      </c>
      <c r="D103" s="6">
        <f>409181032-48399724</f>
        <v>360781308</v>
      </c>
    </row>
    <row r="104" spans="1:4" ht="12.75">
      <c r="A104" s="115" t="s">
        <v>123</v>
      </c>
      <c r="B104" s="1">
        <v>97</v>
      </c>
      <c r="C104" s="6"/>
      <c r="D104" s="6"/>
    </row>
    <row r="105" spans="1:4" ht="12.75">
      <c r="A105" s="115" t="s">
        <v>124</v>
      </c>
      <c r="B105" s="1">
        <v>98</v>
      </c>
      <c r="C105" s="6">
        <v>574722014</v>
      </c>
      <c r="D105" s="6">
        <f>717973908-8354</f>
        <v>717965554</v>
      </c>
    </row>
    <row r="106" spans="1:4" ht="12.75">
      <c r="A106" s="115" t="s">
        <v>125</v>
      </c>
      <c r="B106" s="1">
        <v>99</v>
      </c>
      <c r="C106" s="6">
        <v>1394590</v>
      </c>
      <c r="D106" s="6">
        <v>2083378</v>
      </c>
    </row>
    <row r="107" spans="1:4" ht="12.75">
      <c r="A107" s="115" t="s">
        <v>126</v>
      </c>
      <c r="B107" s="1">
        <v>100</v>
      </c>
      <c r="C107" s="6"/>
      <c r="D107" s="6"/>
    </row>
    <row r="108" spans="1:4" ht="12.75">
      <c r="A108" s="115" t="s">
        <v>130</v>
      </c>
      <c r="B108" s="1">
        <v>101</v>
      </c>
      <c r="C108" s="6">
        <v>23803956</v>
      </c>
      <c r="D108" s="6">
        <v>24882242</v>
      </c>
    </row>
    <row r="109" spans="1:4" ht="12.75">
      <c r="A109" s="115" t="s">
        <v>131</v>
      </c>
      <c r="B109" s="1">
        <v>102</v>
      </c>
      <c r="C109" s="6">
        <v>41225683</v>
      </c>
      <c r="D109" s="6">
        <v>27361971</v>
      </c>
    </row>
    <row r="110" spans="1:4" ht="12.75">
      <c r="A110" s="115" t="s">
        <v>132</v>
      </c>
      <c r="B110" s="1">
        <v>103</v>
      </c>
      <c r="C110" s="6">
        <v>22288</v>
      </c>
      <c r="D110" s="6">
        <v>22288</v>
      </c>
    </row>
    <row r="111" spans="1:4" ht="12.75">
      <c r="A111" s="115" t="s">
        <v>133</v>
      </c>
      <c r="B111" s="1">
        <v>104</v>
      </c>
      <c r="C111" s="6"/>
      <c r="D111" s="6"/>
    </row>
    <row r="112" spans="1:4" ht="12.75">
      <c r="A112" s="115" t="s">
        <v>134</v>
      </c>
      <c r="B112" s="1">
        <v>105</v>
      </c>
      <c r="C112" s="6">
        <v>52176425</v>
      </c>
      <c r="D112" s="6">
        <v>56530442</v>
      </c>
    </row>
    <row r="113" spans="1:4" ht="12.75">
      <c r="A113" s="104" t="s">
        <v>135</v>
      </c>
      <c r="B113" s="1">
        <v>106</v>
      </c>
      <c r="C113" s="6">
        <v>58879202</v>
      </c>
      <c r="D113" s="6">
        <v>85951614</v>
      </c>
    </row>
    <row r="114" spans="1:4" ht="12.75">
      <c r="A114" s="104" t="s">
        <v>136</v>
      </c>
      <c r="B114" s="1">
        <v>107</v>
      </c>
      <c r="C114" s="43">
        <f>C69+C86+C90+C100+C113</f>
        <v>5355245186</v>
      </c>
      <c r="D114" s="43">
        <f>D69+D86+D90+D100+D113</f>
        <v>5297643395</v>
      </c>
    </row>
    <row r="115" spans="1:4" ht="12.75">
      <c r="A115" s="110" t="s">
        <v>137</v>
      </c>
      <c r="B115" s="2">
        <v>108</v>
      </c>
      <c r="C115" s="7"/>
      <c r="D115" s="7"/>
    </row>
    <row r="116" spans="1:4" ht="12.75">
      <c r="A116" s="111" t="s">
        <v>139</v>
      </c>
      <c r="B116" s="113"/>
      <c r="C116" s="161"/>
      <c r="D116" s="162"/>
    </row>
    <row r="117" spans="1:4" ht="12.75">
      <c r="A117" s="114" t="s">
        <v>140</v>
      </c>
      <c r="B117" s="44"/>
      <c r="C117" s="163"/>
      <c r="D117" s="164"/>
    </row>
    <row r="118" spans="1:4" ht="12.75">
      <c r="A118" s="115" t="s">
        <v>141</v>
      </c>
      <c r="B118" s="1">
        <v>109</v>
      </c>
      <c r="C118" s="6">
        <v>1444404416</v>
      </c>
      <c r="D118" s="6">
        <f>D69-D119</f>
        <v>1339816862</v>
      </c>
    </row>
    <row r="119" spans="1:4" ht="12.75">
      <c r="A119" s="105" t="s">
        <v>142</v>
      </c>
      <c r="B119" s="4">
        <v>110</v>
      </c>
      <c r="C119" s="6">
        <v>67919522</v>
      </c>
      <c r="D119" s="7">
        <v>64457036</v>
      </c>
    </row>
    <row r="120" spans="1:4" ht="12.75">
      <c r="A120" s="106"/>
      <c r="B120" s="107"/>
      <c r="C120" s="107"/>
      <c r="D120" s="107"/>
    </row>
    <row r="121" spans="1:4" ht="12.75">
      <c r="A121" s="108"/>
      <c r="B121" s="109"/>
      <c r="C121" s="109"/>
      <c r="D121" s="109"/>
    </row>
  </sheetData>
  <sheetProtection/>
  <dataValidations count="6">
    <dataValidation type="whole" operator="notEqual" allowBlank="1" showInputMessage="1" showErrorMessage="1" errorTitle="Pogrešan unos" error="Mogu se unijeti samo cjelobrojne vrijednosti." sqref="C83 D85 D118:D119 C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35 C38:C45 C47 C49:C56 C58:C67 D7:D67 C7:C9 C11:C26 C32:C33 C82 C72:C75 C102:C105 C107:C109 C70:D70 D79:D84 C79 D86:D115 C86:C100 C111:C115 D72:D76">
      <formula1>0</formula1>
    </dataValidation>
    <dataValidation allowBlank="1" sqref="C57 C106 C34 C27:C31 C36:C37 E85 C48 C46 C71 C76:C77 C80:C81 C84:C85 C110 C101 C119"/>
    <dataValidation type="whole" operator="notEqual" allowBlank="1" showInputMessage="1" showErrorMessage="1" errorTitle="Pogrešan unos" error="Mogu se unijeti samo cjelobrojne pozitivne ili negativne vrijednosti." sqref="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43">
      <selection activeCell="C70" sqref="C70:F71"/>
    </sheetView>
  </sheetViews>
  <sheetFormatPr defaultColWidth="9.140625" defaultRowHeight="12.75"/>
  <cols>
    <col min="1" max="1" width="96.8515625" style="154" bestFit="1" customWidth="1"/>
    <col min="2" max="2" width="9.140625" style="42" customWidth="1"/>
    <col min="3" max="4" width="11.7109375" style="42" bestFit="1" customWidth="1"/>
    <col min="5" max="6" width="11.140625" style="42" bestFit="1" customWidth="1"/>
    <col min="7" max="16384" width="9.140625" style="42" customWidth="1"/>
  </cols>
  <sheetData>
    <row r="1" spans="1:6" ht="15.75">
      <c r="A1" s="118" t="s">
        <v>208</v>
      </c>
      <c r="B1" s="118"/>
      <c r="C1" s="118"/>
      <c r="D1" s="118"/>
      <c r="E1" s="118"/>
      <c r="F1" s="118"/>
    </row>
    <row r="2" spans="1:6" ht="12.75">
      <c r="A2" s="127" t="s">
        <v>315</v>
      </c>
      <c r="B2" s="127"/>
      <c r="C2" s="127"/>
      <c r="D2" s="127"/>
      <c r="E2" s="127"/>
      <c r="F2" s="127"/>
    </row>
    <row r="3" spans="1:6" ht="12.75">
      <c r="A3" s="132" t="s">
        <v>311</v>
      </c>
      <c r="B3" s="132"/>
      <c r="C3" s="132"/>
      <c r="D3" s="132"/>
      <c r="E3" s="132"/>
      <c r="F3" s="132"/>
    </row>
    <row r="4" spans="1:6" ht="22.5">
      <c r="A4" s="47" t="s">
        <v>39</v>
      </c>
      <c r="B4" s="47" t="s">
        <v>40</v>
      </c>
      <c r="C4" s="49" t="s">
        <v>41</v>
      </c>
      <c r="D4" s="49" t="s">
        <v>41</v>
      </c>
      <c r="E4" s="49" t="s">
        <v>42</v>
      </c>
      <c r="F4" s="49" t="s">
        <v>42</v>
      </c>
    </row>
    <row r="5" spans="1:6" ht="22.5">
      <c r="A5" s="47"/>
      <c r="B5" s="47"/>
      <c r="C5" s="49" t="s">
        <v>207</v>
      </c>
      <c r="D5" s="49" t="s">
        <v>206</v>
      </c>
      <c r="E5" s="49" t="s">
        <v>207</v>
      </c>
      <c r="F5" s="49" t="s">
        <v>206</v>
      </c>
    </row>
    <row r="6" spans="1:6" ht="12.75">
      <c r="A6" s="49">
        <v>1</v>
      </c>
      <c r="B6" s="52">
        <v>2</v>
      </c>
      <c r="C6" s="49">
        <v>3</v>
      </c>
      <c r="D6" s="49">
        <v>4</v>
      </c>
      <c r="E6" s="49">
        <v>5</v>
      </c>
      <c r="F6" s="49">
        <v>6</v>
      </c>
    </row>
    <row r="7" spans="1:6" ht="12.75">
      <c r="A7" s="114" t="s">
        <v>143</v>
      </c>
      <c r="B7" s="3">
        <v>111</v>
      </c>
      <c r="C7" s="158">
        <f>SUM(C8:C9)</f>
        <v>2209457403</v>
      </c>
      <c r="D7" s="158">
        <f>SUM(D8:D9)</f>
        <v>1226460967</v>
      </c>
      <c r="E7" s="158">
        <f>SUM(E8:E9)</f>
        <v>2375916028</v>
      </c>
      <c r="F7" s="158">
        <f>SUM(F8:F9)</f>
        <v>1303606577</v>
      </c>
    </row>
    <row r="8" spans="1:6" ht="12.75">
      <c r="A8" s="104" t="s">
        <v>144</v>
      </c>
      <c r="B8" s="1">
        <v>112</v>
      </c>
      <c r="C8" s="6">
        <v>2197126860</v>
      </c>
      <c r="D8" s="6">
        <v>1220921075</v>
      </c>
      <c r="E8" s="6">
        <v>2342520972</v>
      </c>
      <c r="F8" s="6">
        <v>1289384659</v>
      </c>
    </row>
    <row r="9" spans="1:6" ht="12.75">
      <c r="A9" s="104" t="s">
        <v>145</v>
      </c>
      <c r="B9" s="1">
        <v>113</v>
      </c>
      <c r="C9" s="6">
        <v>12330543</v>
      </c>
      <c r="D9" s="6">
        <v>5539892</v>
      </c>
      <c r="E9" s="6">
        <v>33395056</v>
      </c>
      <c r="F9" s="6">
        <v>14221918</v>
      </c>
    </row>
    <row r="10" spans="1:6" ht="12.75">
      <c r="A10" s="104" t="s">
        <v>146</v>
      </c>
      <c r="B10" s="1">
        <v>114</v>
      </c>
      <c r="C10" s="103">
        <f>C11+C12+C16+C20+C21+C22+C25+C26</f>
        <v>2063670447</v>
      </c>
      <c r="D10" s="103">
        <f>D11+D12+D16+D20+D21+D22+D25+D26</f>
        <v>1133652368</v>
      </c>
      <c r="E10" s="103">
        <f>E11+E12+E16+E20+E21+E22+E25+E26</f>
        <v>2167666369</v>
      </c>
      <c r="F10" s="103">
        <f>F11+F12+F16+F20+F21+F22+F25+F26</f>
        <v>1192790341</v>
      </c>
    </row>
    <row r="11" spans="1:6" ht="12.75">
      <c r="A11" s="104" t="s">
        <v>147</v>
      </c>
      <c r="B11" s="1">
        <v>115</v>
      </c>
      <c r="C11" s="6">
        <v>-33329288</v>
      </c>
      <c r="D11" s="6">
        <v>-4009707</v>
      </c>
      <c r="E11" s="6">
        <v>-34817764</v>
      </c>
      <c r="F11" s="6">
        <v>-14875135</v>
      </c>
    </row>
    <row r="12" spans="1:6" ht="12.75">
      <c r="A12" s="104" t="s">
        <v>148</v>
      </c>
      <c r="B12" s="1">
        <v>116</v>
      </c>
      <c r="C12" s="103">
        <f>SUM(C13:C15)</f>
        <v>1282083455</v>
      </c>
      <c r="D12" s="103">
        <f>SUM(D13:D15)</f>
        <v>683818597</v>
      </c>
      <c r="E12" s="103">
        <f>SUM(E13:E15)</f>
        <v>1413026632</v>
      </c>
      <c r="F12" s="103">
        <f>SUM(F13:F15)</f>
        <v>780907240</v>
      </c>
    </row>
    <row r="13" spans="1:6" ht="12.75">
      <c r="A13" s="115" t="s">
        <v>149</v>
      </c>
      <c r="B13" s="1">
        <v>117</v>
      </c>
      <c r="C13" s="6">
        <v>778064769</v>
      </c>
      <c r="D13" s="6">
        <v>425315140</v>
      </c>
      <c r="E13" s="6">
        <v>920392308</v>
      </c>
      <c r="F13" s="6">
        <v>499285198</v>
      </c>
    </row>
    <row r="14" spans="1:6" ht="12.75">
      <c r="A14" s="115" t="s">
        <v>150</v>
      </c>
      <c r="B14" s="1">
        <v>118</v>
      </c>
      <c r="C14" s="6">
        <v>504018686</v>
      </c>
      <c r="D14" s="6">
        <v>258503457</v>
      </c>
      <c r="E14" s="6">
        <v>492634324</v>
      </c>
      <c r="F14" s="6">
        <v>281622042</v>
      </c>
    </row>
    <row r="15" spans="1:6" ht="12.75">
      <c r="A15" s="115" t="s">
        <v>151</v>
      </c>
      <c r="B15" s="1">
        <v>119</v>
      </c>
      <c r="C15" s="6"/>
      <c r="D15" s="6"/>
      <c r="E15" s="6"/>
      <c r="F15" s="6"/>
    </row>
    <row r="16" spans="1:6" ht="12.75">
      <c r="A16" s="104" t="s">
        <v>152</v>
      </c>
      <c r="B16" s="1">
        <v>120</v>
      </c>
      <c r="C16" s="103">
        <f>SUM(C17:C19)</f>
        <v>320141858</v>
      </c>
      <c r="D16" s="103">
        <f>SUM(D17:D19)</f>
        <v>168435442</v>
      </c>
      <c r="E16" s="103">
        <f>SUM(E17:E19)</f>
        <v>320806521</v>
      </c>
      <c r="F16" s="103">
        <f>SUM(F17:F19)</f>
        <v>167363524.00000003</v>
      </c>
    </row>
    <row r="17" spans="1:6" ht="12.75">
      <c r="A17" s="115" t="s">
        <v>153</v>
      </c>
      <c r="B17" s="1">
        <v>121</v>
      </c>
      <c r="C17" s="6">
        <v>200376789</v>
      </c>
      <c r="D17" s="6">
        <v>105423743</v>
      </c>
      <c r="E17" s="6">
        <v>200792801.97096586</v>
      </c>
      <c r="F17" s="6">
        <v>104752829.92048343</v>
      </c>
    </row>
    <row r="18" spans="1:6" ht="12.75">
      <c r="A18" s="115" t="s">
        <v>154</v>
      </c>
      <c r="B18" s="1">
        <v>122</v>
      </c>
      <c r="C18" s="6">
        <v>83845152</v>
      </c>
      <c r="D18" s="6">
        <v>44113242</v>
      </c>
      <c r="E18" s="6">
        <v>84019227.10892537</v>
      </c>
      <c r="F18" s="6">
        <v>43832506.5490364</v>
      </c>
    </row>
    <row r="19" spans="1:6" ht="12.75">
      <c r="A19" s="115" t="s">
        <v>155</v>
      </c>
      <c r="B19" s="1">
        <v>123</v>
      </c>
      <c r="C19" s="6">
        <v>35919917</v>
      </c>
      <c r="D19" s="6">
        <v>18898457</v>
      </c>
      <c r="E19" s="6">
        <v>35994491.92010878</v>
      </c>
      <c r="F19" s="6">
        <v>18778187.530480195</v>
      </c>
    </row>
    <row r="20" spans="1:6" ht="12.75">
      <c r="A20" s="104" t="s">
        <v>156</v>
      </c>
      <c r="B20" s="1">
        <v>124</v>
      </c>
      <c r="C20" s="6">
        <v>80788480</v>
      </c>
      <c r="D20" s="6">
        <v>40836170</v>
      </c>
      <c r="E20" s="6">
        <v>74586685</v>
      </c>
      <c r="F20" s="6">
        <v>37869625</v>
      </c>
    </row>
    <row r="21" spans="1:6" ht="12.75">
      <c r="A21" s="104" t="s">
        <v>157</v>
      </c>
      <c r="B21" s="1">
        <v>125</v>
      </c>
      <c r="C21" s="6">
        <v>317157123</v>
      </c>
      <c r="D21" s="6">
        <v>186246202</v>
      </c>
      <c r="E21" s="6">
        <v>304698194</v>
      </c>
      <c r="F21" s="6">
        <v>173651229</v>
      </c>
    </row>
    <row r="22" spans="1:6" ht="12.75">
      <c r="A22" s="104" t="s">
        <v>158</v>
      </c>
      <c r="B22" s="1">
        <v>126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</row>
    <row r="23" spans="1:6" ht="12.75">
      <c r="A23" s="115" t="s">
        <v>159</v>
      </c>
      <c r="B23" s="1">
        <v>127</v>
      </c>
      <c r="C23" s="6"/>
      <c r="D23" s="6"/>
      <c r="E23" s="6"/>
      <c r="F23" s="6"/>
    </row>
    <row r="24" spans="1:6" ht="12.75">
      <c r="A24" s="115" t="s">
        <v>160</v>
      </c>
      <c r="B24" s="1">
        <v>128</v>
      </c>
      <c r="C24" s="6"/>
      <c r="D24" s="6"/>
      <c r="E24" s="6"/>
      <c r="F24" s="6"/>
    </row>
    <row r="25" spans="1:6" ht="12.75">
      <c r="A25" s="104" t="s">
        <v>161</v>
      </c>
      <c r="B25" s="1">
        <v>129</v>
      </c>
      <c r="C25" s="6"/>
      <c r="D25" s="6"/>
      <c r="E25" s="6"/>
      <c r="F25" s="6"/>
    </row>
    <row r="26" spans="1:6" ht="12.75">
      <c r="A26" s="104" t="s">
        <v>162</v>
      </c>
      <c r="B26" s="1">
        <v>130</v>
      </c>
      <c r="C26" s="6">
        <v>96828819</v>
      </c>
      <c r="D26" s="6">
        <v>58325664</v>
      </c>
      <c r="E26" s="6">
        <v>89366101</v>
      </c>
      <c r="F26" s="6">
        <v>47873858</v>
      </c>
    </row>
    <row r="27" spans="1:6" ht="12.75">
      <c r="A27" s="104" t="s">
        <v>163</v>
      </c>
      <c r="B27" s="1">
        <v>131</v>
      </c>
      <c r="C27" s="43">
        <f>SUM(C28:C32)</f>
        <v>18246204</v>
      </c>
      <c r="D27" s="43">
        <f>SUM(D28:D32)</f>
        <v>6926809</v>
      </c>
      <c r="E27" s="43">
        <f>SUM(E28:E32)</f>
        <v>12499816</v>
      </c>
      <c r="F27" s="43">
        <f>SUM(F28:F32)</f>
        <v>3024678</v>
      </c>
    </row>
    <row r="28" spans="1:6" ht="12.75">
      <c r="A28" s="104" t="s">
        <v>164</v>
      </c>
      <c r="B28" s="1">
        <v>132</v>
      </c>
      <c r="C28" s="6"/>
      <c r="D28" s="6"/>
      <c r="E28" s="6"/>
      <c r="F28" s="6"/>
    </row>
    <row r="29" spans="1:6" ht="12.75">
      <c r="A29" s="104" t="s">
        <v>165</v>
      </c>
      <c r="B29" s="1">
        <v>133</v>
      </c>
      <c r="C29" s="6">
        <v>18246204</v>
      </c>
      <c r="D29" s="6">
        <v>6926809</v>
      </c>
      <c r="E29" s="6">
        <v>12499816</v>
      </c>
      <c r="F29" s="6">
        <v>3024678</v>
      </c>
    </row>
    <row r="30" spans="1:6" ht="12.75">
      <c r="A30" s="104" t="s">
        <v>166</v>
      </c>
      <c r="B30" s="1">
        <v>134</v>
      </c>
      <c r="C30" s="6"/>
      <c r="D30" s="6"/>
      <c r="E30" s="6"/>
      <c r="F30" s="6"/>
    </row>
    <row r="31" spans="1:6" ht="12.75">
      <c r="A31" s="104" t="s">
        <v>167</v>
      </c>
      <c r="B31" s="1">
        <v>135</v>
      </c>
      <c r="C31" s="6"/>
      <c r="D31" s="6"/>
      <c r="E31" s="6"/>
      <c r="F31" s="6"/>
    </row>
    <row r="32" spans="1:6" ht="12.75">
      <c r="A32" s="104" t="s">
        <v>168</v>
      </c>
      <c r="B32" s="1">
        <v>136</v>
      </c>
      <c r="C32" s="6"/>
      <c r="D32" s="6"/>
      <c r="E32" s="6"/>
      <c r="F32" s="6"/>
    </row>
    <row r="33" spans="1:6" ht="12.75">
      <c r="A33" s="104" t="s">
        <v>169</v>
      </c>
      <c r="B33" s="1">
        <v>137</v>
      </c>
      <c r="C33" s="43">
        <f>SUM(C34:C37)</f>
        <v>123483392</v>
      </c>
      <c r="D33" s="43">
        <f>SUM(D34:D37)</f>
        <v>62643276</v>
      </c>
      <c r="E33" s="43">
        <f>SUM(E34:E37)</f>
        <v>189323810</v>
      </c>
      <c r="F33" s="43">
        <f>SUM(F34:F37)</f>
        <v>88384721.53809115</v>
      </c>
    </row>
    <row r="34" spans="1:6" ht="12.75">
      <c r="A34" s="104" t="s">
        <v>170</v>
      </c>
      <c r="B34" s="1">
        <v>138</v>
      </c>
      <c r="C34" s="6">
        <v>16560912</v>
      </c>
      <c r="D34" s="6">
        <v>8722835</v>
      </c>
      <c r="E34" s="6">
        <v>15546746</v>
      </c>
      <c r="F34" s="6">
        <v>6779104</v>
      </c>
    </row>
    <row r="35" spans="1:6" ht="12.75">
      <c r="A35" s="104" t="s">
        <v>171</v>
      </c>
      <c r="B35" s="1">
        <v>139</v>
      </c>
      <c r="C35" s="6">
        <v>106922480</v>
      </c>
      <c r="D35" s="6">
        <v>53920441</v>
      </c>
      <c r="E35" s="6">
        <v>173777064</v>
      </c>
      <c r="F35" s="6">
        <v>81605617.53809115</v>
      </c>
    </row>
    <row r="36" spans="1:6" ht="12.75">
      <c r="A36" s="104" t="s">
        <v>172</v>
      </c>
      <c r="B36" s="1">
        <v>140</v>
      </c>
      <c r="C36" s="6"/>
      <c r="D36" s="6"/>
      <c r="E36" s="6"/>
      <c r="F36" s="6"/>
    </row>
    <row r="37" spans="1:6" ht="12.75">
      <c r="A37" s="104" t="s">
        <v>173</v>
      </c>
      <c r="B37" s="1">
        <v>141</v>
      </c>
      <c r="C37" s="6"/>
      <c r="D37" s="6"/>
      <c r="E37" s="6"/>
      <c r="F37" s="6"/>
    </row>
    <row r="38" spans="1:6" ht="12.75">
      <c r="A38" s="104" t="s">
        <v>174</v>
      </c>
      <c r="B38" s="1">
        <v>142</v>
      </c>
      <c r="C38" s="6"/>
      <c r="D38" s="6"/>
      <c r="E38" s="6"/>
      <c r="F38" s="6"/>
    </row>
    <row r="39" spans="1:6" ht="12.75">
      <c r="A39" s="104" t="s">
        <v>175</v>
      </c>
      <c r="B39" s="1">
        <v>143</v>
      </c>
      <c r="C39" s="6"/>
      <c r="D39" s="6"/>
      <c r="E39" s="6"/>
      <c r="F39" s="6"/>
    </row>
    <row r="40" spans="1:6" ht="12.75">
      <c r="A40" s="104" t="s">
        <v>176</v>
      </c>
      <c r="B40" s="1">
        <v>144</v>
      </c>
      <c r="C40" s="6"/>
      <c r="D40" s="6"/>
      <c r="E40" s="6"/>
      <c r="F40" s="6"/>
    </row>
    <row r="41" spans="1:6" ht="12.75">
      <c r="A41" s="104" t="s">
        <v>177</v>
      </c>
      <c r="B41" s="1">
        <v>145</v>
      </c>
      <c r="C41" s="6"/>
      <c r="D41" s="6"/>
      <c r="E41" s="6"/>
      <c r="F41" s="6"/>
    </row>
    <row r="42" spans="1:6" ht="12.75">
      <c r="A42" s="104" t="s">
        <v>178</v>
      </c>
      <c r="B42" s="1">
        <v>146</v>
      </c>
      <c r="C42" s="43">
        <f>C7+C27+C38+C40</f>
        <v>2227703607</v>
      </c>
      <c r="D42" s="43">
        <f>D7+D27+D38+D40</f>
        <v>1233387776</v>
      </c>
      <c r="E42" s="43">
        <f>E7+E27+E38+E40</f>
        <v>2388415844</v>
      </c>
      <c r="F42" s="43">
        <f>F7+F27+F38+F40</f>
        <v>1306631255</v>
      </c>
    </row>
    <row r="43" spans="1:6" ht="12.75">
      <c r="A43" s="104" t="s">
        <v>179</v>
      </c>
      <c r="B43" s="1">
        <v>147</v>
      </c>
      <c r="C43" s="43">
        <f>C10+C33+C39+C41</f>
        <v>2187153839</v>
      </c>
      <c r="D43" s="43">
        <f>D10+D33+D39+D41</f>
        <v>1196295644</v>
      </c>
      <c r="E43" s="43">
        <f>E10+E33+E39+E41</f>
        <v>2356990179</v>
      </c>
      <c r="F43" s="43">
        <f>F10+F33+F39+F41</f>
        <v>1281175062.5380912</v>
      </c>
    </row>
    <row r="44" spans="1:6" ht="12.75">
      <c r="A44" s="104" t="s">
        <v>180</v>
      </c>
      <c r="B44" s="1">
        <v>148</v>
      </c>
      <c r="C44" s="43">
        <f>C42-C43</f>
        <v>40549768</v>
      </c>
      <c r="D44" s="43">
        <f>D42-D43</f>
        <v>37092132</v>
      </c>
      <c r="E44" s="43">
        <f>E42-E43</f>
        <v>31425665</v>
      </c>
      <c r="F44" s="43">
        <f>F42-F43</f>
        <v>25456192.461908817</v>
      </c>
    </row>
    <row r="45" spans="1:6" ht="12.75">
      <c r="A45" s="115" t="s">
        <v>181</v>
      </c>
      <c r="B45" s="1">
        <v>149</v>
      </c>
      <c r="C45" s="43">
        <f>IF(C42&gt;C43,C42-C43,0)</f>
        <v>40549768</v>
      </c>
      <c r="D45" s="43">
        <f>IF(D42&gt;D43,D42-D43,0)</f>
        <v>37092132</v>
      </c>
      <c r="E45" s="43">
        <f>IF(E42&gt;E43,E42-E43,0)</f>
        <v>31425665</v>
      </c>
      <c r="F45" s="43">
        <f>IF(F42&gt;F43,F42-F43,0)</f>
        <v>25456192.461908817</v>
      </c>
    </row>
    <row r="46" spans="1:6" ht="12.75">
      <c r="A46" s="115" t="s">
        <v>182</v>
      </c>
      <c r="B46" s="1">
        <v>150</v>
      </c>
      <c r="C46" s="43">
        <f>IF(C43&gt;C42,C43-C42,0)</f>
        <v>0</v>
      </c>
      <c r="D46" s="43">
        <f>IF(D43&gt;D42,D43-D42,0)</f>
        <v>0</v>
      </c>
      <c r="E46" s="43">
        <f>IF(E43&gt;E42,E43-E42,0)</f>
        <v>0</v>
      </c>
      <c r="F46" s="43">
        <f>IF(F43&gt;F42,F43-F42,0)</f>
        <v>0</v>
      </c>
    </row>
    <row r="47" spans="1:6" ht="12.75">
      <c r="A47" s="104" t="s">
        <v>183</v>
      </c>
      <c r="B47" s="1">
        <v>151</v>
      </c>
      <c r="C47" s="6">
        <v>7945623</v>
      </c>
      <c r="D47" s="6">
        <v>4273036</v>
      </c>
      <c r="E47" s="6">
        <v>17011672</v>
      </c>
      <c r="F47" s="6">
        <v>8155410</v>
      </c>
    </row>
    <row r="48" spans="1:6" ht="12.75">
      <c r="A48" s="104" t="s">
        <v>184</v>
      </c>
      <c r="B48" s="1">
        <v>152</v>
      </c>
      <c r="C48" s="43">
        <f>C44-C47</f>
        <v>32604145</v>
      </c>
      <c r="D48" s="43">
        <f>D44-D47</f>
        <v>32819096</v>
      </c>
      <c r="E48" s="43">
        <f>E44-E47</f>
        <v>14413993</v>
      </c>
      <c r="F48" s="43">
        <f>F44-F47</f>
        <v>17300782.461908817</v>
      </c>
    </row>
    <row r="49" spans="1:6" ht="12.75">
      <c r="A49" s="115" t="s">
        <v>185</v>
      </c>
      <c r="B49" s="1">
        <v>153</v>
      </c>
      <c r="C49" s="43">
        <f>IF(C48&gt;0,C48,0)</f>
        <v>32604145</v>
      </c>
      <c r="D49" s="43">
        <f>IF(D48&gt;0,D48,0)</f>
        <v>32819096</v>
      </c>
      <c r="E49" s="43">
        <f>IF(E48&gt;0,E48,0)</f>
        <v>14413993</v>
      </c>
      <c r="F49" s="43">
        <f>IF(F48&gt;0,F48,0)</f>
        <v>17300782.461908817</v>
      </c>
    </row>
    <row r="50" spans="1:6" ht="12.75">
      <c r="A50" s="155" t="s">
        <v>186</v>
      </c>
      <c r="B50" s="2">
        <v>154</v>
      </c>
      <c r="C50" s="50">
        <f>IF(C48&lt;0,-C48,0)</f>
        <v>0</v>
      </c>
      <c r="D50" s="50">
        <f>IF(D48&lt;0,-D48,0)</f>
        <v>0</v>
      </c>
      <c r="E50" s="50">
        <f>IF(E48&lt;0,-E48,0)</f>
        <v>0</v>
      </c>
      <c r="F50" s="50">
        <f>IF(F48&lt;0,-F48,0)</f>
        <v>0</v>
      </c>
    </row>
    <row r="51" spans="1:6" ht="12.75">
      <c r="A51" s="111" t="s">
        <v>187</v>
      </c>
      <c r="B51" s="112"/>
      <c r="C51" s="112"/>
      <c r="D51" s="112"/>
      <c r="E51" s="112"/>
      <c r="F51" s="112"/>
    </row>
    <row r="52" spans="1:6" ht="12.75">
      <c r="A52" s="114" t="s">
        <v>188</v>
      </c>
      <c r="B52" s="44"/>
      <c r="C52" s="44"/>
      <c r="D52" s="44"/>
      <c r="E52" s="44"/>
      <c r="F52" s="51"/>
    </row>
    <row r="53" spans="1:6" ht="12.75">
      <c r="A53" s="104" t="s">
        <v>189</v>
      </c>
      <c r="B53" s="1">
        <v>155</v>
      </c>
      <c r="C53" s="6">
        <v>28081766</v>
      </c>
      <c r="D53" s="6">
        <v>28929645</v>
      </c>
      <c r="E53" s="6">
        <v>6646790</v>
      </c>
      <c r="F53" s="6">
        <v>12964590</v>
      </c>
    </row>
    <row r="54" spans="1:6" ht="12.75">
      <c r="A54" s="104" t="s">
        <v>190</v>
      </c>
      <c r="B54" s="1">
        <v>156</v>
      </c>
      <c r="C54" s="7">
        <v>4522379</v>
      </c>
      <c r="D54" s="6">
        <v>3889451</v>
      </c>
      <c r="E54" s="7">
        <v>7767203</v>
      </c>
      <c r="F54" s="6">
        <v>4336192</v>
      </c>
    </row>
    <row r="55" spans="1:6" ht="12.75">
      <c r="A55" s="111" t="s">
        <v>191</v>
      </c>
      <c r="B55" s="112"/>
      <c r="C55" s="112"/>
      <c r="D55" s="112"/>
      <c r="E55" s="112"/>
      <c r="F55" s="112"/>
    </row>
    <row r="56" spans="1:6" ht="12.75">
      <c r="A56" s="114" t="s">
        <v>192</v>
      </c>
      <c r="B56" s="8">
        <v>157</v>
      </c>
      <c r="C56" s="5">
        <f>C48</f>
        <v>32604145</v>
      </c>
      <c r="D56" s="5">
        <f>D48</f>
        <v>32819096</v>
      </c>
      <c r="E56" s="5">
        <f>E48</f>
        <v>14413993</v>
      </c>
      <c r="F56" s="5">
        <f>F48</f>
        <v>17300782.461908817</v>
      </c>
    </row>
    <row r="57" spans="1:6" ht="12.75">
      <c r="A57" s="104" t="s">
        <v>193</v>
      </c>
      <c r="B57" s="1">
        <v>158</v>
      </c>
      <c r="C57" s="43">
        <f>SUM(C58:C64)</f>
        <v>23106250</v>
      </c>
      <c r="D57" s="43">
        <f>SUM(D58:D64)</f>
        <v>1963039</v>
      </c>
      <c r="E57" s="43">
        <f>SUM(E58:E64)</f>
        <v>-105885000</v>
      </c>
      <c r="F57" s="43">
        <f>SUM(F58:F64)</f>
        <v>-49967000</v>
      </c>
    </row>
    <row r="58" spans="1:6" ht="12.75">
      <c r="A58" s="104" t="s">
        <v>194</v>
      </c>
      <c r="B58" s="1">
        <v>159</v>
      </c>
      <c r="C58" s="6">
        <v>33814250</v>
      </c>
      <c r="D58" s="6">
        <v>9361039</v>
      </c>
      <c r="E58" s="6">
        <v>-102108000</v>
      </c>
      <c r="F58" s="6">
        <v>-43454000</v>
      </c>
    </row>
    <row r="59" spans="1:6" ht="12.75">
      <c r="A59" s="104" t="s">
        <v>195</v>
      </c>
      <c r="B59" s="1">
        <v>160</v>
      </c>
      <c r="C59" s="6"/>
      <c r="D59" s="6"/>
      <c r="E59" s="6"/>
      <c r="F59" s="6"/>
    </row>
    <row r="60" spans="1:6" ht="12.75">
      <c r="A60" s="104" t="s">
        <v>196</v>
      </c>
      <c r="B60" s="1">
        <v>161</v>
      </c>
      <c r="C60" s="6"/>
      <c r="D60" s="6"/>
      <c r="E60" s="6"/>
      <c r="F60" s="6"/>
    </row>
    <row r="61" spans="1:6" ht="12.75">
      <c r="A61" s="104" t="s">
        <v>197</v>
      </c>
      <c r="B61" s="1">
        <v>162</v>
      </c>
      <c r="C61" s="6">
        <v>-10708000</v>
      </c>
      <c r="D61" s="6">
        <v>-7398000</v>
      </c>
      <c r="E61" s="6">
        <v>-3777000</v>
      </c>
      <c r="F61" s="6">
        <v>-6513000</v>
      </c>
    </row>
    <row r="62" spans="1:6" ht="12.75">
      <c r="A62" s="104" t="s">
        <v>198</v>
      </c>
      <c r="B62" s="1">
        <v>163</v>
      </c>
      <c r="C62" s="6"/>
      <c r="D62" s="6"/>
      <c r="E62" s="6"/>
      <c r="F62" s="6"/>
    </row>
    <row r="63" spans="1:6" ht="12.75">
      <c r="A63" s="104" t="s">
        <v>199</v>
      </c>
      <c r="B63" s="1">
        <v>164</v>
      </c>
      <c r="C63" s="6"/>
      <c r="D63" s="6"/>
      <c r="E63" s="6"/>
      <c r="F63" s="6"/>
    </row>
    <row r="64" spans="1:6" ht="12.75">
      <c r="A64" s="104" t="s">
        <v>200</v>
      </c>
      <c r="B64" s="1">
        <v>165</v>
      </c>
      <c r="C64" s="6"/>
      <c r="D64" s="6"/>
      <c r="E64" s="6"/>
      <c r="F64" s="6"/>
    </row>
    <row r="65" spans="1:6" ht="12.75">
      <c r="A65" s="104" t="s">
        <v>201</v>
      </c>
      <c r="B65" s="1">
        <v>166</v>
      </c>
      <c r="C65" s="6"/>
      <c r="D65" s="6"/>
      <c r="E65" s="6"/>
      <c r="F65" s="6"/>
    </row>
    <row r="66" spans="1:6" ht="12.75">
      <c r="A66" s="104" t="s">
        <v>202</v>
      </c>
      <c r="B66" s="1">
        <v>167</v>
      </c>
      <c r="C66" s="43">
        <f>C57-C65</f>
        <v>23106250</v>
      </c>
      <c r="D66" s="43">
        <f>D57-D65</f>
        <v>1963039</v>
      </c>
      <c r="E66" s="43">
        <f>E57-E65</f>
        <v>-105885000</v>
      </c>
      <c r="F66" s="43">
        <f>F57-F65</f>
        <v>-49967000</v>
      </c>
    </row>
    <row r="67" spans="1:6" ht="12.75">
      <c r="A67" s="104" t="s">
        <v>203</v>
      </c>
      <c r="B67" s="1">
        <v>168</v>
      </c>
      <c r="C67" s="50">
        <f>C56+C66</f>
        <v>55710395</v>
      </c>
      <c r="D67" s="50">
        <f>D56+D66</f>
        <v>34782135</v>
      </c>
      <c r="E67" s="50">
        <f>E56+E66</f>
        <v>-91471007</v>
      </c>
      <c r="F67" s="50">
        <f>F56+F66</f>
        <v>-32666217.538091183</v>
      </c>
    </row>
    <row r="68" spans="1:6" ht="12.75">
      <c r="A68" s="128" t="s">
        <v>204</v>
      </c>
      <c r="B68" s="129"/>
      <c r="C68" s="129"/>
      <c r="D68" s="129"/>
      <c r="E68" s="129"/>
      <c r="F68" s="129"/>
    </row>
    <row r="69" spans="1:6" ht="12.75">
      <c r="A69" s="130" t="s">
        <v>205</v>
      </c>
      <c r="B69" s="131"/>
      <c r="C69" s="131"/>
      <c r="D69" s="131"/>
      <c r="E69" s="131"/>
      <c r="F69" s="131"/>
    </row>
    <row r="70" spans="1:6" ht="12.75">
      <c r="A70" s="104" t="s">
        <v>189</v>
      </c>
      <c r="B70" s="1">
        <v>169</v>
      </c>
      <c r="C70" s="6">
        <v>49901225</v>
      </c>
      <c r="D70" s="6">
        <v>30012396</v>
      </c>
      <c r="E70" s="6">
        <v>-95162257</v>
      </c>
      <c r="F70" s="6">
        <v>-35066468</v>
      </c>
    </row>
    <row r="71" spans="1:6" ht="12.75">
      <c r="A71" s="116" t="s">
        <v>190</v>
      </c>
      <c r="B71" s="4">
        <v>170</v>
      </c>
      <c r="C71" s="7">
        <v>5809170</v>
      </c>
      <c r="D71" s="6">
        <v>4769739</v>
      </c>
      <c r="E71" s="7">
        <v>3691250</v>
      </c>
      <c r="F71" s="6">
        <v>2400250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54 D56:F57 D66:F67 E47 C47 E54 D62:D65 C56:C67 E58:E65 E70:E71 C70:C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2:C26 D28:E32 D33:F33 F54 D53:D54 D61 D58 D12:F12 D42:F46 F47 F34 C35:F35 C7:F10 D47 D34 F26:F29 C28:C33 D23:E26 D13:E15 F13:F14 D11 C36:C46 D16:F22 F11 C27:E27 D36:E41 C48:F50 F61 F58 F70:F71 D70:D71">
      <formula1>0</formula1>
    </dataValidation>
    <dataValidation type="whole" operator="notEqual" allowBlank="1" showInputMessage="1" showErrorMessage="1" errorTitle="Pogrešan unos" error="Mogu se unijeti samo cjelobrojne pozitivne ili negativne vrijednosti." sqref="C11 E11">
      <formula1>999999999999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F57" sqref="F57"/>
    </sheetView>
  </sheetViews>
  <sheetFormatPr defaultColWidth="9.140625" defaultRowHeight="12.75"/>
  <cols>
    <col min="1" max="1" width="57.8515625" style="154" bestFit="1" customWidth="1"/>
    <col min="2" max="2" width="9.140625" style="42" customWidth="1"/>
    <col min="3" max="3" width="13.57421875" style="42" bestFit="1" customWidth="1"/>
    <col min="4" max="4" width="12.8515625" style="42" bestFit="1" customWidth="1"/>
    <col min="5" max="11" width="9.140625" style="42" customWidth="1"/>
    <col min="12" max="12" width="8.8515625" style="42" customWidth="1"/>
    <col min="13" max="16384" width="9.140625" style="42" customWidth="1"/>
  </cols>
  <sheetData>
    <row r="1" spans="1:4" ht="15.75">
      <c r="A1" s="138" t="s">
        <v>279</v>
      </c>
      <c r="B1" s="138"/>
      <c r="C1" s="138"/>
      <c r="D1" s="138"/>
    </row>
    <row r="2" spans="1:4" ht="12.75">
      <c r="A2" s="139" t="s">
        <v>315</v>
      </c>
      <c r="B2" s="139"/>
      <c r="C2" s="139"/>
      <c r="D2" s="139"/>
    </row>
    <row r="3" spans="1:4" ht="12.75">
      <c r="A3" s="135" t="s">
        <v>311</v>
      </c>
      <c r="B3" s="136"/>
      <c r="C3" s="136"/>
      <c r="D3" s="137"/>
    </row>
    <row r="4" spans="1:4" ht="22.5">
      <c r="A4" s="53" t="s">
        <v>39</v>
      </c>
      <c r="B4" s="53" t="s">
        <v>40</v>
      </c>
      <c r="C4" s="54" t="s">
        <v>41</v>
      </c>
      <c r="D4" s="54" t="s">
        <v>42</v>
      </c>
    </row>
    <row r="5" spans="1:4" ht="12.75">
      <c r="A5" s="54">
        <v>1</v>
      </c>
      <c r="B5" s="55">
        <v>2</v>
      </c>
      <c r="C5" s="56" t="s">
        <v>4</v>
      </c>
      <c r="D5" s="56" t="s">
        <v>5</v>
      </c>
    </row>
    <row r="6" spans="1:4" ht="12.75">
      <c r="A6" s="111" t="s">
        <v>209</v>
      </c>
      <c r="B6" s="133"/>
      <c r="C6" s="133"/>
      <c r="D6" s="134"/>
    </row>
    <row r="7" spans="1:4" ht="12.75">
      <c r="A7" s="115" t="s">
        <v>210</v>
      </c>
      <c r="B7" s="1">
        <v>1</v>
      </c>
      <c r="C7" s="6">
        <v>40549768</v>
      </c>
      <c r="D7" s="6">
        <v>31425665</v>
      </c>
    </row>
    <row r="8" spans="1:4" ht="12.75">
      <c r="A8" s="115" t="s">
        <v>211</v>
      </c>
      <c r="B8" s="1">
        <v>2</v>
      </c>
      <c r="C8" s="6">
        <v>80788480</v>
      </c>
      <c r="D8" s="6">
        <v>74586685</v>
      </c>
    </row>
    <row r="9" spans="1:4" ht="12.75">
      <c r="A9" s="115" t="s">
        <v>212</v>
      </c>
      <c r="B9" s="1">
        <v>3</v>
      </c>
      <c r="C9" s="6">
        <v>90430061</v>
      </c>
      <c r="D9" s="6">
        <v>174687350</v>
      </c>
    </row>
    <row r="10" spans="1:4" ht="12.75">
      <c r="A10" s="115" t="s">
        <v>213</v>
      </c>
      <c r="B10" s="1">
        <v>4</v>
      </c>
      <c r="C10" s="6"/>
      <c r="D10" s="6"/>
    </row>
    <row r="11" spans="1:4" ht="12.75">
      <c r="A11" s="115" t="s">
        <v>214</v>
      </c>
      <c r="B11" s="1">
        <v>5</v>
      </c>
      <c r="C11" s="6"/>
      <c r="D11" s="6"/>
    </row>
    <row r="12" spans="1:4" ht="12.75">
      <c r="A12" s="115" t="s">
        <v>215</v>
      </c>
      <c r="B12" s="1">
        <v>6</v>
      </c>
      <c r="C12" s="6">
        <v>13518263</v>
      </c>
      <c r="D12" s="6">
        <v>11688545</v>
      </c>
    </row>
    <row r="13" spans="1:4" ht="12.75">
      <c r="A13" s="104" t="s">
        <v>216</v>
      </c>
      <c r="B13" s="1">
        <v>7</v>
      </c>
      <c r="C13" s="43">
        <f>SUM(C7:C12)</f>
        <v>225286572</v>
      </c>
      <c r="D13" s="43">
        <f>SUM(D7:D12)</f>
        <v>292388245</v>
      </c>
    </row>
    <row r="14" spans="1:4" ht="12.75">
      <c r="A14" s="115" t="s">
        <v>217</v>
      </c>
      <c r="B14" s="1">
        <v>8</v>
      </c>
      <c r="C14" s="6"/>
      <c r="D14" s="6"/>
    </row>
    <row r="15" spans="1:4" ht="12.75">
      <c r="A15" s="115" t="s">
        <v>218</v>
      </c>
      <c r="B15" s="1">
        <v>9</v>
      </c>
      <c r="C15" s="6">
        <v>47815074</v>
      </c>
      <c r="D15" s="6">
        <v>15999744</v>
      </c>
    </row>
    <row r="16" spans="1:4" ht="12.75">
      <c r="A16" s="115" t="s">
        <v>219</v>
      </c>
      <c r="B16" s="1">
        <v>10</v>
      </c>
      <c r="C16" s="6">
        <v>126448465</v>
      </c>
      <c r="D16" s="6">
        <v>115667835</v>
      </c>
    </row>
    <row r="17" spans="1:4" ht="12.75">
      <c r="A17" s="115" t="s">
        <v>220</v>
      </c>
      <c r="B17" s="1">
        <v>11</v>
      </c>
      <c r="C17" s="6"/>
      <c r="D17" s="6"/>
    </row>
    <row r="18" spans="1:4" ht="12.75">
      <c r="A18" s="104" t="s">
        <v>221</v>
      </c>
      <c r="B18" s="1">
        <v>12</v>
      </c>
      <c r="C18" s="43">
        <f>SUM(C14:C17)</f>
        <v>174263539</v>
      </c>
      <c r="D18" s="43">
        <f>SUM(D14:D17)</f>
        <v>131667579</v>
      </c>
    </row>
    <row r="19" spans="1:4" ht="12.75">
      <c r="A19" s="104" t="s">
        <v>222</v>
      </c>
      <c r="B19" s="1">
        <v>13</v>
      </c>
      <c r="C19" s="43">
        <f>IF(C13&gt;C18,C13-C18,0)</f>
        <v>51023033</v>
      </c>
      <c r="D19" s="43">
        <f>IF(D13&gt;D18,D13-D18,0)</f>
        <v>160720666</v>
      </c>
    </row>
    <row r="20" spans="1:4" ht="12.75">
      <c r="A20" s="104" t="s">
        <v>223</v>
      </c>
      <c r="B20" s="1">
        <v>14</v>
      </c>
      <c r="C20" s="43">
        <f>IF(C18&gt;C13,C18-C13,0)</f>
        <v>0</v>
      </c>
      <c r="D20" s="43">
        <f>IF(D18&gt;D13,D18-D13,0)</f>
        <v>0</v>
      </c>
    </row>
    <row r="21" spans="1:4" ht="12.75">
      <c r="A21" s="111" t="s">
        <v>224</v>
      </c>
      <c r="B21" s="133"/>
      <c r="C21" s="133"/>
      <c r="D21" s="134"/>
    </row>
    <row r="22" spans="1:4" ht="12.75">
      <c r="A22" s="115" t="s">
        <v>225</v>
      </c>
      <c r="B22" s="1">
        <v>15</v>
      </c>
      <c r="C22" s="6">
        <v>13720232</v>
      </c>
      <c r="D22" s="6">
        <v>3570082</v>
      </c>
    </row>
    <row r="23" spans="1:4" ht="12.75">
      <c r="A23" s="115" t="s">
        <v>226</v>
      </c>
      <c r="B23" s="1">
        <v>16</v>
      </c>
      <c r="C23" s="6"/>
      <c r="D23" s="6">
        <v>9733000</v>
      </c>
    </row>
    <row r="24" spans="1:4" ht="12.75">
      <c r="A24" s="115" t="s">
        <v>227</v>
      </c>
      <c r="B24" s="1">
        <v>17</v>
      </c>
      <c r="C24" s="6">
        <v>3680014</v>
      </c>
      <c r="D24" s="6">
        <v>5270895</v>
      </c>
    </row>
    <row r="25" spans="1:4" ht="12.75">
      <c r="A25" s="115" t="s">
        <v>228</v>
      </c>
      <c r="B25" s="1">
        <v>18</v>
      </c>
      <c r="C25" s="6"/>
      <c r="D25" s="6"/>
    </row>
    <row r="26" spans="1:4" ht="12.75">
      <c r="A26" s="115" t="s">
        <v>229</v>
      </c>
      <c r="B26" s="1">
        <v>19</v>
      </c>
      <c r="C26" s="6"/>
      <c r="D26" s="6">
        <v>15035000</v>
      </c>
    </row>
    <row r="27" spans="1:4" ht="12.75">
      <c r="A27" s="104" t="s">
        <v>230</v>
      </c>
      <c r="B27" s="1">
        <v>20</v>
      </c>
      <c r="C27" s="43">
        <f>SUM(C22:C26)</f>
        <v>17400246</v>
      </c>
      <c r="D27" s="43">
        <f>SUM(D22:D26)</f>
        <v>33608977</v>
      </c>
    </row>
    <row r="28" spans="1:4" ht="12.75">
      <c r="A28" s="115" t="s">
        <v>231</v>
      </c>
      <c r="B28" s="1">
        <v>21</v>
      </c>
      <c r="C28" s="6">
        <v>59448000</v>
      </c>
      <c r="D28" s="6">
        <v>39640597</v>
      </c>
    </row>
    <row r="29" spans="1:4" ht="12.75">
      <c r="A29" s="115" t="s">
        <v>232</v>
      </c>
      <c r="B29" s="1">
        <v>22</v>
      </c>
      <c r="C29" s="6">
        <v>4541461</v>
      </c>
      <c r="D29" s="6"/>
    </row>
    <row r="30" spans="1:4" ht="12.75">
      <c r="A30" s="115" t="s">
        <v>233</v>
      </c>
      <c r="B30" s="1">
        <v>23</v>
      </c>
      <c r="C30" s="6"/>
      <c r="D30" s="6">
        <v>15000000</v>
      </c>
    </row>
    <row r="31" spans="1:4" ht="12.75">
      <c r="A31" s="104" t="s">
        <v>234</v>
      </c>
      <c r="B31" s="1">
        <v>24</v>
      </c>
      <c r="C31" s="43">
        <f>SUM(C28:C30)</f>
        <v>63989461</v>
      </c>
      <c r="D31" s="43">
        <f>SUM(D28:D30)</f>
        <v>54640597</v>
      </c>
    </row>
    <row r="32" spans="1:4" ht="12.75">
      <c r="A32" s="104" t="s">
        <v>235</v>
      </c>
      <c r="B32" s="1">
        <v>25</v>
      </c>
      <c r="C32" s="43">
        <f>IF(C27&gt;C31,C27-C31,0)</f>
        <v>0</v>
      </c>
      <c r="D32" s="43">
        <f>IF(D27&gt;D31,D27-D31,0)</f>
        <v>0</v>
      </c>
    </row>
    <row r="33" spans="1:4" ht="12.75">
      <c r="A33" s="104" t="s">
        <v>236</v>
      </c>
      <c r="B33" s="1">
        <v>26</v>
      </c>
      <c r="C33" s="43">
        <f>IF(C31&gt;C27,C31-C27,0)</f>
        <v>46589215</v>
      </c>
      <c r="D33" s="43">
        <f>IF(D31&gt;D27,D31-D27,0)</f>
        <v>21031620</v>
      </c>
    </row>
    <row r="34" spans="1:4" ht="12.75">
      <c r="A34" s="111" t="s">
        <v>237</v>
      </c>
      <c r="B34" s="133"/>
      <c r="C34" s="133"/>
      <c r="D34" s="134"/>
    </row>
    <row r="35" spans="1:4" ht="12.75">
      <c r="A35" s="115" t="s">
        <v>238</v>
      </c>
      <c r="B35" s="1">
        <v>27</v>
      </c>
      <c r="C35" s="6"/>
      <c r="D35" s="6"/>
    </row>
    <row r="36" spans="1:4" ht="12.75">
      <c r="A36" s="115" t="s">
        <v>239</v>
      </c>
      <c r="B36" s="1">
        <v>28</v>
      </c>
      <c r="C36" s="6">
        <v>1093939000</v>
      </c>
      <c r="D36" s="6">
        <v>7243000</v>
      </c>
    </row>
    <row r="37" spans="1:4" ht="12.75">
      <c r="A37" s="115" t="s">
        <v>240</v>
      </c>
      <c r="B37" s="1">
        <v>29</v>
      </c>
      <c r="C37" s="6"/>
      <c r="D37" s="6"/>
    </row>
    <row r="38" spans="1:4" ht="12.75">
      <c r="A38" s="104" t="s">
        <v>241</v>
      </c>
      <c r="B38" s="1">
        <v>30</v>
      </c>
      <c r="C38" s="43">
        <f>SUM(C35:C37)</f>
        <v>1093939000</v>
      </c>
      <c r="D38" s="43">
        <f>SUM(D35:D37)</f>
        <v>7243000</v>
      </c>
    </row>
    <row r="39" spans="1:4" ht="12.75">
      <c r="A39" s="115" t="s">
        <v>242</v>
      </c>
      <c r="B39" s="1">
        <v>31</v>
      </c>
      <c r="C39" s="6">
        <v>1073653000</v>
      </c>
      <c r="D39" s="6">
        <v>98652000</v>
      </c>
    </row>
    <row r="40" spans="1:4" ht="12.75">
      <c r="A40" s="115" t="s">
        <v>243</v>
      </c>
      <c r="B40" s="1">
        <v>32</v>
      </c>
      <c r="C40" s="6">
        <v>600000</v>
      </c>
      <c r="D40" s="6">
        <v>879000</v>
      </c>
    </row>
    <row r="41" spans="1:4" ht="12.75">
      <c r="A41" s="115" t="s">
        <v>244</v>
      </c>
      <c r="B41" s="1">
        <v>33</v>
      </c>
      <c r="C41" s="6"/>
      <c r="D41" s="6"/>
    </row>
    <row r="42" spans="1:4" ht="12.75">
      <c r="A42" s="115" t="s">
        <v>245</v>
      </c>
      <c r="B42" s="1">
        <v>34</v>
      </c>
      <c r="C42" s="6">
        <v>2532000</v>
      </c>
      <c r="D42" s="6">
        <v>5318965</v>
      </c>
    </row>
    <row r="43" spans="1:4" ht="12.75">
      <c r="A43" s="115" t="s">
        <v>246</v>
      </c>
      <c r="B43" s="1">
        <v>35</v>
      </c>
      <c r="C43" s="6"/>
      <c r="D43" s="6">
        <v>16256000</v>
      </c>
    </row>
    <row r="44" spans="1:4" ht="12.75">
      <c r="A44" s="104" t="s">
        <v>247</v>
      </c>
      <c r="B44" s="1">
        <v>36</v>
      </c>
      <c r="C44" s="43">
        <f>SUM(C39:C43)</f>
        <v>1076785000</v>
      </c>
      <c r="D44" s="43">
        <f>SUM(D39:D43)</f>
        <v>121105965</v>
      </c>
    </row>
    <row r="45" spans="1:4" ht="12.75">
      <c r="A45" s="104" t="s">
        <v>248</v>
      </c>
      <c r="B45" s="1">
        <v>37</v>
      </c>
      <c r="C45" s="43">
        <f>IF(C38&gt;C44,C38-C44,0)</f>
        <v>17154000</v>
      </c>
      <c r="D45" s="43">
        <f>IF(D38&gt;D44,D38-D44,0)</f>
        <v>0</v>
      </c>
    </row>
    <row r="46" spans="1:4" ht="12.75">
      <c r="A46" s="104" t="s">
        <v>249</v>
      </c>
      <c r="B46" s="1">
        <v>38</v>
      </c>
      <c r="C46" s="43">
        <f>IF(C44&gt;C38,C44-C38,0)</f>
        <v>0</v>
      </c>
      <c r="D46" s="43">
        <f>IF(D44&gt;D38,D44-D38,0)</f>
        <v>113862965</v>
      </c>
    </row>
    <row r="47" spans="1:4" ht="12.75">
      <c r="A47" s="115" t="s">
        <v>250</v>
      </c>
      <c r="B47" s="1">
        <v>39</v>
      </c>
      <c r="C47" s="43">
        <f>IF(C19-C20+C32-C33+C45-C46&gt;0,C19-C20+C32-C33+C45-C46,0)</f>
        <v>21587818</v>
      </c>
      <c r="D47" s="43">
        <f>IF(D19-D20+D32-D33+D45-D46&gt;0,D19-D20+D32-D33+D45-D46,0)</f>
        <v>25826081</v>
      </c>
    </row>
    <row r="48" spans="1:4" ht="12.75">
      <c r="A48" s="115" t="s">
        <v>251</v>
      </c>
      <c r="B48" s="1">
        <v>40</v>
      </c>
      <c r="C48" s="43">
        <f>IF(C20-C19+C33-C32+C46-C45&gt;0,C20-C19+C33-C32+C46-C45,0)</f>
        <v>0</v>
      </c>
      <c r="D48" s="43">
        <f>IF(D20-D19+D33-D32+D46-D45&gt;0,D20-D19+D33-D32+D46-D45,0)</f>
        <v>0</v>
      </c>
    </row>
    <row r="49" spans="1:4" ht="12.75">
      <c r="A49" s="115" t="s">
        <v>252</v>
      </c>
      <c r="B49" s="1">
        <v>41</v>
      </c>
      <c r="C49" s="6">
        <v>231977856</v>
      </c>
      <c r="D49" s="6">
        <v>247596296</v>
      </c>
    </row>
    <row r="50" spans="1:4" ht="12.75">
      <c r="A50" s="115" t="s">
        <v>253</v>
      </c>
      <c r="B50" s="1">
        <v>42</v>
      </c>
      <c r="C50" s="6">
        <f>C47</f>
        <v>21587818</v>
      </c>
      <c r="D50" s="6">
        <f>D47</f>
        <v>25826081</v>
      </c>
    </row>
    <row r="51" spans="1:4" ht="12.75">
      <c r="A51" s="115" t="s">
        <v>254</v>
      </c>
      <c r="B51" s="1">
        <v>43</v>
      </c>
      <c r="C51" s="6">
        <f>C48</f>
        <v>0</v>
      </c>
      <c r="D51" s="6">
        <f>D48</f>
        <v>0</v>
      </c>
    </row>
    <row r="52" spans="1:4" ht="12.75">
      <c r="A52" s="105" t="s">
        <v>255</v>
      </c>
      <c r="B52" s="4">
        <v>44</v>
      </c>
      <c r="C52" s="50">
        <f>C49+C50-C51</f>
        <v>253565674</v>
      </c>
      <c r="D52" s="50">
        <f>D49+D50-D51</f>
        <v>273422377</v>
      </c>
    </row>
    <row r="53" ht="12.75">
      <c r="C53" s="101"/>
    </row>
    <row r="54" spans="3:4" ht="12.75">
      <c r="C54" s="102"/>
      <c r="D54" s="102"/>
    </row>
    <row r="57" spans="3:4" ht="12.75">
      <c r="C57" s="101"/>
      <c r="D57" s="101"/>
    </row>
    <row r="58" ht="12.75">
      <c r="D58" s="101"/>
    </row>
  </sheetData>
  <sheetProtection/>
  <protectedRanges>
    <protectedRange sqref="C7" name="Range1_2"/>
    <protectedRange sqref="C8" name="Range1_3"/>
    <protectedRange sqref="C10" name="Range1_4"/>
    <protectedRange sqref="C14" name="Range1_5"/>
    <protectedRange sqref="C16" name="Range1_6"/>
    <protectedRange sqref="C17" name="Range1_7"/>
    <protectedRange sqref="C22" name="Range1_9"/>
    <protectedRange sqref="C23" name="Range1_9_1"/>
    <protectedRange sqref="C24" name="Range1_9_2"/>
    <protectedRange sqref="C26" name="Range1_9_3"/>
    <protectedRange sqref="C28" name="Range1_10"/>
    <protectedRange sqref="C30" name="Range1_10_1"/>
    <protectedRange sqref="C39" name="Range1_11"/>
    <protectedRange sqref="C49" name="Range1_8"/>
    <protectedRange sqref="D7" name="Range1_10_2"/>
    <protectedRange sqref="D8" name="Range1_10_3"/>
    <protectedRange sqref="D10" name="Range1"/>
    <protectedRange sqref="D14" name="Range1_11_1"/>
    <protectedRange sqref="D16:D17" name="Range1_11_2"/>
    <protectedRange sqref="D22:D24" name="Range1_12"/>
    <protectedRange sqref="D26" name="Range1_12_1"/>
    <protectedRange sqref="D28" name="Range1_13"/>
    <protectedRange sqref="D30" name="Range1_13_1"/>
    <protectedRange sqref="D49" name="Range1_15"/>
  </protectedRanges>
  <dataValidations count="2">
    <dataValidation type="whole" operator="notEqual" allowBlank="1" showInputMessage="1" showErrorMessage="1" errorTitle="Pogrešan unos" error="Mogu se unijeti samo cjelobrojne vrijednosti." sqref="C7:D12 C28:D30 C22:D26 C14:D17 C39:D43 C49:D51 C35:D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31:D33 C27:D27 C13:D13 C18:D20 C44:D48 C52:D52 C38:D3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11" sqref="N11"/>
    </sheetView>
  </sheetViews>
  <sheetFormatPr defaultColWidth="9.140625" defaultRowHeight="12.75"/>
  <cols>
    <col min="1" max="4" width="9.140625" style="59" customWidth="1"/>
    <col min="5" max="5" width="10.140625" style="59" bestFit="1" customWidth="1"/>
    <col min="6" max="9" width="9.140625" style="59" customWidth="1"/>
    <col min="10" max="10" width="10.8515625" style="59" bestFit="1" customWidth="1"/>
    <col min="11" max="11" width="11.7109375" style="59" bestFit="1" customWidth="1"/>
    <col min="12" max="12" width="11.421875" style="59" bestFit="1" customWidth="1"/>
    <col min="13" max="16384" width="9.140625" style="59" customWidth="1"/>
  </cols>
  <sheetData>
    <row r="1" spans="1:12" ht="12.75">
      <c r="A1" s="238" t="s">
        <v>277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58"/>
    </row>
    <row r="2" spans="1:12" ht="15.75">
      <c r="A2" s="36"/>
      <c r="B2" s="57"/>
      <c r="C2" s="253" t="s">
        <v>256</v>
      </c>
      <c r="D2" s="253"/>
      <c r="E2" s="60">
        <v>40909</v>
      </c>
      <c r="F2" s="37" t="s">
        <v>38</v>
      </c>
      <c r="G2" s="254">
        <v>41090</v>
      </c>
      <c r="H2" s="255"/>
      <c r="I2" s="57"/>
      <c r="J2" s="57"/>
      <c r="K2" s="57"/>
      <c r="L2" s="61"/>
    </row>
    <row r="3" spans="1:11" ht="22.5">
      <c r="A3" s="256" t="s">
        <v>39</v>
      </c>
      <c r="B3" s="256"/>
      <c r="C3" s="256"/>
      <c r="D3" s="256"/>
      <c r="E3" s="256"/>
      <c r="F3" s="256"/>
      <c r="G3" s="256"/>
      <c r="H3" s="256"/>
      <c r="I3" s="62" t="s">
        <v>40</v>
      </c>
      <c r="J3" s="63" t="s">
        <v>257</v>
      </c>
      <c r="K3" s="63" t="s">
        <v>258</v>
      </c>
    </row>
    <row r="4" spans="1:11" ht="12.75">
      <c r="A4" s="257">
        <v>1</v>
      </c>
      <c r="B4" s="257"/>
      <c r="C4" s="257"/>
      <c r="D4" s="257"/>
      <c r="E4" s="257"/>
      <c r="F4" s="257"/>
      <c r="G4" s="257"/>
      <c r="H4" s="257"/>
      <c r="I4" s="65">
        <v>2</v>
      </c>
      <c r="J4" s="64" t="s">
        <v>4</v>
      </c>
      <c r="K4" s="64" t="s">
        <v>5</v>
      </c>
    </row>
    <row r="5" spans="1:11" ht="12.75">
      <c r="A5" s="240" t="s">
        <v>259</v>
      </c>
      <c r="B5" s="241"/>
      <c r="C5" s="241"/>
      <c r="D5" s="241"/>
      <c r="E5" s="241"/>
      <c r="F5" s="241"/>
      <c r="G5" s="241"/>
      <c r="H5" s="241"/>
      <c r="I5" s="38">
        <v>1</v>
      </c>
      <c r="J5" s="5">
        <v>133372000</v>
      </c>
      <c r="K5" s="5">
        <v>133372000</v>
      </c>
    </row>
    <row r="6" spans="1:11" ht="12.75">
      <c r="A6" s="240" t="s">
        <v>260</v>
      </c>
      <c r="B6" s="241"/>
      <c r="C6" s="241"/>
      <c r="D6" s="241"/>
      <c r="E6" s="241"/>
      <c r="F6" s="241"/>
      <c r="G6" s="241"/>
      <c r="H6" s="241"/>
      <c r="I6" s="38">
        <v>2</v>
      </c>
      <c r="J6" s="6">
        <v>882903246</v>
      </c>
      <c r="K6" s="6">
        <v>882744186</v>
      </c>
    </row>
    <row r="7" spans="1:11" ht="12.75">
      <c r="A7" s="240" t="s">
        <v>261</v>
      </c>
      <c r="B7" s="241"/>
      <c r="C7" s="241"/>
      <c r="D7" s="241"/>
      <c r="E7" s="241"/>
      <c r="F7" s="241"/>
      <c r="G7" s="241"/>
      <c r="H7" s="241"/>
      <c r="I7" s="38">
        <v>3</v>
      </c>
      <c r="J7" s="6">
        <v>2832047</v>
      </c>
      <c r="K7" s="6">
        <v>-98451633</v>
      </c>
    </row>
    <row r="8" spans="1:11" ht="12.75">
      <c r="A8" s="240" t="s">
        <v>262</v>
      </c>
      <c r="B8" s="241"/>
      <c r="C8" s="241"/>
      <c r="D8" s="241"/>
      <c r="E8" s="241"/>
      <c r="F8" s="241"/>
      <c r="G8" s="241"/>
      <c r="H8" s="241"/>
      <c r="I8" s="38">
        <v>4</v>
      </c>
      <c r="J8" s="6">
        <v>378696325</v>
      </c>
      <c r="K8" s="6">
        <v>415505519</v>
      </c>
    </row>
    <row r="9" spans="1:11" ht="12.75">
      <c r="A9" s="240" t="s">
        <v>263</v>
      </c>
      <c r="B9" s="241"/>
      <c r="C9" s="241"/>
      <c r="D9" s="241"/>
      <c r="E9" s="241"/>
      <c r="F9" s="241"/>
      <c r="G9" s="241"/>
      <c r="H9" s="241"/>
      <c r="I9" s="38">
        <v>5</v>
      </c>
      <c r="J9" s="6">
        <v>46600798</v>
      </c>
      <c r="K9" s="6">
        <v>6646790</v>
      </c>
    </row>
    <row r="10" spans="1:11" ht="12.75">
      <c r="A10" s="240" t="s">
        <v>264</v>
      </c>
      <c r="B10" s="241"/>
      <c r="C10" s="241"/>
      <c r="D10" s="241"/>
      <c r="E10" s="241"/>
      <c r="F10" s="241"/>
      <c r="G10" s="241"/>
      <c r="H10" s="241"/>
      <c r="I10" s="38">
        <v>6</v>
      </c>
      <c r="J10" s="6"/>
      <c r="K10" s="6"/>
    </row>
    <row r="11" spans="1:11" ht="12.75">
      <c r="A11" s="240" t="s">
        <v>265</v>
      </c>
      <c r="B11" s="241"/>
      <c r="C11" s="241"/>
      <c r="D11" s="241"/>
      <c r="E11" s="241"/>
      <c r="F11" s="241"/>
      <c r="G11" s="241"/>
      <c r="H11" s="241"/>
      <c r="I11" s="38">
        <v>7</v>
      </c>
      <c r="J11" s="6"/>
      <c r="K11" s="6"/>
    </row>
    <row r="12" spans="1:11" ht="12.75">
      <c r="A12" s="240" t="s">
        <v>266</v>
      </c>
      <c r="B12" s="241"/>
      <c r="C12" s="241"/>
      <c r="D12" s="241"/>
      <c r="E12" s="241"/>
      <c r="F12" s="241"/>
      <c r="G12" s="241"/>
      <c r="H12" s="241"/>
      <c r="I12" s="38">
        <v>8</v>
      </c>
      <c r="J12" s="6"/>
      <c r="K12" s="6"/>
    </row>
    <row r="13" spans="1:11" ht="12.75">
      <c r="A13" s="252" t="s">
        <v>316</v>
      </c>
      <c r="B13" s="241"/>
      <c r="C13" s="241"/>
      <c r="D13" s="241"/>
      <c r="E13" s="241"/>
      <c r="F13" s="241"/>
      <c r="G13" s="241"/>
      <c r="H13" s="241"/>
      <c r="I13" s="38">
        <v>9</v>
      </c>
      <c r="J13" s="6"/>
      <c r="K13" s="6"/>
    </row>
    <row r="14" spans="1:12" ht="12.75">
      <c r="A14" s="242" t="s">
        <v>267</v>
      </c>
      <c r="B14" s="243"/>
      <c r="C14" s="243"/>
      <c r="D14" s="243"/>
      <c r="E14" s="243"/>
      <c r="F14" s="243"/>
      <c r="G14" s="243"/>
      <c r="H14" s="243"/>
      <c r="I14" s="38">
        <v>10</v>
      </c>
      <c r="J14" s="103">
        <f>SUM(J5:J13)</f>
        <v>1444404416</v>
      </c>
      <c r="K14" s="103">
        <f>SUM(K5:K13)</f>
        <v>1339816862</v>
      </c>
      <c r="L14" s="100"/>
    </row>
    <row r="15" spans="1:11" ht="12.75">
      <c r="A15" s="240" t="s">
        <v>276</v>
      </c>
      <c r="B15" s="241"/>
      <c r="C15" s="241"/>
      <c r="D15" s="241"/>
      <c r="E15" s="241"/>
      <c r="F15" s="241"/>
      <c r="G15" s="241"/>
      <c r="H15" s="241"/>
      <c r="I15" s="38">
        <v>11</v>
      </c>
      <c r="J15" s="6">
        <v>47667000</v>
      </c>
      <c r="K15" s="6">
        <v>-102108000</v>
      </c>
    </row>
    <row r="16" spans="1:11" ht="12.75">
      <c r="A16" s="240" t="s">
        <v>275</v>
      </c>
      <c r="B16" s="241"/>
      <c r="C16" s="241"/>
      <c r="D16" s="241"/>
      <c r="E16" s="241"/>
      <c r="F16" s="241"/>
      <c r="G16" s="241"/>
      <c r="H16" s="241"/>
      <c r="I16" s="38">
        <v>12</v>
      </c>
      <c r="J16" s="6"/>
      <c r="K16" s="6"/>
    </row>
    <row r="17" spans="1:11" ht="12.75">
      <c r="A17" s="240" t="s">
        <v>274</v>
      </c>
      <c r="B17" s="241"/>
      <c r="C17" s="241"/>
      <c r="D17" s="241"/>
      <c r="E17" s="241"/>
      <c r="F17" s="241"/>
      <c r="G17" s="241"/>
      <c r="H17" s="241"/>
      <c r="I17" s="38">
        <v>13</v>
      </c>
      <c r="J17" s="6">
        <v>-44202000</v>
      </c>
      <c r="K17" s="6">
        <v>-3777000</v>
      </c>
    </row>
    <row r="18" spans="1:11" ht="12.75">
      <c r="A18" s="240" t="s">
        <v>273</v>
      </c>
      <c r="B18" s="241"/>
      <c r="C18" s="241"/>
      <c r="D18" s="241"/>
      <c r="E18" s="241"/>
      <c r="F18" s="241"/>
      <c r="G18" s="241"/>
      <c r="H18" s="241"/>
      <c r="I18" s="38">
        <v>14</v>
      </c>
      <c r="J18" s="6"/>
      <c r="K18" s="6"/>
    </row>
    <row r="19" spans="1:11" ht="12.75">
      <c r="A19" s="240" t="s">
        <v>272</v>
      </c>
      <c r="B19" s="241"/>
      <c r="C19" s="241"/>
      <c r="D19" s="241"/>
      <c r="E19" s="241"/>
      <c r="F19" s="241"/>
      <c r="G19" s="241"/>
      <c r="H19" s="241"/>
      <c r="I19" s="38">
        <v>15</v>
      </c>
      <c r="J19" s="6"/>
      <c r="K19" s="6"/>
    </row>
    <row r="20" spans="1:11" ht="12.75">
      <c r="A20" s="240" t="s">
        <v>271</v>
      </c>
      <c r="B20" s="241"/>
      <c r="C20" s="241"/>
      <c r="D20" s="241"/>
      <c r="E20" s="241"/>
      <c r="F20" s="241"/>
      <c r="G20" s="241"/>
      <c r="H20" s="241"/>
      <c r="I20" s="38">
        <v>16</v>
      </c>
      <c r="J20" s="6">
        <v>52602866</v>
      </c>
      <c r="K20" s="6">
        <v>-2165040</v>
      </c>
    </row>
    <row r="21" spans="1:11" ht="12.75">
      <c r="A21" s="242" t="s">
        <v>270</v>
      </c>
      <c r="B21" s="243"/>
      <c r="C21" s="243"/>
      <c r="D21" s="243"/>
      <c r="E21" s="243"/>
      <c r="F21" s="243"/>
      <c r="G21" s="243"/>
      <c r="H21" s="243"/>
      <c r="I21" s="38">
        <v>17</v>
      </c>
      <c r="J21" s="50">
        <f>SUM(J15:J20)</f>
        <v>56067866</v>
      </c>
      <c r="K21" s="50">
        <f>SUM(K15:K20)</f>
        <v>-108050040</v>
      </c>
    </row>
    <row r="22" spans="1:11" ht="12.75">
      <c r="A22" s="244"/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248" t="s">
        <v>269</v>
      </c>
      <c r="B23" s="249"/>
      <c r="C23" s="249"/>
      <c r="D23" s="249"/>
      <c r="E23" s="249"/>
      <c r="F23" s="249"/>
      <c r="G23" s="249"/>
      <c r="H23" s="249"/>
      <c r="I23" s="39">
        <v>18</v>
      </c>
      <c r="J23" s="6">
        <v>51780123</v>
      </c>
      <c r="K23" s="5">
        <f>K21-K24</f>
        <v>-104587554</v>
      </c>
    </row>
    <row r="24" spans="1:11" ht="17.25" customHeight="1">
      <c r="A24" s="250" t="s">
        <v>268</v>
      </c>
      <c r="B24" s="251"/>
      <c r="C24" s="251"/>
      <c r="D24" s="251"/>
      <c r="E24" s="251"/>
      <c r="F24" s="251"/>
      <c r="G24" s="251"/>
      <c r="H24" s="251"/>
      <c r="I24" s="40">
        <v>19</v>
      </c>
      <c r="J24" s="6">
        <v>4287743</v>
      </c>
      <c r="K24" s="50">
        <v>-3462486</v>
      </c>
    </row>
    <row r="25" spans="1:11" ht="30" customHeight="1">
      <c r="A25" s="236"/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5:J9 K5:K13 J20 J15:J17 K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18:J19 J10:J13 J23:J24"/>
    <dataValidation type="whole" operator="notEqual" allowBlank="1" showInputMessage="1" showErrorMessage="1" errorTitle="Pogrešan unos" error="Mogu se unijeti samo cjelobrojne vrijednosti." sqref="K23:K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Mak</cp:lastModifiedBy>
  <cp:lastPrinted>2011-04-21T12:13:04Z</cp:lastPrinted>
  <dcterms:created xsi:type="dcterms:W3CDTF">2008-10-17T11:51:54Z</dcterms:created>
  <dcterms:modified xsi:type="dcterms:W3CDTF">2012-07-25T11:23:02Z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