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<sst xmlns="http://schemas.openxmlformats.org/spreadsheetml/2006/main" count="393" uniqueCount="343">
  <si>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</si>
  <si>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</si>
  <si>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</si>
  <si>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</si>
  <si>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</si>
  <si>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</si>
  <si>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</si>
  <si>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</si>
  <si>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</si>
  <si>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</si>
  <si>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</si>
  <si>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</si>
  <si>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</si>
  <si>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</si>
  <si>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</si>
  <si>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</si>
  <si>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</si>
  <si>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</si>
  <si>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</si>
  <si>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</si>
  <si>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</si>
  <si>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</si>
  <si>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</si>
  <si>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</si>
  <si>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</si>
  <si>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</si>
  <si>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</si>
  <si>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</si>
  <si>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</si>
  <si>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</si>
  <si>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</si>
  <si>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</si>
  <si>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</si>
  <si>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</si>
  <si>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</si>
  <si>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</si>
  <si>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</si>
  <si>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</si>
  <si>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</si>
  <si>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</si>
  <si>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</si>
  <si>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</si>
  <si>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</si>
  <si>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</si>
  <si>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</si>
  <si>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</si>
  <si>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</si>
  <si>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</si>
  <si>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</si>
  <si>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</si>
  <si>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</si>
  <si>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</si>
  <si>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</si>
  <si>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</si>
  <si>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</si>
  <si>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</si>
  <si>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</si>
  <si>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</si>
  <si>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</si>
  <si>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</si>
  <si>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</si>
  <si>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</si>
  <si>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</si>
  <si>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</si>
  <si>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</si>
  <si>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</si>
  <si>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</si>
  <si>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</si>
  <si>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</si>
  <si>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</si>
  <si>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</si>
  <si>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</si>
  <si>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</si>
  <si>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</si>
  <si>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</si>
  <si>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</si>
  <si>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</si>
  <si>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</si>
  <si>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</si>
  <si>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</si>
  <si>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</si>
  <si>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</si>
  <si>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</si>
  <si>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</si>
  <si>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</si>
  <si>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</si>
  <si>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</si>
  <si>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</si>
  <si>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</si>
  <si>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</si>
  <si>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</si>
  <si>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</si>
  <si>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</si>
  <si>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</si>
  <si>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</si>
  <si>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</si>
  <si>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</si>
  <si>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</si>
  <si>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</si>
  <si>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</si>
  <si>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</si>
  <si>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</si>
  <si>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</si>
  <si>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</si>
  <si>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</si>
  <si>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</si>
  <si>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</si>
  <si>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</si>
  <si>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</si>
  <si>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</si>
  <si>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</si>
  <si>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</si>
  <si>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</si>
  <si>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</si>
  <si>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</si>
  <si>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</si>
  <si>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</si>
  <si>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</si>
  <si>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</si>
  <si>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</si>
  <si>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</si>
  <si>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</si>
  <si>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</si>
  <si>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</si>
  <si>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</si>
  <si>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</si>
  <si>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</si>
  <si>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</si>
  <si>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</si>
  <si>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</si>
  <si>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</si>
  <si>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</si>
  <si>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</si>
  <si>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</si>
  <si>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</si>
  <si>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</si>
  <si>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</si>
  <si>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</si>
  <si>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</si>
  <si>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</si>
  <si>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</si>
  <si>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</si>
  <si>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</si>
  <si>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</si>
  <si>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</si>
  <si>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</si>
  <si>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</si>
  <si>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</si>
  <si>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</si>
  <si>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</si>
  <si>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</si>
  <si>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</si>
  <si>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</si>
  <si>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</si>
  <si>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</si>
  <si>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</si>
  <si>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</si>
  <si>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</si>
  <si>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</si>
  <si>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</si>
  <si>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</si>
  <si>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</si>
  <si>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</si>
  <si>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</si>
  <si>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</si>
  <si>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</si>
  <si>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</si>
  <si>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</si>
  <si>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</si>
  <si>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</si>
  <si>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</si>
  <si>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</si>
  <si>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</si>
  <si>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</si>
  <si>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</si>
  <si>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</si>
  <si>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</si>
  <si>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</si>
  <si>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</si>
  <si>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</si>
  <si>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</si>
  <si>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</si>
  <si>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</si>
  <si>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</si>
  <si>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</si>
  <si>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</si>
  <si>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</si>
  <si>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</si>
  <si>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</si>
  <si>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</si>
  <si>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</si>
  <si>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</si>
  <si>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</si>
  <si>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</si>
  <si>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</si>
  <si>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</si>
  <si>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</si>
  <si>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</si>
  <si>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</si>
  <si>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</si>
  <si>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</si>
  <si>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</si>
  <si>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</si>
  <si>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</si>
  <si>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</si>
  <si>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</si>
  <si>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</si>
  <si>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</si>
  <si>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</si>
  <si>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</si>
  <si>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</si>
  <si>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</si>
  <si>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</si>
  <si>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</si>
  <si>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</si>
  <si>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</si>
  <si>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</si>
  <si>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</si>
  <si>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</si>
  <si>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</si>
  <si>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</si>
  <si>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</si>
  <si>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</si>
  <si>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</si>
  <si>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</si>
  <si>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</si>
  <si>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</si>
  <si>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</si>
  <si>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</si>
  <si>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</si>
  <si>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</si>
  <si>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</si>
  <si>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</si>
  <si>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</si>
  <si>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</si>
  <si>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</si>
  <si>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</si>
  <si>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</si>
  <si>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</si>
  <si>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</si>
  <si>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</si>
  <si>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</si>
  <si>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</si>
  <si>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</si>
  <si>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</si>
  <si>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</si>
  <si>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</si>
  <si>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</si>
  <si>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</si>
  <si>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</si>
  <si>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</si>
  <si>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</si>
  <si>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</si>
  <si>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</si>
  <si>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</si>
  <si>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</si>
  <si>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</si>
  <si>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</si>
  <si>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</si>
  <si>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</si>
  <si>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</si>
  <si>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</si>
  <si>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</si>
  <si>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</si>
  <si>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</si>
  <si>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</si>
  <si>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</si>
  <si>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</si>
  <si>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</si>
  <si>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</si>
  <si>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</si>
  <si>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</si>
  <si>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</si>
  <si>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</si>
  <si>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</si>
  <si>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</si>
  <si>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</si>
  <si>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</si>
  <si>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</si>
  <si>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</si>
  <si>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</si>
  <si>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</si>
  <si>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</si>
  <si>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</si>
  <si>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</si>
  <si>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</si>
  <si>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</si>
  <si>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</si>
  <si>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</si>
  <si>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</si>
  <si>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</si>
  <si>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</si>
  <si>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</si>
  <si>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</si>
  <si>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</si>
  <si>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</si>
  <si>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</si>
  <si>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</si>
  <si>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</si>
  <si>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</si>
  <si>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</si>
  <si>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</si>
  <si>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</si>
  <si>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</si>
  <si>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</si>
  <si>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</si>
  <si>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</si>
  <si>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</si>
  <si>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</si>
  <si>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</si>
  <si>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</si>
  <si>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</si>
  <si>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</si>
  <si>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</si>
  <si>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</si>
  <si>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</si>
  <si>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</si>
  <si>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</si>
  <si>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</si>
  <si>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</si>
  <si>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</si>
  <si>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</si>
  <si>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</si>
  <si>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</si>
  <si>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</si>
  <si>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</si>
  <si>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</si>
  <si>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</si>
  <si>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</si>
  <si>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</si>
  <si>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</si>
  <si>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</si>
  <si>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NE</t>
  </si>
  <si>
    <t>Ilinčić Tatjana</t>
  </si>
  <si>
    <t>012413927</t>
  </si>
  <si>
    <t>012413002</t>
  </si>
  <si>
    <t>tatjana.ilincic@atlanticgrupa.com</t>
  </si>
  <si>
    <t>Stanković Zoran</t>
  </si>
  <si>
    <t>stanje na dan 31.12.2012.</t>
  </si>
  <si>
    <t>Obveznik: Atlantic grupa d.d.</t>
  </si>
  <si>
    <t>u razdoblju 1.1.2011. do 31.12.2011.</t>
  </si>
  <si>
    <t>Obveznik: Atlantic Grupa d.d.</t>
  </si>
  <si>
    <t>Obveznik: _Atlantic Grupa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</si>
</sst>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35" sqref="F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2" t="s">
        <v>248</v>
      </c>
      <c r="B1" s="193"/>
      <c r="C1" s="19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8" t="s">
        <v>249</v>
      </c>
      <c r="B2" s="149"/>
      <c r="C2" s="149"/>
      <c r="D2" s="150"/>
      <c r="E2" s="117">
        <v>40544</v>
      </c>
      <c r="F2" s="12"/>
      <c r="G2" s="13" t="s">
        <v>250</v>
      </c>
      <c r="H2" s="117">
        <v>40908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1" t="s">
        <v>317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4" t="s">
        <v>251</v>
      </c>
      <c r="B6" s="155"/>
      <c r="C6" s="146" t="s">
        <v>323</v>
      </c>
      <c r="D6" s="147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156" t="s">
        <v>252</v>
      </c>
      <c r="B8" s="157"/>
      <c r="C8" s="146" t="s">
        <v>324</v>
      </c>
      <c r="D8" s="147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3" t="s">
        <v>253</v>
      </c>
      <c r="B10" s="144"/>
      <c r="C10" s="146" t="s">
        <v>325</v>
      </c>
      <c r="D10" s="14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4" t="s">
        <v>254</v>
      </c>
      <c r="B12" s="155"/>
      <c r="C12" s="158" t="s">
        <v>326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4" t="s">
        <v>255</v>
      </c>
      <c r="B14" s="155"/>
      <c r="C14" s="161">
        <v>10000</v>
      </c>
      <c r="D14" s="162"/>
      <c r="E14" s="16"/>
      <c r="F14" s="158" t="s">
        <v>327</v>
      </c>
      <c r="G14" s="159"/>
      <c r="H14" s="159"/>
      <c r="I14" s="16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4" t="s">
        <v>256</v>
      </c>
      <c r="B16" s="155"/>
      <c r="C16" s="158" t="s">
        <v>328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4" t="s">
        <v>257</v>
      </c>
      <c r="B18" s="155"/>
      <c r="C18" s="163" t="s">
        <v>329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4" t="s">
        <v>258</v>
      </c>
      <c r="B20" s="155"/>
      <c r="C20" s="163" t="s">
        <v>330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4" t="s">
        <v>259</v>
      </c>
      <c r="B22" s="155"/>
      <c r="C22" s="118"/>
      <c r="D22" s="158"/>
      <c r="E22" s="166"/>
      <c r="F22" s="167"/>
      <c r="G22" s="154"/>
      <c r="H22" s="168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4" t="s">
        <v>260</v>
      </c>
      <c r="B24" s="155"/>
      <c r="C24" s="118"/>
      <c r="D24" s="158"/>
      <c r="E24" s="166"/>
      <c r="F24" s="166"/>
      <c r="G24" s="167"/>
      <c r="H24" s="50" t="s">
        <v>261</v>
      </c>
      <c r="I24" s="119">
        <v>63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4" t="s">
        <v>262</v>
      </c>
      <c r="B26" s="155"/>
      <c r="C26" s="120" t="s">
        <v>332</v>
      </c>
      <c r="D26" s="25"/>
      <c r="E26" s="32"/>
      <c r="F26" s="24"/>
      <c r="G26" s="169" t="s">
        <v>263</v>
      </c>
      <c r="H26" s="155"/>
      <c r="I26" s="121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8"/>
      <c r="B30" s="177"/>
      <c r="C30" s="177"/>
      <c r="D30" s="178"/>
      <c r="E30" s="158"/>
      <c r="F30" s="177"/>
      <c r="G30" s="178"/>
      <c r="H30" s="146"/>
      <c r="I30" s="147"/>
      <c r="J30" s="10"/>
      <c r="K30" s="10"/>
      <c r="L30" s="10"/>
    </row>
    <row r="31" spans="1:12" ht="12.75">
      <c r="A31" s="125"/>
      <c r="B31" s="126"/>
      <c r="C31" s="127"/>
      <c r="D31" s="179"/>
      <c r="E31" s="179"/>
      <c r="F31" s="179"/>
      <c r="G31" s="180"/>
      <c r="H31" s="24"/>
      <c r="I31" s="130"/>
      <c r="J31" s="10"/>
      <c r="K31" s="10"/>
      <c r="L31" s="10"/>
    </row>
    <row r="32" spans="1:12" ht="12.75">
      <c r="A32" s="158"/>
      <c r="B32" s="177"/>
      <c r="C32" s="177"/>
      <c r="D32" s="178"/>
      <c r="E32" s="158"/>
      <c r="F32" s="177"/>
      <c r="G32" s="178"/>
      <c r="H32" s="146"/>
      <c r="I32" s="147"/>
      <c r="J32" s="10"/>
      <c r="K32" s="10"/>
      <c r="L32" s="10"/>
    </row>
    <row r="33" spans="1:12" ht="12.75">
      <c r="A33" s="125"/>
      <c r="B33" s="126"/>
      <c r="C33" s="127"/>
      <c r="D33" s="128"/>
      <c r="E33" s="128"/>
      <c r="F33" s="128"/>
      <c r="G33" s="129"/>
      <c r="H33" s="24"/>
      <c r="I33" s="131"/>
      <c r="J33" s="10"/>
      <c r="K33" s="10"/>
      <c r="L33" s="10"/>
    </row>
    <row r="34" spans="1:12" ht="12.75">
      <c r="A34" s="158"/>
      <c r="B34" s="177"/>
      <c r="C34" s="177"/>
      <c r="D34" s="178"/>
      <c r="E34" s="158"/>
      <c r="F34" s="177"/>
      <c r="G34" s="178"/>
      <c r="H34" s="146"/>
      <c r="I34" s="147"/>
      <c r="J34" s="10"/>
      <c r="K34" s="10"/>
      <c r="L34" s="10"/>
    </row>
    <row r="35" spans="1:12" ht="12.75">
      <c r="A35" s="125"/>
      <c r="B35" s="126"/>
      <c r="C35" s="127"/>
      <c r="D35" s="128"/>
      <c r="E35" s="128"/>
      <c r="F35" s="128"/>
      <c r="G35" s="129"/>
      <c r="H35" s="24"/>
      <c r="I35" s="131"/>
      <c r="J35" s="10"/>
      <c r="K35" s="10"/>
      <c r="L35" s="10"/>
    </row>
    <row r="36" spans="1:12" ht="12.75">
      <c r="A36" s="158"/>
      <c r="B36" s="177"/>
      <c r="C36" s="177"/>
      <c r="D36" s="178"/>
      <c r="E36" s="158"/>
      <c r="F36" s="177"/>
      <c r="G36" s="178"/>
      <c r="H36" s="146"/>
      <c r="I36" s="147"/>
      <c r="J36" s="10"/>
      <c r="K36" s="10"/>
      <c r="L36" s="10"/>
    </row>
    <row r="37" spans="1:12" ht="12.75">
      <c r="A37" s="132"/>
      <c r="B37" s="133"/>
      <c r="C37" s="186"/>
      <c r="D37" s="187"/>
      <c r="E37" s="24"/>
      <c r="F37" s="186"/>
      <c r="G37" s="187"/>
      <c r="H37" s="24"/>
      <c r="I37" s="136"/>
      <c r="J37" s="10"/>
      <c r="K37" s="10"/>
      <c r="L37" s="10"/>
    </row>
    <row r="38" spans="1:12" ht="12.75">
      <c r="A38" s="158"/>
      <c r="B38" s="177"/>
      <c r="C38" s="177"/>
      <c r="D38" s="178"/>
      <c r="E38" s="158"/>
      <c r="F38" s="177"/>
      <c r="G38" s="178"/>
      <c r="H38" s="146"/>
      <c r="I38" s="147"/>
      <c r="J38" s="10"/>
      <c r="K38" s="10"/>
      <c r="L38" s="10"/>
    </row>
    <row r="39" spans="1:12" ht="12.75">
      <c r="A39" s="132"/>
      <c r="B39" s="133"/>
      <c r="C39" s="134"/>
      <c r="D39" s="135"/>
      <c r="E39" s="24"/>
      <c r="F39" s="134"/>
      <c r="G39" s="135"/>
      <c r="H39" s="24"/>
      <c r="I39" s="136"/>
      <c r="J39" s="10"/>
      <c r="K39" s="10"/>
      <c r="L39" s="10"/>
    </row>
    <row r="40" spans="1:12" ht="12.75">
      <c r="A40" s="158"/>
      <c r="B40" s="177"/>
      <c r="C40" s="177"/>
      <c r="D40" s="178"/>
      <c r="E40" s="158"/>
      <c r="F40" s="177"/>
      <c r="G40" s="178"/>
      <c r="H40" s="146"/>
      <c r="I40" s="147"/>
      <c r="J40" s="10"/>
      <c r="K40" s="10"/>
      <c r="L40" s="10"/>
    </row>
    <row r="41" spans="1:12" ht="12.75">
      <c r="A41" s="122"/>
      <c r="B41" s="32"/>
      <c r="C41" s="32"/>
      <c r="D41" s="32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ht="12.75">
      <c r="A44" s="143" t="s">
        <v>267</v>
      </c>
      <c r="B44" s="188"/>
      <c r="C44" s="146"/>
      <c r="D44" s="147"/>
      <c r="E44" s="26"/>
      <c r="F44" s="158"/>
      <c r="G44" s="198"/>
      <c r="H44" s="198"/>
      <c r="I44" s="199"/>
      <c r="J44" s="10"/>
      <c r="K44" s="10"/>
      <c r="L44" s="10"/>
    </row>
    <row r="45" spans="1:12" ht="12.75">
      <c r="A45" s="100"/>
      <c r="B45" s="29"/>
      <c r="C45" s="181"/>
      <c r="D45" s="182"/>
      <c r="E45" s="16"/>
      <c r="F45" s="181"/>
      <c r="G45" s="183"/>
      <c r="H45" s="34"/>
      <c r="I45" s="104"/>
      <c r="J45" s="10"/>
      <c r="K45" s="10"/>
      <c r="L45" s="10"/>
    </row>
    <row r="46" spans="1:12" ht="12.75">
      <c r="A46" s="143" t="s">
        <v>268</v>
      </c>
      <c r="B46" s="188"/>
      <c r="C46" s="158" t="s">
        <v>333</v>
      </c>
      <c r="D46" s="184"/>
      <c r="E46" s="184"/>
      <c r="F46" s="184"/>
      <c r="G46" s="184"/>
      <c r="H46" s="184"/>
      <c r="I46" s="185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3" t="s">
        <v>270</v>
      </c>
      <c r="B48" s="188"/>
      <c r="C48" s="189" t="s">
        <v>334</v>
      </c>
      <c r="D48" s="190"/>
      <c r="E48" s="191"/>
      <c r="F48" s="16"/>
      <c r="G48" s="50" t="s">
        <v>271</v>
      </c>
      <c r="H48" s="189" t="s">
        <v>335</v>
      </c>
      <c r="I48" s="19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3" t="s">
        <v>257</v>
      </c>
      <c r="B50" s="188"/>
      <c r="C50" s="202" t="s">
        <v>336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4" t="s">
        <v>272</v>
      </c>
      <c r="B52" s="155"/>
      <c r="C52" s="189" t="s">
        <v>337</v>
      </c>
      <c r="D52" s="190"/>
      <c r="E52" s="190"/>
      <c r="F52" s="190"/>
      <c r="G52" s="190"/>
      <c r="H52" s="190"/>
      <c r="I52" s="160"/>
      <c r="J52" s="10"/>
      <c r="K52" s="10"/>
      <c r="L52" s="10"/>
    </row>
    <row r="53" spans="1:12" ht="12.75">
      <c r="A53" s="105"/>
      <c r="B53" s="20"/>
      <c r="C53" s="194" t="s">
        <v>273</v>
      </c>
      <c r="D53" s="194"/>
      <c r="E53" s="194"/>
      <c r="F53" s="194"/>
      <c r="G53" s="194"/>
      <c r="H53" s="194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203" t="s">
        <v>274</v>
      </c>
      <c r="C55" s="204"/>
      <c r="D55" s="204"/>
      <c r="E55" s="204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205" t="s">
        <v>306</v>
      </c>
      <c r="C56" s="206"/>
      <c r="D56" s="206"/>
      <c r="E56" s="206"/>
      <c r="F56" s="206"/>
      <c r="G56" s="206"/>
      <c r="H56" s="206"/>
      <c r="I56" s="207"/>
      <c r="J56" s="10"/>
      <c r="K56" s="10"/>
      <c r="L56" s="10"/>
    </row>
    <row r="57" spans="1:12" ht="12.75">
      <c r="A57" s="105"/>
      <c r="B57" s="205" t="s">
        <v>307</v>
      </c>
      <c r="C57" s="206"/>
      <c r="D57" s="206"/>
      <c r="E57" s="206"/>
      <c r="F57" s="206"/>
      <c r="G57" s="206"/>
      <c r="H57" s="206"/>
      <c r="I57" s="107"/>
      <c r="J57" s="10"/>
      <c r="K57" s="10"/>
      <c r="L57" s="10"/>
    </row>
    <row r="58" spans="1:12" ht="12.75">
      <c r="A58" s="105"/>
      <c r="B58" s="205" t="s">
        <v>308</v>
      </c>
      <c r="C58" s="206"/>
      <c r="D58" s="206"/>
      <c r="E58" s="206"/>
      <c r="F58" s="206"/>
      <c r="G58" s="206"/>
      <c r="H58" s="206"/>
      <c r="I58" s="207"/>
      <c r="J58" s="10"/>
      <c r="K58" s="10"/>
      <c r="L58" s="10"/>
    </row>
    <row r="59" spans="1:12" ht="12.75">
      <c r="A59" s="105"/>
      <c r="B59" s="205" t="s">
        <v>309</v>
      </c>
      <c r="C59" s="206"/>
      <c r="D59" s="206"/>
      <c r="E59" s="206"/>
      <c r="F59" s="206"/>
      <c r="G59" s="206"/>
      <c r="H59" s="206"/>
      <c r="I59" s="20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95" t="s">
        <v>277</v>
      </c>
      <c r="H62" s="196"/>
      <c r="I62" s="19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0"/>
      <c r="H63" s="20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4" name="Range1"/>
    <protectedRange sqref="I26" name="Range1_7"/>
    <protectedRange sqref="A30:I30 A32:I32 A34:G34" name="Range1_8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J51" sqref="J51"/>
    </sheetView>
  </sheetViews>
  <sheetFormatPr defaultColWidth="9.140625" defaultRowHeight="12.75"/>
  <cols>
    <col min="1" max="9" width="9.140625" style="51" customWidth="1"/>
    <col min="10" max="11" width="11.140625" style="51" bestFit="1" customWidth="1"/>
    <col min="12" max="16384" width="9.140625" style="51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338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339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59</v>
      </c>
      <c r="B4" s="251"/>
      <c r="C4" s="251"/>
      <c r="D4" s="251"/>
      <c r="E4" s="251"/>
      <c r="F4" s="251"/>
      <c r="G4" s="251"/>
      <c r="H4" s="252"/>
      <c r="I4" s="57" t="s">
        <v>278</v>
      </c>
      <c r="J4" s="58" t="s">
        <v>319</v>
      </c>
      <c r="K4" s="59" t="s">
        <v>320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6">
        <v>2</v>
      </c>
      <c r="J5" s="55">
        <v>3</v>
      </c>
      <c r="K5" s="55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52">
        <f>J9+J16+J26+J35+J39</f>
        <v>1411518829</v>
      </c>
      <c r="K8" s="52">
        <f>K9+K16+K26+K35+K39</f>
        <v>1472888075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2">
        <f>SUM(J10:J15)</f>
        <v>2871162</v>
      </c>
      <c r="K9" s="52">
        <f>SUM(K10:K15)</f>
        <v>2709631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1063691</v>
      </c>
      <c r="K11" s="7">
        <v>2643340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1807471</v>
      </c>
      <c r="K14" s="7">
        <v>66291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2">
        <f>SUM(J17:J25)</f>
        <v>1035705</v>
      </c>
      <c r="K16" s="52">
        <f>SUM(K17:K25)</f>
        <v>2895697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/>
      <c r="K17" s="7"/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/>
      <c r="K18" s="7">
        <v>2192454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/>
      <c r="K19" s="7"/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976997</v>
      </c>
      <c r="K20" s="7">
        <v>644535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/>
      <c r="K23" s="7"/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58708</v>
      </c>
      <c r="K24" s="7">
        <v>58708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2">
        <f>SUM(J27:J34)</f>
        <v>1385992089</v>
      </c>
      <c r="K26" s="52">
        <f>SUM(K27:K34)</f>
        <v>1454412905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1050775598</v>
      </c>
      <c r="K27" s="7">
        <v>1453933898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299314935</v>
      </c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35041896</v>
      </c>
      <c r="K29" s="7">
        <v>41896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859660</v>
      </c>
      <c r="K32" s="7">
        <v>437111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2">
        <f>SUM(J36:J38)</f>
        <v>20756458</v>
      </c>
      <c r="K35" s="52">
        <f>SUM(K36:K38)</f>
        <v>10802480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20756458</v>
      </c>
      <c r="K38" s="7">
        <v>10802480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863415</v>
      </c>
      <c r="K39" s="7">
        <v>2067362</v>
      </c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52">
        <f>J41+J49+J56+J64</f>
        <v>237944879</v>
      </c>
      <c r="K40" s="52">
        <f>K41+K49+K56+K64</f>
        <v>189359255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2">
        <f>SUM(J42:J48)</f>
        <v>0</v>
      </c>
      <c r="K41" s="52">
        <f>SUM(K42:K48)</f>
        <v>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/>
      <c r="K42" s="7"/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/>
      <c r="K45" s="7"/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2">
        <f>SUM(J50:J55)</f>
        <v>161242009</v>
      </c>
      <c r="K49" s="52">
        <f>SUM(K50:K55)</f>
        <v>185561332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143685334</v>
      </c>
      <c r="K50" s="7">
        <v>167418850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3297</v>
      </c>
      <c r="K51" s="7">
        <v>37669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/>
      <c r="K53" s="7"/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/>
      <c r="K54" s="7">
        <v>2899551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17553378</v>
      </c>
      <c r="K55" s="7">
        <v>15205262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2">
        <f>SUM(J57:J63)</f>
        <v>18132049</v>
      </c>
      <c r="K56" s="52">
        <f>SUM(K57:K63)</f>
        <v>0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18132049</v>
      </c>
      <c r="K58" s="7"/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/>
      <c r="K62" s="7"/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58570821</v>
      </c>
      <c r="K64" s="7">
        <v>3797923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/>
      <c r="K65" s="7"/>
    </row>
    <row r="66" spans="1:11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52">
        <f>J7+J8+J40+J65</f>
        <v>1649463708</v>
      </c>
      <c r="K66" s="52">
        <f>K7+K8+K40+K65</f>
        <v>1662247330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/>
      <c r="K67" s="8"/>
    </row>
    <row r="68" spans="1:11" ht="12.75">
      <c r="A68" s="213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3">
        <v>62</v>
      </c>
      <c r="J69" s="53">
        <f>J70+J71+J72+J78+J79+J82+J85</f>
        <v>1227563817</v>
      </c>
      <c r="K69" s="53">
        <f>K70+K71+K72+K78+K79+K82+K85</f>
        <v>1233599052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133372000</v>
      </c>
      <c r="K70" s="7">
        <v>133372000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882910015</v>
      </c>
      <c r="K71" s="7">
        <v>882532406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2">
        <f>J73+J74-J75+J76+J77</f>
        <v>-3501370</v>
      </c>
      <c r="K72" s="52">
        <f>K73+K74-K75+K76+K77</f>
        <v>-4727485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-3501370</v>
      </c>
      <c r="K77" s="7">
        <v>-4727485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/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2">
        <f>J80-J81</f>
        <v>26756012</v>
      </c>
      <c r="K79" s="52">
        <f>K80-K81</f>
        <v>213934929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26756012</v>
      </c>
      <c r="K80" s="7">
        <v>213934929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2">
        <f>J83-J84</f>
        <v>188027160</v>
      </c>
      <c r="K82" s="52">
        <f>K83-K84</f>
        <v>8487202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188027160</v>
      </c>
      <c r="K83" s="7">
        <v>8487202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52">
        <f>SUM(J87:J89)</f>
        <v>4323179</v>
      </c>
      <c r="K86" s="52">
        <f>SUM(K87:K89)</f>
        <v>9367488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4323179</v>
      </c>
      <c r="K87" s="7">
        <v>9367488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52">
        <f>SUM(J91:J99)</f>
        <v>186888441</v>
      </c>
      <c r="K90" s="52">
        <f>SUM(K91:K99)</f>
        <v>281541813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142074445</v>
      </c>
      <c r="K91" s="7">
        <v>117681752</v>
      </c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6713152</v>
      </c>
      <c r="K93" s="7"/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>
        <v>112768863</v>
      </c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38100844</v>
      </c>
      <c r="K98" s="7">
        <v>51091198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2">
        <f>SUM(J101:J112)</f>
        <v>230010818</v>
      </c>
      <c r="K100" s="52">
        <f>SUM(K101:K112)</f>
        <v>136760807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54673932</v>
      </c>
      <c r="K101" s="7">
        <v>119388758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47087201</v>
      </c>
      <c r="K103" s="7">
        <v>6845836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/>
      <c r="K104" s="7"/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3326763</v>
      </c>
      <c r="K105" s="7">
        <v>5510532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114796450</v>
      </c>
      <c r="K106" s="7">
        <v>1394590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1532499</v>
      </c>
      <c r="K108" s="7">
        <v>950028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4681612</v>
      </c>
      <c r="K109" s="7">
        <v>984448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3912361</v>
      </c>
      <c r="K112" s="7">
        <v>1686615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677453</v>
      </c>
      <c r="K113" s="7">
        <v>978170</v>
      </c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2">
        <f>J69+J86+J90+J100+J113</f>
        <v>1649463708</v>
      </c>
      <c r="K114" s="52">
        <f>K69+K86+K90+K100+K113</f>
        <v>1662247330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L1:IV65536 J1:K10 J15:K16 J26:K26 J35:K35 J40:K49 J56:K56 J66:K69 J72:K76 J78:K79 J81:K82 J84:K86 J88:K90 J100:K100 J114:K65536"/>
    <dataValidation type="whole" operator="greaterThanOrEqual" allowBlank="1" showInputMessage="1" showErrorMessage="1" errorTitle="Pogrešan unos" error="Mogu se unijeti samo cjelobrojne pozitivne vrijednosti." sqref="J11:K14 J17:K25 K27:K34 J30:J31 J33:J34 K36:K39 J36:J37 J39 K50:K55 J52:J54 J65 K57:K65 J57 J59:J63 K70 K80 K83 K87 J110:J111 J92 J94:J97 J99 K101:K113 J102 J104 K91:K99">
      <formula1>0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43">
      <selection activeCell="J61" sqref="J6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4" width="10.8515625" style="51" bestFit="1" customWidth="1"/>
    <col min="15" max="15" width="9.28125" style="51" bestFit="1" customWidth="1"/>
    <col min="16" max="16384" width="9.140625" style="51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340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7" t="s">
        <v>341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8" t="s">
        <v>59</v>
      </c>
      <c r="B4" s="268"/>
      <c r="C4" s="268"/>
      <c r="D4" s="268"/>
      <c r="E4" s="268"/>
      <c r="F4" s="268"/>
      <c r="G4" s="268"/>
      <c r="H4" s="268"/>
      <c r="I4" s="57" t="s">
        <v>279</v>
      </c>
      <c r="J4" s="269" t="s">
        <v>319</v>
      </c>
      <c r="K4" s="269"/>
      <c r="L4" s="269" t="s">
        <v>320</v>
      </c>
      <c r="M4" s="269"/>
    </row>
    <row r="5" spans="1:13" ht="22.5">
      <c r="A5" s="268"/>
      <c r="B5" s="268"/>
      <c r="C5" s="268"/>
      <c r="D5" s="268"/>
      <c r="E5" s="268"/>
      <c r="F5" s="268"/>
      <c r="G5" s="268"/>
      <c r="H5" s="268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53">
        <f>SUM(J8:J9)</f>
        <v>75180529</v>
      </c>
      <c r="K7" s="53">
        <f>SUM(K8:K9)</f>
        <v>20449692</v>
      </c>
      <c r="L7" s="53">
        <f>SUM(L8:L9)</f>
        <v>64821655</v>
      </c>
      <c r="M7" s="53">
        <f>SUM(M8:M9)</f>
        <v>23298820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/>
      <c r="K8" s="7"/>
      <c r="L8" s="7"/>
      <c r="M8" s="7"/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75180529</v>
      </c>
      <c r="K9" s="7">
        <v>20449692</v>
      </c>
      <c r="L9" s="7">
        <v>64821655</v>
      </c>
      <c r="M9" s="7">
        <v>23298820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2">
        <f>J11+J12+J16+J20+J21+J22+J25+J26</f>
        <v>38301895</v>
      </c>
      <c r="K10" s="52">
        <f>K11+K12+K16+K20+K21+K22+K25+K26</f>
        <v>7214074</v>
      </c>
      <c r="L10" s="52">
        <f>L11+L12+L16+L20+L21+L22+L25+L26</f>
        <v>50867265</v>
      </c>
      <c r="M10" s="52">
        <f>M11+M12+M16+M20+M21+M22+M25+M26</f>
        <v>15749813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/>
      <c r="K11" s="7"/>
      <c r="L11" s="7"/>
      <c r="M11" s="7"/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2">
        <f>SUM(J13:J15)</f>
        <v>67649</v>
      </c>
      <c r="K12" s="52">
        <f>SUM(K13:K15)</f>
        <v>25964</v>
      </c>
      <c r="L12" s="52">
        <f>SUM(L13:L15)</f>
        <v>76009</v>
      </c>
      <c r="M12" s="52">
        <f>SUM(M13:M15)</f>
        <v>27958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67649</v>
      </c>
      <c r="K13" s="7">
        <v>25964</v>
      </c>
      <c r="L13" s="7">
        <v>76009</v>
      </c>
      <c r="M13" s="7">
        <v>27958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/>
      <c r="K14" s="7"/>
      <c r="L14" s="7"/>
      <c r="M14" s="7"/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/>
      <c r="K15" s="7"/>
      <c r="L15" s="7"/>
      <c r="M15" s="7"/>
    </row>
    <row r="16" spans="1:13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2">
        <f>SUM(J17:J19)</f>
        <v>21224253.000000004</v>
      </c>
      <c r="K16" s="52">
        <f>SUM(K17:K19)</f>
        <v>6311118</v>
      </c>
      <c r="L16" s="52">
        <f>SUM(L17:L19)</f>
        <v>25193841</v>
      </c>
      <c r="M16" s="52">
        <f>SUM(M17:M19)</f>
        <v>5806778</v>
      </c>
    </row>
    <row r="17" spans="1:15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9278342.807167927</v>
      </c>
      <c r="K17" s="7">
        <v>4617991</v>
      </c>
      <c r="L17" s="7">
        <v>12012179</v>
      </c>
      <c r="M17" s="7">
        <v>2844098</v>
      </c>
      <c r="N17"/>
      <c r="O17"/>
    </row>
    <row r="18" spans="1:15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8852818.228792803</v>
      </c>
      <c r="K18" s="7">
        <v>1590653</v>
      </c>
      <c r="L18" s="7">
        <v>9454183</v>
      </c>
      <c r="M18" s="7">
        <v>2091355</v>
      </c>
      <c r="N18"/>
      <c r="O18"/>
    </row>
    <row r="19" spans="1:15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3093091.964039272</v>
      </c>
      <c r="K19" s="7">
        <v>102474</v>
      </c>
      <c r="L19" s="7">
        <v>3727479</v>
      </c>
      <c r="M19" s="7">
        <v>871325</v>
      </c>
      <c r="N19"/>
      <c r="O19"/>
    </row>
    <row r="20" spans="1:15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37">
        <v>862349</v>
      </c>
      <c r="K20" s="7">
        <v>-42075</v>
      </c>
      <c r="L20" s="7">
        <v>1364499</v>
      </c>
      <c r="M20" s="7">
        <v>92499</v>
      </c>
      <c r="N20"/>
      <c r="O20"/>
    </row>
    <row r="21" spans="1:15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25943047</v>
      </c>
      <c r="K21" s="7">
        <v>8960310</v>
      </c>
      <c r="L21" s="7">
        <v>29752135</v>
      </c>
      <c r="M21" s="7">
        <v>9243107</v>
      </c>
      <c r="N21"/>
      <c r="O21"/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/>
      <c r="K25" s="7"/>
      <c r="L25" s="7"/>
      <c r="M25" s="7"/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138">
        <v>-9795403</v>
      </c>
      <c r="K26" s="7">
        <v>-8041243</v>
      </c>
      <c r="L26" s="7">
        <v>-5519219</v>
      </c>
      <c r="M26" s="7">
        <v>579471</v>
      </c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2">
        <f>SUM(J28:J32)</f>
        <v>180842373</v>
      </c>
      <c r="K27" s="52">
        <f>SUM(K28:K32)</f>
        <v>177309335</v>
      </c>
      <c r="L27" s="52">
        <f>SUM(L28:L32)</f>
        <v>26700718</v>
      </c>
      <c r="M27" s="52">
        <f>SUM(M28:M32)</f>
        <v>20207954</v>
      </c>
    </row>
    <row r="28" spans="1:13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v>4217871</v>
      </c>
      <c r="K28" s="7">
        <v>909747</v>
      </c>
      <c r="L28" s="7">
        <v>1562918</v>
      </c>
      <c r="M28" s="7">
        <v>25464</v>
      </c>
    </row>
    <row r="29" spans="1:13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/>
      <c r="K29" s="7"/>
      <c r="L29" s="7">
        <v>183249</v>
      </c>
      <c r="M29" s="7">
        <v>183249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>
        <v>176624502</v>
      </c>
      <c r="K30" s="7">
        <v>176399588</v>
      </c>
      <c r="L30" s="7">
        <v>24954551</v>
      </c>
      <c r="M30" s="7">
        <v>19999241</v>
      </c>
    </row>
    <row r="31" spans="1:13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/>
      <c r="L32" s="7"/>
      <c r="M32" s="7"/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2">
        <f>SUM(J34:J37)</f>
        <v>25583153</v>
      </c>
      <c r="K33" s="52">
        <f>SUM(K34:K37)</f>
        <v>8596868</v>
      </c>
      <c r="L33" s="52">
        <f>SUM(L34:L37)</f>
        <v>32814797</v>
      </c>
      <c r="M33" s="52">
        <f>SUM(M34:M37)</f>
        <v>9655501</v>
      </c>
    </row>
    <row r="34" spans="1:13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138">
        <v>10696384</v>
      </c>
      <c r="K34" s="7">
        <v>100864</v>
      </c>
      <c r="L34" s="7">
        <v>13905027</v>
      </c>
      <c r="M34" s="7">
        <v>1065147</v>
      </c>
    </row>
    <row r="35" spans="1:13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138">
        <v>14886769</v>
      </c>
      <c r="K35" s="7">
        <v>8496004</v>
      </c>
      <c r="L35" s="7">
        <v>18909770</v>
      </c>
      <c r="M35" s="7">
        <v>8590354</v>
      </c>
    </row>
    <row r="36" spans="1:13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/>
      <c r="L37" s="7"/>
      <c r="M37" s="7"/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2">
        <f>J7+J27+J38+J40</f>
        <v>256022902</v>
      </c>
      <c r="K42" s="52">
        <f>K7+K27+K38+K40</f>
        <v>197759027</v>
      </c>
      <c r="L42" s="52">
        <f>L7+L27+L38+L40</f>
        <v>91522373</v>
      </c>
      <c r="M42" s="52">
        <f>M7+M27+M38+M40</f>
        <v>43506774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2">
        <f>J10+J33+J39+J41</f>
        <v>63885048</v>
      </c>
      <c r="K43" s="52">
        <f>K10+K33+K39+K41</f>
        <v>15810942</v>
      </c>
      <c r="L43" s="52">
        <f>L10+L33+L39+L41</f>
        <v>83682062</v>
      </c>
      <c r="M43" s="52">
        <f>M10+M33+M39+M41</f>
        <v>25405314</v>
      </c>
    </row>
    <row r="44" spans="1:13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2">
        <f>J42-J43</f>
        <v>192137854</v>
      </c>
      <c r="K44" s="52">
        <f>K42-K43</f>
        <v>181948085</v>
      </c>
      <c r="L44" s="52">
        <f>L42-L43</f>
        <v>7840311</v>
      </c>
      <c r="M44" s="52">
        <f>M42-M43</f>
        <v>18101460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2">
        <f>IF(J42&gt;J43,J42-J43,0)</f>
        <v>192137854</v>
      </c>
      <c r="K45" s="52">
        <f>IF(K42&gt;K43,K42-K43,0)</f>
        <v>181948085</v>
      </c>
      <c r="L45" s="52">
        <f>IF(L42&gt;L43,L42-L43,0)</f>
        <v>7840311</v>
      </c>
      <c r="M45" s="52">
        <f>IF(M42&gt;M43,M42-M43,0)</f>
        <v>18101460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140">
        <v>4110694</v>
      </c>
      <c r="K47" s="7">
        <v>2366372</v>
      </c>
      <c r="L47" s="7">
        <v>-646891</v>
      </c>
      <c r="M47" s="7">
        <v>-646891</v>
      </c>
    </row>
    <row r="48" spans="1:14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2">
        <f>J44-J47</f>
        <v>188027160</v>
      </c>
      <c r="K48" s="52">
        <f>K44-K47</f>
        <v>179581713</v>
      </c>
      <c r="L48" s="52">
        <f>L44-L47</f>
        <v>8487202</v>
      </c>
      <c r="M48" s="52">
        <f>M44-M47</f>
        <v>18748351</v>
      </c>
      <c r="N48" s="141"/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2">
        <f>IF(J48&gt;0,J48,0)</f>
        <v>188027160</v>
      </c>
      <c r="K49" s="52">
        <f>IF(K48&gt;0,K48,0)</f>
        <v>179581713</v>
      </c>
      <c r="L49" s="52">
        <f>IF(L48&gt;0,L48,0)</f>
        <v>8487202</v>
      </c>
      <c r="M49" s="52">
        <f>IF(M48&gt;0,M48,0)</f>
        <v>18748351</v>
      </c>
    </row>
    <row r="50" spans="1:13" ht="12.75">
      <c r="A50" s="264" t="s">
        <v>220</v>
      </c>
      <c r="B50" s="265"/>
      <c r="C50" s="265"/>
      <c r="D50" s="265"/>
      <c r="E50" s="265"/>
      <c r="F50" s="265"/>
      <c r="G50" s="265"/>
      <c r="H50" s="26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4"/>
      <c r="J52" s="54"/>
      <c r="K52" s="54"/>
      <c r="L52" s="54"/>
      <c r="M52" s="61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/>
      <c r="K53" s="7"/>
      <c r="L53" s="7"/>
      <c r="M53" s="7"/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6">
        <f>J48</f>
        <v>188027160</v>
      </c>
      <c r="K56" s="6">
        <f>K48</f>
        <v>179581713</v>
      </c>
      <c r="L56" s="6">
        <f>L48</f>
        <v>8487202</v>
      </c>
      <c r="M56" s="6">
        <f>M48</f>
        <v>18748351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60">
        <f>J56+J66</f>
        <v>188027160</v>
      </c>
      <c r="K67" s="60">
        <f>K56+K66</f>
        <v>179581713</v>
      </c>
      <c r="L67" s="60">
        <f>L56+L66</f>
        <v>8487202</v>
      </c>
      <c r="M67" s="60">
        <f>M56+M66</f>
        <v>18748351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J48:J65536 J1:J8 J10:J16 J22:J25 J27:J28 J30:J33 J36:J46 L1:L8 L10:L16 L22:L25 L27 L30:L33 L36:L46 N22:O65536 P1:IV65536 N1:O16 M1:M65536 L48:L65536 K1:K65536"/>
    <dataValidation type="whole" operator="greaterThanOrEqual" allowBlank="1" showInputMessage="1" showErrorMessage="1" errorTitle="Pogrešan unos" error="Mogu se unijeti samo cjelobrojne pozitivne vrijednosti." sqref="J9 J17:J19 L34:L35 J29 J47 L9 L17:L21 L26 L28:L29 J21">
      <formula1>0</formula1>
    </dataValidation>
    <dataValidation type="whole" operator="notEqual" allowBlank="1" showInputMessage="1" showErrorMessage="1" errorTitle="Pogrešan unos" error="Mogu se unijeti samo cjelobrojne vrijednosti." sqref="L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P42" sqref="P42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0.140625" style="51" customWidth="1"/>
    <col min="12" max="16384" width="9.140625" style="51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340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342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65" t="s">
        <v>279</v>
      </c>
      <c r="J4" s="66" t="s">
        <v>319</v>
      </c>
      <c r="K4" s="66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7">
        <v>2</v>
      </c>
      <c r="J5" s="68" t="s">
        <v>283</v>
      </c>
      <c r="K5" s="68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45">
        <v>192137854</v>
      </c>
      <c r="K7" s="7">
        <v>7840311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45">
        <v>862349</v>
      </c>
      <c r="K8" s="7">
        <v>1364499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140">
        <v>412179</v>
      </c>
      <c r="K9" s="7">
        <v>16678295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/>
      <c r="K12" s="7"/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63">
        <f>SUM(J7:J12)</f>
        <v>193412382</v>
      </c>
      <c r="K13" s="52">
        <f>SUM(K7:K12)</f>
        <v>25883105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140">
        <v>1187710</v>
      </c>
      <c r="K15" s="7">
        <v>6275945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139">
        <v>214086321</v>
      </c>
      <c r="K17" s="7">
        <v>37278246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63">
        <f>SUM(J14:J17)</f>
        <v>215274031</v>
      </c>
      <c r="K18" s="52">
        <f>SUM(K14:K17)</f>
        <v>43554191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63">
        <f>IF(J18&gt;J13,J18-J13,0)</f>
        <v>21861649</v>
      </c>
      <c r="K20" s="52">
        <f>IF(K18&gt;K13,K18-K13,0)</f>
        <v>17671086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45">
        <v>143598</v>
      </c>
      <c r="K22" s="7">
        <v>97965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>
        <v>35000000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45">
        <v>33064274</v>
      </c>
      <c r="K24" s="7">
        <v>24152868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45">
        <v>225000</v>
      </c>
      <c r="K25" s="7">
        <v>4621912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45">
        <v>143068956</v>
      </c>
      <c r="K26" s="7">
        <v>5387631</v>
      </c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63">
        <f>SUM(J22:J26)</f>
        <v>176501828</v>
      </c>
      <c r="K27" s="52">
        <f>SUM(K22:K26)</f>
        <v>69260376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45">
        <v>1710232</v>
      </c>
      <c r="K28" s="7">
        <v>3123819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45">
        <v>777514691</v>
      </c>
      <c r="K29" s="7">
        <v>403163829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45">
        <v>23962876</v>
      </c>
      <c r="K30" s="7">
        <v>11105</v>
      </c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3">
        <f>SUM(J28:J30)</f>
        <v>803187799</v>
      </c>
      <c r="K31" s="52">
        <f>SUM(K28:K30)</f>
        <v>406298753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>
        <f>IF(J31&gt;J27,J31-J27,0)</f>
        <v>626685971</v>
      </c>
      <c r="K33" s="52">
        <f>IF(K31&gt;K27,K31-K27,0)</f>
        <v>337038377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45">
        <v>605013500</v>
      </c>
      <c r="K35" s="7">
        <v>389146745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45">
        <v>146164000</v>
      </c>
      <c r="K36" s="7">
        <v>207822896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63">
        <f>SUM(J35:J37)</f>
        <v>751177500</v>
      </c>
      <c r="K38" s="52">
        <f>SUM(K35:K37)</f>
        <v>596969641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45">
        <v>23196011</v>
      </c>
      <c r="K39" s="7">
        <v>294501076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45">
        <v>20974630</v>
      </c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>
        <v>2532000</v>
      </c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63">
        <f>SUM(J39:J43)</f>
        <v>44170641</v>
      </c>
      <c r="K44" s="52">
        <f>SUM(K39:K43)</f>
        <v>297033076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>
        <f>IF(J38&gt;J44,J38-J44,0)</f>
        <v>707006859</v>
      </c>
      <c r="K45" s="52">
        <f>IF(K38&gt;K44,K38-K44,0)</f>
        <v>299936565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3">
        <f>IF(J19-J20+J32-J33+J45-J46&gt;0,J19-J20+J32-J33+J45-J46,0)</f>
        <v>58459239</v>
      </c>
      <c r="K47" s="52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54772898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45">
        <v>111582</v>
      </c>
      <c r="K49" s="7">
        <v>58570821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45">
        <f>+J47-J48</f>
        <v>58459239</v>
      </c>
      <c r="K50" s="7"/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>
        <v>54772898</v>
      </c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4">
        <f>J49+J50-J51</f>
        <v>58570821</v>
      </c>
      <c r="K52" s="60">
        <f>K49+K50-K51</f>
        <v>3797923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L1:IV65536 J1:K6 J10:K14 J16:K16 J18:K21 J27:K27 J31:K34 J38:K38 J44:K48 J52:K65536"/>
    <dataValidation type="whole" operator="greaterThanOrEqual" allowBlank="1" showInputMessage="1" showErrorMessage="1" errorTitle="Pogrešan unos" error="Mogu se unijeti samo cjelobrojne pozitivne vrijednosti." sqref="J9 J15 J17 J50">
      <formula1>0</formula1>
    </dataValidation>
    <dataValidation type="whole" operator="notEqual" allowBlank="1" showInputMessage="1" showErrorMessage="1" errorTitle="Pogrešan unos" error="Mogu se unijeti samo cjelobrojne vrijednosti." sqref="J7:J8 K7:K9 K15 K17 J22:K26 J28:K30 J35:K37 J39:K43 J49 K49:K51 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5" t="s">
        <v>279</v>
      </c>
      <c r="J4" s="66" t="s">
        <v>319</v>
      </c>
      <c r="K4" s="66" t="s">
        <v>320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71">
        <v>2</v>
      </c>
      <c r="J5" s="72" t="s">
        <v>283</v>
      </c>
      <c r="K5" s="72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2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4" sqref="O1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9.421875" style="75" bestFit="1" customWidth="1"/>
    <col min="13" max="16384" width="9.140625" style="75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4"/>
    </row>
    <row r="2" spans="1:12" ht="15.75">
      <c r="A2" s="41"/>
      <c r="B2" s="73"/>
      <c r="C2" s="286" t="s">
        <v>282</v>
      </c>
      <c r="D2" s="286"/>
      <c r="E2" s="76">
        <v>40544</v>
      </c>
      <c r="F2" s="42" t="s">
        <v>250</v>
      </c>
      <c r="G2" s="287">
        <v>40908</v>
      </c>
      <c r="H2" s="288"/>
      <c r="I2" s="73"/>
      <c r="J2" s="73"/>
      <c r="K2" s="73"/>
      <c r="L2" s="77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0" t="s">
        <v>305</v>
      </c>
      <c r="J3" s="81" t="s">
        <v>150</v>
      </c>
      <c r="K3" s="81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3">
        <v>2</v>
      </c>
      <c r="J4" s="82" t="s">
        <v>283</v>
      </c>
      <c r="K4" s="82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3">
        <v>1</v>
      </c>
      <c r="J5" s="44">
        <v>133372000</v>
      </c>
      <c r="K5" s="44">
        <v>133372000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3">
        <v>2</v>
      </c>
      <c r="J6" s="45">
        <v>882910015</v>
      </c>
      <c r="K6" s="7">
        <v>882532406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3">
        <v>3</v>
      </c>
      <c r="J7" s="45">
        <v>-3501370</v>
      </c>
      <c r="K7" s="45">
        <v>-4727485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3">
        <v>4</v>
      </c>
      <c r="J8" s="45">
        <v>26756012</v>
      </c>
      <c r="K8" s="7">
        <v>213934929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3">
        <v>5</v>
      </c>
      <c r="J9" s="45">
        <v>188027160</v>
      </c>
      <c r="K9" s="7">
        <v>8487202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3">
        <v>6</v>
      </c>
      <c r="J10" s="45"/>
      <c r="K10" s="45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3">
        <v>7</v>
      </c>
      <c r="J11" s="45"/>
      <c r="K11" s="45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3">
        <v>8</v>
      </c>
      <c r="J12" s="45"/>
      <c r="K12" s="45"/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3">
        <v>9</v>
      </c>
      <c r="J13" s="45"/>
      <c r="K13" s="45"/>
    </row>
    <row r="14" spans="1:12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3">
        <v>10</v>
      </c>
      <c r="J14" s="78">
        <f>SUM(J5:J13)</f>
        <v>1227563817</v>
      </c>
      <c r="K14" s="78">
        <f>SUM(K5:K13)</f>
        <v>1233599052</v>
      </c>
      <c r="L14" s="142"/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3">
        <v>11</v>
      </c>
      <c r="J15" s="45"/>
      <c r="K15" s="45"/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3">
        <v>12</v>
      </c>
      <c r="J16" s="45"/>
      <c r="K16" s="45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3">
        <v>13</v>
      </c>
      <c r="J17" s="7">
        <v>-966000</v>
      </c>
      <c r="K17" s="45">
        <v>-1226485</v>
      </c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3">
        <v>14</v>
      </c>
      <c r="J18" s="45"/>
      <c r="K18" s="45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3">
        <v>15</v>
      </c>
      <c r="J19" s="45"/>
      <c r="K19" s="45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3">
        <v>16</v>
      </c>
      <c r="J20" s="7">
        <v>772066000</v>
      </c>
      <c r="K20" s="45">
        <v>7261720</v>
      </c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3">
        <v>17</v>
      </c>
      <c r="J21" s="79">
        <f>SUM(J15:J20)</f>
        <v>771100000</v>
      </c>
      <c r="K21" s="79">
        <f>SUM(K15:K20)</f>
        <v>6035235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302</v>
      </c>
      <c r="B23" s="296"/>
      <c r="C23" s="296"/>
      <c r="D23" s="296"/>
      <c r="E23" s="296"/>
      <c r="F23" s="296"/>
      <c r="G23" s="296"/>
      <c r="H23" s="296"/>
      <c r="I23" s="46">
        <v>18</v>
      </c>
      <c r="J23" s="44"/>
      <c r="K23" s="44"/>
    </row>
    <row r="24" spans="1:11" ht="17.25" customHeight="1">
      <c r="A24" s="297" t="s">
        <v>303</v>
      </c>
      <c r="B24" s="298"/>
      <c r="C24" s="298"/>
      <c r="D24" s="298"/>
      <c r="E24" s="298"/>
      <c r="F24" s="298"/>
      <c r="G24" s="298"/>
      <c r="H24" s="298"/>
      <c r="I24" s="47">
        <v>19</v>
      </c>
      <c r="J24" s="79"/>
      <c r="K24" s="79"/>
    </row>
    <row r="25" spans="1:11" ht="30" customHeight="1">
      <c r="A25" s="299" t="s">
        <v>304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L1:IV65536 J1:K4 J10:K16 J18:K19 J21:K65536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K9">
      <formula1>0</formula1>
    </dataValidation>
    <dataValidation type="whole" operator="notEqual" allowBlank="1" showInputMessage="1" showErrorMessage="1" errorTitle="Pogrešan unos" error="Mogu se unijeti samo cjelobrojne vrijednosti." sqref="K5 J5:J9 K7 J17:K17 J20:K2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7" t="s">
        <v>280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8" t="s">
        <v>316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2011-03-28T11:17:39Z</cp:lastPrinted>
  <dcterms:created xsi:type="dcterms:W3CDTF">2008-10-17T11:51:54Z</dcterms:created>
  <dcterms:modified xsi:type="dcterms:W3CDTF">2012-02-23T09:26:14Z</dcterms:modified>
  <cp:category/>
  <cp:version/>
  <cp:contentType/>
  <cp:contentStatus/>
</cp:coreProperties>
</file>