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<sst xmlns="http://schemas.openxmlformats.org/spreadsheetml/2006/main" count="412" uniqueCount="357">
  <si>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</si>
  <si>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</si>
  <si>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</si>
  <si>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</si>
  <si>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</si>
  <si>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</si>
  <si>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</si>
  <si>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</si>
  <si>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</si>
  <si>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</si>
  <si>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</si>
  <si>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</si>
  <si>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</si>
  <si>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</si>
  <si>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</si>
  <si>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</si>
  <si>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</si>
  <si>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</si>
  <si>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</si>
  <si>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</si>
  <si>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</si>
  <si>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</si>
  <si>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</si>
  <si>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</si>
  <si>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</si>
  <si>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</si>
  <si>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</si>
  <si>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</si>
  <si>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</si>
  <si>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</si>
  <si>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</si>
  <si>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</si>
  <si>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</si>
  <si>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</si>
  <si>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</si>
  <si>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</si>
  <si>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</si>
  <si>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</si>
  <si>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</si>
  <si>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</si>
  <si>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</si>
  <si>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</si>
  <si>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</si>
  <si>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</si>
  <si>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</si>
  <si>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</si>
  <si>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</si>
  <si>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</si>
  <si>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</si>
  <si>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</si>
  <si>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</si>
  <si>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</si>
  <si>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</si>
  <si>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</si>
  <si>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</si>
  <si>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</si>
  <si>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</si>
  <si>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</si>
  <si>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</si>
  <si>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</si>
  <si>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</si>
  <si>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</si>
  <si>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</si>
  <si>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</si>
  <si>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</si>
  <si>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</si>
  <si>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</si>
  <si>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</si>
  <si>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</si>
  <si>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</si>
  <si>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</si>
  <si>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</si>
  <si>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</si>
  <si>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</si>
  <si>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</si>
  <si>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</si>
  <si>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</si>
  <si>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</si>
  <si>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</si>
  <si>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</si>
  <si>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</si>
  <si>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</si>
  <si>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</si>
  <si>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</si>
  <si>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</si>
  <si>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</si>
  <si>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</si>
  <si>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</si>
  <si>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</si>
  <si>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</si>
  <si>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</si>
  <si>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</si>
  <si>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</si>
  <si>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</si>
  <si>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</si>
  <si>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</si>
  <si>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</si>
  <si>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</si>
  <si>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</si>
  <si>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</si>
  <si>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</si>
  <si>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</si>
  <si>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</si>
  <si>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</si>
  <si>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</si>
  <si>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</si>
  <si>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</si>
  <si>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</si>
  <si>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</si>
  <si>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</si>
  <si>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</si>
  <si>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</si>
  <si>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</si>
  <si>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</si>
  <si>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</si>
  <si>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</si>
  <si>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</si>
  <si>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</si>
  <si>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</si>
  <si>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</si>
  <si>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</si>
  <si>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</si>
  <si>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</si>
  <si>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</si>
  <si>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</si>
  <si>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</si>
  <si>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</si>
  <si>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</si>
  <si>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</si>
  <si>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</si>
  <si>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</si>
  <si>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</si>
  <si>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</si>
  <si>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</si>
  <si>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</si>
  <si>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</si>
  <si>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</si>
  <si>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</si>
  <si>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</si>
  <si>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</si>
  <si>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</si>
  <si>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</si>
  <si>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</si>
  <si>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</si>
  <si>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</si>
  <si>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</si>
  <si>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</si>
  <si>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</si>
  <si>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</si>
  <si>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</si>
  <si>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</si>
  <si>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</si>
  <si>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</si>
  <si>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</si>
  <si>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</si>
  <si>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</si>
  <si>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</si>
  <si>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</si>
  <si>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</si>
  <si>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</si>
  <si>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</si>
  <si>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</si>
  <si>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</si>
  <si>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</si>
  <si>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</si>
  <si>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</si>
  <si>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</si>
  <si>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</si>
  <si>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</si>
  <si>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</si>
  <si>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</si>
  <si>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</si>
  <si>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</si>
  <si>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</si>
  <si>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</si>
  <si>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</si>
  <si>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</si>
  <si>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</si>
  <si>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</si>
  <si>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</si>
  <si>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</si>
  <si>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</si>
  <si>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</si>
  <si>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</si>
  <si>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</si>
  <si>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</si>
  <si>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</si>
  <si>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</si>
  <si>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</si>
  <si>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</si>
  <si>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</si>
  <si>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</si>
  <si>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</si>
  <si>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</si>
  <si>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</si>
  <si>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</si>
  <si>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</si>
  <si>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</si>
  <si>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</si>
  <si>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</si>
  <si>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</si>
  <si>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</si>
  <si>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</si>
  <si>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</si>
  <si>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</si>
  <si>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</si>
  <si>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</si>
  <si>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</si>
  <si>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</si>
  <si>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</si>
  <si>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</si>
  <si>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</si>
  <si>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</si>
  <si>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</si>
  <si>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</si>
  <si>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</si>
  <si>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</si>
  <si>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</si>
  <si>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</si>
  <si>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</si>
  <si>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</si>
  <si>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</si>
  <si>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</si>
  <si>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</si>
  <si>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</si>
  <si>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</si>
  <si>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</si>
  <si>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</si>
  <si>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</si>
  <si>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</si>
  <si>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</si>
  <si>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</si>
  <si>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</si>
  <si>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</si>
  <si>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</si>
  <si>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</si>
  <si>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</si>
  <si>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</si>
  <si>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</si>
  <si>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</si>
  <si>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</si>
  <si>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</si>
  <si>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</si>
  <si>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</si>
  <si>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</si>
  <si>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</si>
  <si>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</si>
  <si>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</si>
  <si>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</si>
  <si>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</si>
  <si>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</si>
  <si>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</si>
  <si>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</si>
  <si>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</si>
  <si>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</si>
  <si>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</si>
  <si>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</si>
  <si>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</si>
  <si>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</si>
  <si>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</si>
  <si>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</si>
  <si>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</si>
  <si>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</si>
  <si>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</si>
  <si>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</si>
  <si>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</si>
  <si>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</si>
  <si>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</si>
  <si>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</si>
  <si>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</si>
  <si>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</si>
  <si>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</si>
  <si>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</si>
  <si>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</si>
  <si>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</si>
  <si>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</si>
  <si>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</si>
  <si>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</si>
  <si>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</si>
  <si>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</si>
  <si>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</si>
  <si>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</si>
  <si>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</si>
  <si>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</si>
  <si>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</si>
  <si>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</si>
  <si>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</si>
  <si>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</si>
  <si>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</si>
  <si>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</si>
  <si>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</si>
  <si>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</si>
  <si>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</si>
  <si>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</si>
  <si>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</si>
  <si>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</si>
  <si>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</si>
  <si>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</si>
  <si>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</si>
  <si>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</si>
  <si>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</si>
  <si>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</si>
  <si>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</si>
  <si>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</si>
  <si>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</si>
  <si>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</si>
  <si>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</si>
  <si>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</si>
  <si>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</si>
  <si>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</si>
  <si>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</si>
  <si>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</si>
  <si>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</si>
  <si>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</si>
  <si>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</si>
  <si>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</si>
  <si>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</si>
  <si>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</si>
  <si>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</si>
  <si>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</si>
  <si>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</si>
  <si>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</si>
  <si>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</si>
  <si>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</si>
  <si>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</si>
  <si>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</si>
  <si>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</si>
  <si>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</si>
  <si>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</si>
  <si>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</si>
  <si>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</si>
  <si>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</si>
  <si>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51900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</si>
  <si>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</si>
  <si>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</si>
  <si>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</si>
  <si>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</si>
  <si>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</si>
  <si>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</si>
  <si>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</si>
  <si>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</si>
  <si>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</si>
  <si>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</si>
  <si>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</si>
  <si>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</si>
  <si>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</si>
  <si>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</si>
  <si>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</si>
  <si>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</si>
  <si>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</si>
  <si>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</si>
  <si>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</si>
  <si>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</si>
  <si>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stanje na dan 31.12.2011.</t>
  </si>
  <si>
    <t>Obveznik: Atlantic Grupa d.d.</t>
  </si>
  <si>
    <t>u razdoblju 01.01.2011. do 31.12.2011.</t>
  </si>
  <si>
    <t>31.12.2011.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</si>
</sst>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5" xfId="56" applyFont="1" applyBorder="1" applyAlignment="1" applyProtection="1">
      <alignment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2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2" xfId="56" applyFont="1" applyBorder="1" applyAlignment="1" applyProtection="1">
      <alignment horizontal="center" vertical="top"/>
      <protection hidden="1"/>
    </xf>
    <xf numFmtId="0" fontId="4" fillId="0" borderId="32" xfId="56" applyFont="1" applyBorder="1" applyAlignment="1">
      <alignment horizontal="center"/>
      <protection/>
    </xf>
    <xf numFmtId="0" fontId="4" fillId="0" borderId="33" xfId="56" applyFont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49" fontId="13" fillId="0" borderId="27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248</v>
      </c>
      <c r="B1" s="191"/>
      <c r="C1" s="19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6" t="s">
        <v>249</v>
      </c>
      <c r="B2" s="147"/>
      <c r="C2" s="147"/>
      <c r="D2" s="148"/>
      <c r="E2" s="116">
        <v>40544</v>
      </c>
      <c r="F2" s="12"/>
      <c r="G2" s="13" t="s">
        <v>250</v>
      </c>
      <c r="H2" s="116">
        <v>40908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9" t="s">
        <v>317</v>
      </c>
      <c r="B4" s="150"/>
      <c r="C4" s="150"/>
      <c r="D4" s="150"/>
      <c r="E4" s="150"/>
      <c r="F4" s="150"/>
      <c r="G4" s="150"/>
      <c r="H4" s="150"/>
      <c r="I4" s="151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2" t="s">
        <v>251</v>
      </c>
      <c r="B6" s="153"/>
      <c r="C6" s="144" t="s">
        <v>323</v>
      </c>
      <c r="D6" s="145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154" t="s">
        <v>252</v>
      </c>
      <c r="B8" s="155"/>
      <c r="C8" s="144" t="s">
        <v>324</v>
      </c>
      <c r="D8" s="145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1" t="s">
        <v>253</v>
      </c>
      <c r="B10" s="142"/>
      <c r="C10" s="144" t="s">
        <v>325</v>
      </c>
      <c r="D10" s="14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3"/>
      <c r="B11" s="142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2" t="s">
        <v>254</v>
      </c>
      <c r="B12" s="153"/>
      <c r="C12" s="156" t="s">
        <v>326</v>
      </c>
      <c r="D12" s="157"/>
      <c r="E12" s="157"/>
      <c r="F12" s="157"/>
      <c r="G12" s="157"/>
      <c r="H12" s="157"/>
      <c r="I12" s="15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2" t="s">
        <v>255</v>
      </c>
      <c r="B14" s="153"/>
      <c r="C14" s="159">
        <v>10000</v>
      </c>
      <c r="D14" s="160"/>
      <c r="E14" s="16"/>
      <c r="F14" s="156" t="s">
        <v>327</v>
      </c>
      <c r="G14" s="157"/>
      <c r="H14" s="157"/>
      <c r="I14" s="15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2" t="s">
        <v>256</v>
      </c>
      <c r="B16" s="153"/>
      <c r="C16" s="156" t="s">
        <v>328</v>
      </c>
      <c r="D16" s="157"/>
      <c r="E16" s="157"/>
      <c r="F16" s="157"/>
      <c r="G16" s="157"/>
      <c r="H16" s="157"/>
      <c r="I16" s="15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2" t="s">
        <v>257</v>
      </c>
      <c r="B18" s="153"/>
      <c r="C18" s="161" t="s">
        <v>329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2" t="s">
        <v>258</v>
      </c>
      <c r="B20" s="153"/>
      <c r="C20" s="161" t="s">
        <v>330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2" t="s">
        <v>259</v>
      </c>
      <c r="B22" s="153"/>
      <c r="C22" s="117"/>
      <c r="D22" s="156"/>
      <c r="E22" s="164"/>
      <c r="F22" s="165"/>
      <c r="G22" s="152"/>
      <c r="H22" s="16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2" t="s">
        <v>260</v>
      </c>
      <c r="B24" s="153"/>
      <c r="C24" s="117"/>
      <c r="D24" s="156"/>
      <c r="E24" s="164"/>
      <c r="F24" s="164"/>
      <c r="G24" s="165"/>
      <c r="H24" s="49" t="s">
        <v>261</v>
      </c>
      <c r="I24" s="118">
        <v>4198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2" t="s">
        <v>262</v>
      </c>
      <c r="B26" s="153"/>
      <c r="C26" s="119" t="s">
        <v>331</v>
      </c>
      <c r="D26" s="25"/>
      <c r="E26" s="32"/>
      <c r="F26" s="24"/>
      <c r="G26" s="167" t="s">
        <v>263</v>
      </c>
      <c r="H26" s="153"/>
      <c r="I26" s="120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6" t="s">
        <v>333</v>
      </c>
      <c r="B30" s="175"/>
      <c r="C30" s="175"/>
      <c r="D30" s="176"/>
      <c r="E30" s="156" t="s">
        <v>327</v>
      </c>
      <c r="F30" s="175"/>
      <c r="G30" s="176"/>
      <c r="H30" s="144" t="s">
        <v>334</v>
      </c>
      <c r="I30" s="145"/>
      <c r="J30" s="10"/>
      <c r="K30" s="10"/>
      <c r="L30" s="10"/>
    </row>
    <row r="31" spans="1:12" ht="12.75">
      <c r="A31" s="124"/>
      <c r="B31" s="125"/>
      <c r="C31" s="126"/>
      <c r="D31" s="177"/>
      <c r="E31" s="177"/>
      <c r="F31" s="177"/>
      <c r="G31" s="178"/>
      <c r="H31" s="24"/>
      <c r="I31" s="129"/>
      <c r="J31" s="10"/>
      <c r="K31" s="10"/>
      <c r="L31" s="10"/>
    </row>
    <row r="32" spans="1:12" ht="12.75">
      <c r="A32" s="156" t="s">
        <v>335</v>
      </c>
      <c r="B32" s="175"/>
      <c r="C32" s="175"/>
      <c r="D32" s="176"/>
      <c r="E32" s="156" t="s">
        <v>336</v>
      </c>
      <c r="F32" s="175"/>
      <c r="G32" s="176"/>
      <c r="H32" s="144" t="s">
        <v>337</v>
      </c>
      <c r="I32" s="145"/>
      <c r="J32" s="10"/>
      <c r="K32" s="10"/>
      <c r="L32" s="10"/>
    </row>
    <row r="33" spans="1:12" ht="12.75">
      <c r="A33" s="124"/>
      <c r="B33" s="125"/>
      <c r="C33" s="126"/>
      <c r="D33" s="127"/>
      <c r="E33" s="127"/>
      <c r="F33" s="127"/>
      <c r="G33" s="128"/>
      <c r="H33" s="24"/>
      <c r="I33" s="130"/>
      <c r="J33" s="10"/>
      <c r="K33" s="10"/>
      <c r="L33" s="10"/>
    </row>
    <row r="34" spans="1:12" ht="12.75">
      <c r="A34" s="156" t="s">
        <v>338</v>
      </c>
      <c r="B34" s="175"/>
      <c r="C34" s="175"/>
      <c r="D34" s="176"/>
      <c r="E34" s="156" t="s">
        <v>339</v>
      </c>
      <c r="F34" s="175"/>
      <c r="G34" s="176"/>
      <c r="H34" s="144" t="s">
        <v>340</v>
      </c>
      <c r="I34" s="145"/>
      <c r="J34" s="10"/>
      <c r="K34" s="10"/>
      <c r="L34" s="10"/>
    </row>
    <row r="35" spans="1:12" ht="12.75">
      <c r="A35" s="124"/>
      <c r="B35" s="125"/>
      <c r="C35" s="126"/>
      <c r="D35" s="127"/>
      <c r="E35" s="127"/>
      <c r="F35" s="127"/>
      <c r="G35" s="128"/>
      <c r="H35" s="24"/>
      <c r="I35" s="130"/>
      <c r="J35" s="10"/>
      <c r="K35" s="10"/>
      <c r="L35" s="10"/>
    </row>
    <row r="36" spans="1:12" ht="12.75">
      <c r="A36" s="156" t="s">
        <v>341</v>
      </c>
      <c r="B36" s="175"/>
      <c r="C36" s="175"/>
      <c r="D36" s="176"/>
      <c r="E36" s="156" t="s">
        <v>339</v>
      </c>
      <c r="F36" s="175"/>
      <c r="G36" s="176"/>
      <c r="H36" s="144" t="s">
        <v>342</v>
      </c>
      <c r="I36" s="145"/>
      <c r="J36" s="10"/>
      <c r="K36" s="10"/>
      <c r="L36" s="10"/>
    </row>
    <row r="37" spans="1:12" ht="12.75">
      <c r="A37" s="131"/>
      <c r="B37" s="132"/>
      <c r="C37" s="184"/>
      <c r="D37" s="185"/>
      <c r="E37" s="24"/>
      <c r="F37" s="184"/>
      <c r="G37" s="185"/>
      <c r="H37" s="24"/>
      <c r="I37" s="135"/>
      <c r="J37" s="10"/>
      <c r="K37" s="10"/>
      <c r="L37" s="10"/>
    </row>
    <row r="38" spans="1:12" ht="12.75">
      <c r="A38" s="156" t="s">
        <v>343</v>
      </c>
      <c r="B38" s="175"/>
      <c r="C38" s="175"/>
      <c r="D38" s="176"/>
      <c r="E38" s="156" t="s">
        <v>336</v>
      </c>
      <c r="F38" s="175"/>
      <c r="G38" s="176"/>
      <c r="H38" s="144" t="s">
        <v>344</v>
      </c>
      <c r="I38" s="145"/>
      <c r="J38" s="10"/>
      <c r="K38" s="10"/>
      <c r="L38" s="10"/>
    </row>
    <row r="39" spans="1:12" ht="12.75">
      <c r="A39" s="131"/>
      <c r="B39" s="132"/>
      <c r="C39" s="133"/>
      <c r="D39" s="134"/>
      <c r="E39" s="24"/>
      <c r="F39" s="133"/>
      <c r="G39" s="134"/>
      <c r="H39" s="24"/>
      <c r="I39" s="135"/>
      <c r="J39" s="10"/>
      <c r="K39" s="10"/>
      <c r="L39" s="10"/>
    </row>
    <row r="40" spans="1:12" ht="12.75">
      <c r="A40" s="156" t="s">
        <v>345</v>
      </c>
      <c r="B40" s="175"/>
      <c r="C40" s="175"/>
      <c r="D40" s="176"/>
      <c r="E40" s="156" t="s">
        <v>346</v>
      </c>
      <c r="F40" s="175"/>
      <c r="G40" s="176"/>
      <c r="H40" s="144" t="s">
        <v>347</v>
      </c>
      <c r="I40" s="145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29"/>
      <c r="C42" s="30"/>
      <c r="D42" s="31"/>
      <c r="E42" s="16"/>
      <c r="F42" s="30"/>
      <c r="G42" s="31"/>
      <c r="H42" s="16"/>
      <c r="I42" s="93"/>
      <c r="J42" s="10"/>
      <c r="K42" s="10"/>
      <c r="L42" s="10"/>
    </row>
    <row r="43" spans="1:12" ht="12.75">
      <c r="A43" s="101"/>
      <c r="B43" s="33"/>
      <c r="C43" s="33"/>
      <c r="D43" s="20"/>
      <c r="E43" s="20"/>
      <c r="F43" s="33"/>
      <c r="G43" s="20"/>
      <c r="H43" s="20"/>
      <c r="I43" s="102"/>
      <c r="J43" s="10"/>
      <c r="K43" s="10"/>
      <c r="L43" s="10"/>
    </row>
    <row r="44" spans="1:12" ht="12.75">
      <c r="A44" s="141" t="s">
        <v>267</v>
      </c>
      <c r="B44" s="186"/>
      <c r="C44" s="144"/>
      <c r="D44" s="145"/>
      <c r="E44" s="26"/>
      <c r="F44" s="156"/>
      <c r="G44" s="196"/>
      <c r="H44" s="196"/>
      <c r="I44" s="197"/>
      <c r="J44" s="10"/>
      <c r="K44" s="10"/>
      <c r="L44" s="10"/>
    </row>
    <row r="45" spans="1:12" ht="12.75">
      <c r="A45" s="99"/>
      <c r="B45" s="29"/>
      <c r="C45" s="179"/>
      <c r="D45" s="180"/>
      <c r="E45" s="16"/>
      <c r="F45" s="179"/>
      <c r="G45" s="181"/>
      <c r="H45" s="34"/>
      <c r="I45" s="103"/>
      <c r="J45" s="10"/>
      <c r="K45" s="10"/>
      <c r="L45" s="10"/>
    </row>
    <row r="46" spans="1:12" ht="12.75">
      <c r="A46" s="141" t="s">
        <v>268</v>
      </c>
      <c r="B46" s="186"/>
      <c r="C46" s="156" t="s">
        <v>348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1" t="s">
        <v>270</v>
      </c>
      <c r="B48" s="186"/>
      <c r="C48" s="187" t="s">
        <v>349</v>
      </c>
      <c r="D48" s="188"/>
      <c r="E48" s="189"/>
      <c r="F48" s="16"/>
      <c r="G48" s="49" t="s">
        <v>271</v>
      </c>
      <c r="H48" s="187" t="s">
        <v>350</v>
      </c>
      <c r="I48" s="18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1" t="s">
        <v>257</v>
      </c>
      <c r="B50" s="186"/>
      <c r="C50" s="200" t="s">
        <v>351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2" t="s">
        <v>272</v>
      </c>
      <c r="B52" s="153"/>
      <c r="C52" s="187" t="s">
        <v>352</v>
      </c>
      <c r="D52" s="188"/>
      <c r="E52" s="188"/>
      <c r="F52" s="188"/>
      <c r="G52" s="188"/>
      <c r="H52" s="188"/>
      <c r="I52" s="158"/>
      <c r="J52" s="10"/>
      <c r="K52" s="10"/>
      <c r="L52" s="10"/>
    </row>
    <row r="53" spans="1:12" ht="12.75">
      <c r="A53" s="104"/>
      <c r="B53" s="20"/>
      <c r="C53" s="192" t="s">
        <v>273</v>
      </c>
      <c r="D53" s="192"/>
      <c r="E53" s="192"/>
      <c r="F53" s="192"/>
      <c r="G53" s="192"/>
      <c r="H53" s="192"/>
      <c r="I53" s="105"/>
      <c r="J53" s="10"/>
      <c r="K53" s="10"/>
      <c r="L53" s="10"/>
    </row>
    <row r="54" spans="1:12" ht="12.75">
      <c r="A54" s="104"/>
      <c r="B54" s="20"/>
      <c r="C54" s="35"/>
      <c r="D54" s="35"/>
      <c r="E54" s="35"/>
      <c r="F54" s="35"/>
      <c r="G54" s="35"/>
      <c r="H54" s="35"/>
      <c r="I54" s="105"/>
      <c r="J54" s="10"/>
      <c r="K54" s="10"/>
      <c r="L54" s="10"/>
    </row>
    <row r="55" spans="1:12" ht="12.75">
      <c r="A55" s="104"/>
      <c r="B55" s="201" t="s">
        <v>274</v>
      </c>
      <c r="C55" s="202"/>
      <c r="D55" s="202"/>
      <c r="E55" s="202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203" t="s">
        <v>306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04"/>
      <c r="B57" s="203" t="s">
        <v>307</v>
      </c>
      <c r="C57" s="204"/>
      <c r="D57" s="204"/>
      <c r="E57" s="204"/>
      <c r="F57" s="204"/>
      <c r="G57" s="204"/>
      <c r="H57" s="204"/>
      <c r="I57" s="106"/>
      <c r="J57" s="10"/>
      <c r="K57" s="10"/>
      <c r="L57" s="10"/>
    </row>
    <row r="58" spans="1:12" ht="12.75">
      <c r="A58" s="104"/>
      <c r="B58" s="203" t="s">
        <v>308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04"/>
      <c r="B59" s="203" t="s">
        <v>309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6"/>
      <c r="H61" s="37"/>
      <c r="I61" s="111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2"/>
      <c r="G62" s="193" t="s">
        <v>277</v>
      </c>
      <c r="H62" s="194"/>
      <c r="I62" s="195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98"/>
      <c r="H63" s="199"/>
      <c r="I63" s="115"/>
      <c r="J63" s="10"/>
      <c r="K63" s="10"/>
      <c r="L63" s="10"/>
    </row>
  </sheetData>
  <sheetProtection/>
  <protectedRanges>
    <protectedRange sqref="E2 H2 C6:D6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61">
      <selection activeCell="K70" activeCellId="4" sqref="K82 K80 K77 K71 K70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1.28125" style="50" customWidth="1"/>
    <col min="12" max="12" width="10.28125" style="50" bestFit="1" customWidth="1"/>
    <col min="13" max="16384" width="9.140625" style="50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354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56" t="s">
        <v>278</v>
      </c>
      <c r="J4" s="57" t="s">
        <v>319</v>
      </c>
      <c r="K4" s="58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5">
        <v>2</v>
      </c>
      <c r="J5" s="54">
        <v>3</v>
      </c>
      <c r="K5" s="54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1">
        <f>J9+J16+J26+J35+J39</f>
        <v>3178523169.556829</v>
      </c>
      <c r="K8" s="51">
        <f>K9+K16+K26+K35+K39</f>
        <v>3117578326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51">
        <f>SUM(J10:J15)</f>
        <v>1827137347.62025</v>
      </c>
      <c r="K9" s="51">
        <f>SUM(K10:K15)</f>
        <v>1850312890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833108347.62025</v>
      </c>
      <c r="K11" s="7">
        <v>1041541071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994029000</v>
      </c>
      <c r="K12" s="7">
        <v>806045858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>
        <v>135548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>
        <v>1430063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>
        <v>1160350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51">
        <f>SUM(J17:J25)</f>
        <v>1238346837.4880264</v>
      </c>
      <c r="K16" s="51">
        <f>SUM(K17:K25)</f>
        <v>1184324579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119740225</v>
      </c>
      <c r="K17" s="7">
        <v>95602408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416478511</v>
      </c>
      <c r="K18" s="7">
        <v>442488265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629953000</v>
      </c>
      <c r="K19" s="7">
        <v>615060425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/>
      <c r="K20" s="7"/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>
        <v>7003752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69694101.4880263</v>
      </c>
      <c r="K23" s="7">
        <v>22235540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2481000</v>
      </c>
      <c r="K25" s="7">
        <v>1934189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51">
        <f>SUM(J27:J34)</f>
        <v>47791482.4289259</v>
      </c>
      <c r="K26" s="51">
        <f>SUM(K27:K34)</f>
        <v>20375215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/>
      <c r="K27" s="7"/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/>
      <c r="K29" s="7"/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11412507.4289259</v>
      </c>
      <c r="K32" s="7">
        <v>10400123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36378975</v>
      </c>
      <c r="K33" s="7">
        <v>9975092</v>
      </c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51">
        <f>SUM(J36:J38)</f>
        <v>12323612.0857871</v>
      </c>
      <c r="K35" s="51">
        <f>SUM(K36:K38)</f>
        <v>11114193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12323612.0857871</v>
      </c>
      <c r="K38" s="7">
        <v>11114193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52923889.9338394</v>
      </c>
      <c r="K39" s="7">
        <v>51451449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51">
        <f>J41+J49+J56+J64</f>
        <v>1977759028</v>
      </c>
      <c r="K40" s="51">
        <f>K41+K49+K56+K64</f>
        <v>2118729486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1">
        <f>SUM(J42:J48)</f>
        <v>621531722</v>
      </c>
      <c r="K41" s="51">
        <f>SUM(K42:K48)</f>
        <v>684843640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164301038</v>
      </c>
      <c r="K42" s="7">
        <v>174282652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6042046</v>
      </c>
      <c r="K43" s="7">
        <v>12021549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164375014</v>
      </c>
      <c r="K44" s="7">
        <v>160722674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168296036</v>
      </c>
      <c r="K45" s="7">
        <v>177826555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>
        <v>8826854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118517588</v>
      </c>
      <c r="K47" s="7">
        <v>151163356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1">
        <f>SUM(J50:J55)</f>
        <v>1097287112</v>
      </c>
      <c r="K49" s="51">
        <f>SUM(K50:K55)</f>
        <v>1121065415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19083126</v>
      </c>
      <c r="K50" s="7">
        <v>90108667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995255339</v>
      </c>
      <c r="K51" s="7">
        <v>936249444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/>
      <c r="K53" s="7"/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47885196</v>
      </c>
      <c r="K54" s="7">
        <v>65586742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35063451</v>
      </c>
      <c r="K55" s="7">
        <v>29120562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1">
        <f>SUM(J57:J63)</f>
        <v>26962338</v>
      </c>
      <c r="K56" s="51">
        <f>SUM(K57:K63)</f>
        <v>29242135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>
        <v>3419550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19023115</v>
      </c>
      <c r="K62" s="7">
        <v>7392718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7939223</v>
      </c>
      <c r="K63" s="7">
        <v>18429867</v>
      </c>
    </row>
    <row r="64" spans="1:12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231977856</v>
      </c>
      <c r="K64" s="7">
        <v>283578296</v>
      </c>
      <c r="L64" s="138"/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6967267</v>
      </c>
      <c r="K65" s="7">
        <v>11370497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1">
        <f>J7+J8+J40+J65</f>
        <v>5163249464.556829</v>
      </c>
      <c r="K66" s="51">
        <f>K7+K8+K40+K65</f>
        <v>5247678309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52">
        <f>J70+J71+J72+J78+J79+J82+J85</f>
        <v>1455466282</v>
      </c>
      <c r="K69" s="52">
        <f>K70+K71+K72+K78+K79+K82+K85</f>
        <v>1509161588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133372000</v>
      </c>
      <c r="K70" s="7">
        <v>133372000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882910015</v>
      </c>
      <c r="K71" s="7">
        <v>882532643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1">
        <f>J73+J74-J75+J76+J77</f>
        <v>-3980000</v>
      </c>
      <c r="K72" s="51">
        <f>K73+K74-K75+K76+K77</f>
        <v>40000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-3980000</v>
      </c>
      <c r="K77" s="7">
        <v>40000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/>
      <c r="K78" s="7"/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51">
        <f>J80-J81</f>
        <v>284539128</v>
      </c>
      <c r="K79" s="51">
        <f>K80-K81</f>
        <v>378696625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284539128</v>
      </c>
      <c r="K80" s="7">
        <v>378696625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51">
        <f>J83-J84</f>
        <v>94993360</v>
      </c>
      <c r="K82" s="51">
        <f>K83-K84</f>
        <v>46600798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94993360</v>
      </c>
      <c r="K83" s="7">
        <v>46600798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63631779</v>
      </c>
      <c r="K85" s="7">
        <v>67919522</v>
      </c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1">
        <f>SUM(J87:J89)</f>
        <v>85251114</v>
      </c>
      <c r="K86" s="51">
        <f>SUM(K87:K89)</f>
        <v>68845992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47374569</v>
      </c>
      <c r="K87" s="7">
        <v>43108657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37876545</v>
      </c>
      <c r="K89" s="7">
        <v>25737335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1">
        <f>SUM(J91:J99)</f>
        <v>2161099225</v>
      </c>
      <c r="K90" s="51">
        <f>SUM(K91:K99)</f>
        <v>2562842497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359804112</v>
      </c>
      <c r="K91" s="7">
        <v>392952022</v>
      </c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1647977347</v>
      </c>
      <c r="K93" s="7">
        <v>1841756142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>
        <v>112768863</v>
      </c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38421189</v>
      </c>
      <c r="K98" s="7">
        <v>98750345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114896577</v>
      </c>
      <c r="K99" s="7">
        <v>116615125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1">
        <f>SUM(J101:J112)</f>
        <v>1413877707</v>
      </c>
      <c r="K100" s="51">
        <f>SUM(K101:K112)</f>
        <v>1046551948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2520156</v>
      </c>
      <c r="K101" s="7">
        <v>40827971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695667976</v>
      </c>
      <c r="K103" s="7">
        <v>334063159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/>
      <c r="K104" s="7"/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594311399</v>
      </c>
      <c r="K105" s="7">
        <v>573747093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>
        <v>1394590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28540760</v>
      </c>
      <c r="K108" s="7">
        <v>23803956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41814483</v>
      </c>
      <c r="K109" s="7">
        <v>41225683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405954</v>
      </c>
      <c r="K110" s="7">
        <v>22288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50616979</v>
      </c>
      <c r="K112" s="7">
        <v>31467208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47555137</v>
      </c>
      <c r="K113" s="7">
        <v>60276284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1">
        <f>J69+J86+J90+J100+J113</f>
        <v>5163249465</v>
      </c>
      <c r="K114" s="51">
        <f>K69+K86+K90+K100+K113</f>
        <v>5247678309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1391834503</v>
      </c>
      <c r="K118" s="7">
        <v>1441242066</v>
      </c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136">
        <v>63631779</v>
      </c>
      <c r="K119" s="8">
        <v>67919522</v>
      </c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2" spans="10:11" ht="12.75">
      <c r="J122" s="138"/>
      <c r="K122" s="138"/>
    </row>
    <row r="123" ht="12.75">
      <c r="K123" s="138"/>
    </row>
  </sheetData>
  <sheetProtection/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J120:J65536 J1:J10 J13:J16 J20:J22 J24 J26:J31 J34:J37 J40:J41 J46 J48:J49 J52:J53 J56:J61 J66:J69 J72:J76 J78:J79 J81:J82 J84 J86 J88 J90 J92 J94:J97 J100 J102 J104 J106:J107 J111 J114:J117 L1:IV65536 K1:K69 K71:K65536"/>
    <dataValidation type="whole" operator="greaterThanOrEqual" allowBlank="1" showInputMessage="1" showErrorMessage="1" errorTitle="Pogrešan unos" error="Mogu se unijeti samo cjelobrojne pozitivne vrijednosti." sqref="J11:J12 J17:J19 J23 J25 J32:J33 J38:J39 J42:J45 J47 J50:J51 J54:J55 J62:J65 J70:K70 J77 J80 J83 J87 J89 J91 J93 J98:J99 J101 J103 J105 J108:J110 J112:J113 J119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 J11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0" width="11.28125" style="50" bestFit="1" customWidth="1"/>
    <col min="11" max="11" width="10.00390625" style="50" customWidth="1"/>
    <col min="12" max="12" width="11.00390625" style="50" customWidth="1"/>
    <col min="13" max="13" width="11.8515625" style="50" customWidth="1"/>
    <col min="15" max="15" width="13.57421875" style="0" customWidth="1"/>
    <col min="16" max="16" width="11.28125" style="0" bestFit="1" customWidth="1"/>
    <col min="17" max="17" width="12.28125" style="0" customWidth="1"/>
    <col min="18" max="18" width="12.8515625" style="0" bestFit="1" customWidth="1"/>
    <col min="19" max="19" width="11.28125" style="50" bestFit="1" customWidth="1"/>
    <col min="20" max="16384" width="9.140625" style="50" customWidth="1"/>
  </cols>
  <sheetData>
    <row r="1" spans="1:13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5" t="s">
        <v>354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56" t="s">
        <v>279</v>
      </c>
      <c r="J4" s="267" t="s">
        <v>319</v>
      </c>
      <c r="K4" s="267"/>
      <c r="L4" s="267" t="s">
        <v>320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2">
        <f>SUM(J8:J9)</f>
        <v>2301944683</v>
      </c>
      <c r="K7" s="52">
        <f>SUM(K8:K9)</f>
        <v>596656839</v>
      </c>
      <c r="L7" s="52">
        <f>SUM(L8:L9)</f>
        <v>4774384545</v>
      </c>
      <c r="M7" s="52">
        <f>SUM(M8:M9)</f>
        <v>1299786314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2268641162</v>
      </c>
      <c r="K8" s="7">
        <v>584346643</v>
      </c>
      <c r="L8" s="7">
        <v>4727765827</v>
      </c>
      <c r="M8" s="7">
        <v>1277586300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33303521</v>
      </c>
      <c r="K9" s="7">
        <v>12310196</v>
      </c>
      <c r="L9" s="7">
        <v>46618718</v>
      </c>
      <c r="M9" s="7">
        <v>22200014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1">
        <f>J11+J12+J16+J20+J21+J22+J25+J26</f>
        <v>2136959268</v>
      </c>
      <c r="K10" s="51">
        <f>K11+K12+K16+K20+K21+K22+K25+K26</f>
        <v>593637843</v>
      </c>
      <c r="L10" s="51">
        <f>L11+L12+L16+L20+L21+L22+L25+L26</f>
        <v>4439541500</v>
      </c>
      <c r="M10" s="51">
        <f>M11+M12+M16+M20+M21+M22+M25+M26</f>
        <v>1213534457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-9404798</v>
      </c>
      <c r="K11" s="7">
        <v>-1473872</v>
      </c>
      <c r="L11" s="7">
        <v>-5772118</v>
      </c>
      <c r="M11" s="7">
        <v>14610552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1">
        <f>SUM(J13:J15)</f>
        <v>1388935238</v>
      </c>
      <c r="K12" s="51">
        <f>SUM(K13:K15)</f>
        <v>372986182</v>
      </c>
      <c r="L12" s="51">
        <f>SUM(L13:L15)</f>
        <v>2828846076</v>
      </c>
      <c r="M12" s="51">
        <f>SUM(M13:M15)</f>
        <v>802062365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303215576</v>
      </c>
      <c r="K13" s="7">
        <v>68222022</v>
      </c>
      <c r="L13" s="7">
        <v>1641173508</v>
      </c>
      <c r="M13" s="7">
        <v>451060571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1085719662</v>
      </c>
      <c r="K14" s="7">
        <v>304764160</v>
      </c>
      <c r="L14" s="7">
        <v>1187672568</v>
      </c>
      <c r="M14" s="7">
        <v>351001794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/>
      <c r="K15" s="7"/>
      <c r="L15" s="7"/>
      <c r="M15" s="7"/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1">
        <f>SUM(J17:J19)</f>
        <v>287229873</v>
      </c>
      <c r="K16" s="51">
        <f>SUM(K17:K19)</f>
        <v>85906878</v>
      </c>
      <c r="L16" s="51">
        <f>SUM(L17:L19)</f>
        <v>526307935</v>
      </c>
      <c r="M16" s="51">
        <f>SUM(M17:M19)</f>
        <v>179828723.00000003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183827119</v>
      </c>
      <c r="K17" s="7">
        <v>54980402.0037445</v>
      </c>
      <c r="L17" s="7">
        <v>336837078.91306025</v>
      </c>
      <c r="M17" s="7">
        <v>115090382.89530227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74679767</v>
      </c>
      <c r="K18" s="7">
        <v>22335788.285981752</v>
      </c>
      <c r="L18" s="7">
        <v>136840063.13664716</v>
      </c>
      <c r="M18" s="7">
        <v>46755467.9925216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28722987</v>
      </c>
      <c r="K19" s="7">
        <v>8590687.710273735</v>
      </c>
      <c r="L19" s="7">
        <v>52630792.95029262</v>
      </c>
      <c r="M19" s="7">
        <v>17982872.112176158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55061108</v>
      </c>
      <c r="K20" s="7">
        <v>18267361</v>
      </c>
      <c r="L20" s="7">
        <v>165827123</v>
      </c>
      <c r="M20" s="7">
        <v>12443882</v>
      </c>
    </row>
    <row r="21" spans="1:19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350742182</v>
      </c>
      <c r="K21" s="7">
        <v>80445768</v>
      </c>
      <c r="L21" s="7">
        <v>730396180</v>
      </c>
      <c r="M21" s="7">
        <v>135057791</v>
      </c>
      <c r="S21" s="138"/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/>
      <c r="K24" s="7"/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64395665</v>
      </c>
      <c r="K26" s="7">
        <v>37505526</v>
      </c>
      <c r="L26" s="7">
        <v>193936304</v>
      </c>
      <c r="M26" s="7">
        <v>69531144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1">
        <f>SUM(J28:J32)</f>
        <v>9735899</v>
      </c>
      <c r="K27" s="51">
        <f>SUM(K28:K32)</f>
        <v>4578302</v>
      </c>
      <c r="L27" s="51">
        <f>SUM(L28:L32)</f>
        <v>24446826</v>
      </c>
      <c r="M27" s="51">
        <f>SUM(M28:M32)</f>
        <v>10805966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>
        <v>196791</v>
      </c>
      <c r="M28" s="7">
        <v>196791</v>
      </c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9735899</v>
      </c>
      <c r="K29" s="7">
        <v>4578302</v>
      </c>
      <c r="L29" s="7">
        <v>24250035</v>
      </c>
      <c r="M29" s="7">
        <v>10609175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1">
        <f>SUM(J34:J37)</f>
        <v>51598815</v>
      </c>
      <c r="K33" s="51">
        <f>SUM(K34:K37)</f>
        <v>27029730</v>
      </c>
      <c r="L33" s="51">
        <f>SUM(L34:L37)</f>
        <v>280452734</v>
      </c>
      <c r="M33" s="51">
        <f>SUM(M34:M37)</f>
        <v>87480750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>
        <v>42020804</v>
      </c>
      <c r="M34" s="7">
        <v>8505617</v>
      </c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51598815</v>
      </c>
      <c r="K35" s="7">
        <v>27029730</v>
      </c>
      <c r="L35" s="7">
        <v>238431930</v>
      </c>
      <c r="M35" s="7">
        <v>78975133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1">
        <f>J7+J27+J38+J40</f>
        <v>2311680582</v>
      </c>
      <c r="K42" s="51">
        <f>K7+K27+K38+K40</f>
        <v>601235141</v>
      </c>
      <c r="L42" s="51">
        <f>L7+L27+L38+L40</f>
        <v>4798831371</v>
      </c>
      <c r="M42" s="51">
        <f>M7+M27+M38+M40</f>
        <v>1310592280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1">
        <f>J10+J33+J39+J41</f>
        <v>2188558083</v>
      </c>
      <c r="K43" s="51">
        <f>K10+K33+K39+K41</f>
        <v>620667573</v>
      </c>
      <c r="L43" s="51">
        <f>L10+L33+L39+L41</f>
        <v>4719994234</v>
      </c>
      <c r="M43" s="51">
        <f>M10+M33+M39+M41</f>
        <v>1301015207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1">
        <f>J42-J43</f>
        <v>123122499</v>
      </c>
      <c r="K44" s="51">
        <f>K42-K43</f>
        <v>-19432432</v>
      </c>
      <c r="L44" s="51">
        <f>L42-L43</f>
        <v>78837137</v>
      </c>
      <c r="M44" s="51">
        <f>M42-M43</f>
        <v>9577073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1">
        <f>IF(J42&gt;J43,J42-J43,0)</f>
        <v>123122499</v>
      </c>
      <c r="K45" s="51">
        <f>IF(K42&gt;K43,K42-K43,0)</f>
        <v>0</v>
      </c>
      <c r="L45" s="51">
        <f>IF(L42&gt;L43,L42-L43,0)</f>
        <v>78837137</v>
      </c>
      <c r="M45" s="51">
        <f>IF(M42&gt;M43,M42-M43,0)</f>
        <v>9577073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1">
        <f>IF(J43&gt;J42,J43-J42,0)</f>
        <v>0</v>
      </c>
      <c r="K46" s="51">
        <f>IF(K43&gt;K42,K43-K42,0)</f>
        <v>19432432</v>
      </c>
      <c r="L46" s="51">
        <f>IF(L43&gt;L42,L43-L42,0)</f>
        <v>0</v>
      </c>
      <c r="M46" s="51">
        <f>IF(M43&gt;M42,M43-M42,0)</f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16325222</v>
      </c>
      <c r="K47" s="7">
        <v>-19616765</v>
      </c>
      <c r="L47" s="7">
        <v>23945163</v>
      </c>
      <c r="M47" s="7">
        <v>-4869747</v>
      </c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1">
        <f>J44-J47</f>
        <v>106797277</v>
      </c>
      <c r="K48" s="51">
        <f>K44-K47</f>
        <v>184333</v>
      </c>
      <c r="L48" s="51">
        <f>L44-L47</f>
        <v>54891974</v>
      </c>
      <c r="M48" s="51">
        <f>M44-M47</f>
        <v>14446820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1">
        <f>IF(J48&gt;0,J48,0)</f>
        <v>106797277</v>
      </c>
      <c r="K49" s="51">
        <f>IF(K48&gt;0,K48,0)</f>
        <v>184333</v>
      </c>
      <c r="L49" s="51">
        <f>IF(L48&gt;0,L48,0)</f>
        <v>54891974</v>
      </c>
      <c r="M49" s="51">
        <f>IF(M48&gt;0,M48,0)</f>
        <v>14446820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3"/>
      <c r="J52" s="53"/>
      <c r="K52" s="53"/>
      <c r="L52" s="53"/>
      <c r="M52" s="60"/>
    </row>
    <row r="53" spans="1:15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137">
        <v>94993360</v>
      </c>
      <c r="K53" s="7">
        <v>-4298713</v>
      </c>
      <c r="L53" s="7">
        <v>46600798</v>
      </c>
      <c r="M53" s="7">
        <v>13304021</v>
      </c>
      <c r="O53" s="139"/>
    </row>
    <row r="54" spans="1:15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5">
        <v>11803817</v>
      </c>
      <c r="K54" s="8">
        <v>4483447</v>
      </c>
      <c r="L54" s="8">
        <v>8291176</v>
      </c>
      <c r="M54" s="8">
        <v>1142799</v>
      </c>
      <c r="O54" s="139"/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J48</f>
        <v>106797277</v>
      </c>
      <c r="K56" s="6">
        <f>K48</f>
        <v>184333</v>
      </c>
      <c r="L56" s="6">
        <f>L48</f>
        <v>54891974</v>
      </c>
      <c r="M56" s="6">
        <f>M48</f>
        <v>14446820</v>
      </c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1">
        <f>SUM(J58:J64)</f>
        <v>-1948000</v>
      </c>
      <c r="K57" s="51">
        <f>SUM(K58:K64)</f>
        <v>1259000</v>
      </c>
      <c r="L57" s="51">
        <f>SUM(L58:L64)</f>
        <v>1092000</v>
      </c>
      <c r="M57" s="51">
        <f>SUM(M58:M64)</f>
        <v>-27216000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213000</v>
      </c>
      <c r="K58" s="7">
        <v>3482000</v>
      </c>
      <c r="L58" s="7">
        <v>49466000</v>
      </c>
      <c r="M58" s="7">
        <v>-25673000</v>
      </c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>
        <v>-2161000</v>
      </c>
      <c r="K61" s="7">
        <v>-2223000</v>
      </c>
      <c r="L61" s="7">
        <v>-48374000</v>
      </c>
      <c r="M61" s="7">
        <v>-1543000</v>
      </c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1">
        <f>J57-J65</f>
        <v>-1948000</v>
      </c>
      <c r="K66" s="51">
        <f>K57-K65</f>
        <v>1259000</v>
      </c>
      <c r="L66" s="51">
        <f>L57-L65</f>
        <v>1092000</v>
      </c>
      <c r="M66" s="51">
        <f>M57-M65</f>
        <v>-27216000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59">
        <f>J56+J66</f>
        <v>104849277</v>
      </c>
      <c r="K67" s="59">
        <f>K56+K66</f>
        <v>1443333</v>
      </c>
      <c r="L67" s="59">
        <f>L56+L66</f>
        <v>55983974</v>
      </c>
      <c r="M67" s="59">
        <f>M56+M66</f>
        <v>-12769180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93088227</v>
      </c>
      <c r="K70" s="7">
        <v>-3027944</v>
      </c>
      <c r="L70" s="7">
        <v>50620974</v>
      </c>
      <c r="M70" s="7">
        <v>-8708074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11761000</v>
      </c>
      <c r="K71" s="8">
        <v>4471000</v>
      </c>
      <c r="L71" s="8">
        <v>5363000</v>
      </c>
      <c r="M71" s="7">
        <v>-4061080</v>
      </c>
    </row>
    <row r="73" spans="10:12" ht="12.75">
      <c r="J73" s="138"/>
      <c r="K73" s="138"/>
      <c r="L73" s="138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allowBlank="1" sqref="A1:I65536 J48:J52 S1:IV65536 J55:J65536 J36:J46 J1:J7 J10 J12 J15:J16 J22:J25 J27:J28 J30:J34 K1:M65536"/>
    <dataValidation type="whole" operator="greaterThanOrEqual" allowBlank="1" showInputMessage="1" showErrorMessage="1" errorTitle="Pogrešan unos" error="Mogu se unijeti samo cjelobrojne pozitivne vrijednosti." sqref="J11 J13:J14 J17:J21 J26 J29 J35 J53:J54 J8:J9">
      <formula1>0</formula1>
    </dataValidation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7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2.140625" style="50" bestFit="1" customWidth="1"/>
    <col min="12" max="16384" width="9.140625" style="50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354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4" t="s">
        <v>279</v>
      </c>
      <c r="J4" s="65" t="s">
        <v>319</v>
      </c>
      <c r="K4" s="65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6">
        <v>2</v>
      </c>
      <c r="J5" s="67" t="s">
        <v>283</v>
      </c>
      <c r="K5" s="67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44">
        <v>123122499</v>
      </c>
      <c r="K7" s="7">
        <v>78837137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44">
        <v>55061108</v>
      </c>
      <c r="K8" s="7">
        <v>165827123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/>
      <c r="K12" s="7">
        <v>43809416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2">
        <f>SUM(J7:J12)</f>
        <v>178183607</v>
      </c>
      <c r="K13" s="51">
        <f>SUM(K7:K12)</f>
        <v>288473676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44">
        <v>26313128</v>
      </c>
      <c r="K14" s="7">
        <v>15912000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>
        <v>55484034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44">
        <v>46834225</v>
      </c>
      <c r="K16" s="7">
        <v>59771000</v>
      </c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44">
        <v>57145026</v>
      </c>
      <c r="K17" s="7"/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2">
        <f>SUM(J14:J17)</f>
        <v>130292379</v>
      </c>
      <c r="K18" s="51">
        <f>SUM(K14:K17)</f>
        <v>131167034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IF(J13&gt;J18,J13-J18,0)</f>
        <v>47891228</v>
      </c>
      <c r="K19" s="51">
        <f>IF(K13&gt;K18,K13-K18,0)</f>
        <v>157306642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44">
        <v>10750100</v>
      </c>
      <c r="K22" s="7">
        <v>13591131</v>
      </c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>
        <v>46962000</v>
      </c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44">
        <v>13025151</v>
      </c>
      <c r="K24" s="7">
        <v>11350234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44">
        <v>224914</v>
      </c>
      <c r="K25" s="7"/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44">
        <v>144820364</v>
      </c>
      <c r="K26" s="7">
        <v>12487000</v>
      </c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2">
        <f>SUM(J22:J26)</f>
        <v>168820529</v>
      </c>
      <c r="K27" s="51">
        <f>SUM(K22:K26)</f>
        <v>84390365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44">
        <v>34829984</v>
      </c>
      <c r="K28" s="7">
        <v>91363923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44">
        <v>1695637004</v>
      </c>
      <c r="K29" s="7">
        <v>7833729</v>
      </c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44">
        <v>18986970</v>
      </c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2">
        <f>SUM(J28:J30)</f>
        <v>1749453958</v>
      </c>
      <c r="K31" s="51">
        <f>SUM(K28:K30)</f>
        <v>99197652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2">
        <f>IF(J31&gt;J27,J31-J27,0)</f>
        <v>1580633429</v>
      </c>
      <c r="K33" s="51">
        <f>IF(K31&gt;K27,K31-K27,0)</f>
        <v>14807287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44">
        <v>605013500</v>
      </c>
      <c r="K35" s="7">
        <v>62221000</v>
      </c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44">
        <v>1194054235</v>
      </c>
      <c r="K36" s="7">
        <v>1121483947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2">
        <f>SUM(J35:J37)</f>
        <v>1799067735</v>
      </c>
      <c r="K38" s="51">
        <f>SUM(K35:K37)</f>
        <v>1183704947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44">
        <v>79345282</v>
      </c>
      <c r="K39" s="7">
        <v>1271023258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44">
        <v>29582830</v>
      </c>
      <c r="K40" s="7">
        <v>1048604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>
        <v>2532000</v>
      </c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2">
        <f>SUM(J39:J43)</f>
        <v>108928112</v>
      </c>
      <c r="K44" s="51">
        <f>SUM(K39:K43)</f>
        <v>1274603862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2">
        <f>IF(J38&gt;J44,J38-J44,0)</f>
        <v>1690139623</v>
      </c>
      <c r="K45" s="51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2">
        <f>IF(J44&gt;J38,J44-J38,0)</f>
        <v>0</v>
      </c>
      <c r="K46" s="51">
        <f>IF(K44&gt;K38,K44-K38,0)</f>
        <v>90898915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62">
        <f>IF(J19-J20+J32-J33+J45-J46&gt;0,J19-J20+J32-J33+J45-J46,0)</f>
        <v>157397422</v>
      </c>
      <c r="K47" s="51">
        <f>IF(K19-K20+K32-K33+K45-K46&gt;0,K19-K20+K32-K33+K45-K46,0)</f>
        <v>51600440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44">
        <v>74580434</v>
      </c>
      <c r="K49" s="7">
        <v>231977856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44">
        <v>157397422</v>
      </c>
      <c r="K50" s="7">
        <v>51600440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3">
        <f>J49+J50-J51</f>
        <v>231977856</v>
      </c>
      <c r="K52" s="59">
        <f>K49+K50-K51</f>
        <v>283578296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J51:J65536 J1:J6 J9:J13 J18:J21 J27 J31:J34 J37:J38 J41:J48 L1:IV65536 K50:K65536 K1:K48"/>
    <dataValidation type="whole" operator="notEqual" allowBlank="1" showInputMessage="1" showErrorMessage="1" errorTitle="Pogrešan unos" error="Mogu se unijeti samo cjelobrojne vrijednosti." sqref="J7:J8 J14:J17 J22:J26 J28:J30 J35:J36 J39:J40 J49:J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65536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4" t="s">
        <v>279</v>
      </c>
      <c r="J4" s="65" t="s">
        <v>319</v>
      </c>
      <c r="K4" s="65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0">
        <v>2</v>
      </c>
      <c r="J5" s="71" t="s">
        <v>283</v>
      </c>
      <c r="K5" s="71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34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0.8515625" style="74" bestFit="1" customWidth="1"/>
    <col min="11" max="11" width="11.57421875" style="74" customWidth="1"/>
    <col min="12" max="12" width="10.421875" style="74" bestFit="1" customWidth="1"/>
    <col min="13" max="16384" width="9.140625" style="74" customWidth="1"/>
  </cols>
  <sheetData>
    <row r="1" spans="1:12" ht="12.75">
      <c r="A1" s="300" t="s">
        <v>281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73"/>
    </row>
    <row r="2" spans="1:12" ht="15.75">
      <c r="A2" s="41"/>
      <c r="B2" s="72"/>
      <c r="C2" s="284" t="s">
        <v>282</v>
      </c>
      <c r="D2" s="284"/>
      <c r="E2" s="75">
        <v>40544</v>
      </c>
      <c r="F2" s="42" t="s">
        <v>250</v>
      </c>
      <c r="G2" s="285" t="s">
        <v>356</v>
      </c>
      <c r="H2" s="286"/>
      <c r="I2" s="72"/>
      <c r="J2" s="72"/>
      <c r="K2" s="72"/>
      <c r="L2" s="76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79" t="s">
        <v>305</v>
      </c>
      <c r="J3" s="80" t="s">
        <v>150</v>
      </c>
      <c r="K3" s="80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2">
        <v>2</v>
      </c>
      <c r="J4" s="81" t="s">
        <v>283</v>
      </c>
      <c r="K4" s="81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3">
        <v>1</v>
      </c>
      <c r="J5" s="6">
        <v>133372000</v>
      </c>
      <c r="K5" s="7">
        <v>133372000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3">
        <v>2</v>
      </c>
      <c r="J6" s="7">
        <v>882910015</v>
      </c>
      <c r="K6" s="7">
        <v>882532643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3">
        <v>3</v>
      </c>
      <c r="J7" s="7">
        <v>-3980000</v>
      </c>
      <c r="K7" s="7">
        <v>40000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3">
        <v>4</v>
      </c>
      <c r="J8" s="7">
        <v>284539128</v>
      </c>
      <c r="K8" s="7">
        <v>378696625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3">
        <v>5</v>
      </c>
      <c r="J9" s="7">
        <v>94993360</v>
      </c>
      <c r="K9" s="7">
        <v>46600798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3">
        <v>6</v>
      </c>
      <c r="J10" s="44"/>
      <c r="K10" s="44"/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3">
        <v>7</v>
      </c>
      <c r="J11" s="44"/>
      <c r="K11" s="44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3">
        <v>8</v>
      </c>
      <c r="J12" s="44"/>
      <c r="K12" s="44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3">
        <v>9</v>
      </c>
      <c r="J13" s="44"/>
      <c r="K13" s="7"/>
    </row>
    <row r="14" spans="1:12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3">
        <v>10</v>
      </c>
      <c r="J14" s="77">
        <f>SUM(J5:J13)</f>
        <v>1391834503</v>
      </c>
      <c r="K14" s="77">
        <f>SUM(K5:K13)</f>
        <v>1441242066</v>
      </c>
      <c r="L14" s="140"/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3">
        <v>11</v>
      </c>
      <c r="J15" s="7">
        <v>-2513000</v>
      </c>
      <c r="K15" s="7">
        <v>49466000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3">
        <v>12</v>
      </c>
      <c r="J16" s="7">
        <v>2727000</v>
      </c>
      <c r="K16" s="7"/>
    </row>
    <row r="17" spans="1:12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3">
        <v>13</v>
      </c>
      <c r="J17" s="44"/>
      <c r="K17" s="7">
        <v>-48374000</v>
      </c>
      <c r="L17" s="140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3">
        <v>14</v>
      </c>
      <c r="J18" s="44"/>
      <c r="K18" s="44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3">
        <v>15</v>
      </c>
      <c r="J19" s="44"/>
      <c r="K19" s="44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3">
        <v>16</v>
      </c>
      <c r="J20" s="7">
        <v>697445027</v>
      </c>
      <c r="K20" s="7">
        <f>54891974-2288668</f>
        <v>52603306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3">
        <v>17</v>
      </c>
      <c r="J21" s="78">
        <f>SUM(J15:J20)</f>
        <v>697659027</v>
      </c>
      <c r="K21" s="78">
        <f>SUM(K15:K20)</f>
        <v>53695306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4"/>
    </row>
    <row r="23" spans="1:11" ht="12.75" customHeight="1">
      <c r="A23" s="293" t="s">
        <v>302</v>
      </c>
      <c r="B23" s="294"/>
      <c r="C23" s="294"/>
      <c r="D23" s="294"/>
      <c r="E23" s="294"/>
      <c r="F23" s="294"/>
      <c r="G23" s="294"/>
      <c r="H23" s="295"/>
      <c r="I23" s="45">
        <v>18</v>
      </c>
      <c r="J23" s="6">
        <v>666647952</v>
      </c>
      <c r="K23" s="7">
        <f>K21-K24</f>
        <v>49407563</v>
      </c>
    </row>
    <row r="24" spans="1:11" ht="17.25" customHeight="1">
      <c r="A24" s="296" t="s">
        <v>303</v>
      </c>
      <c r="B24" s="297"/>
      <c r="C24" s="297"/>
      <c r="D24" s="297"/>
      <c r="E24" s="297"/>
      <c r="F24" s="297"/>
      <c r="G24" s="297"/>
      <c r="H24" s="297"/>
      <c r="I24" s="46">
        <v>19</v>
      </c>
      <c r="J24" s="59">
        <v>31011075</v>
      </c>
      <c r="K24" s="7">
        <v>4287743</v>
      </c>
    </row>
    <row r="25" spans="1:11" ht="30" customHeight="1">
      <c r="A25" s="298" t="s">
        <v>304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J21 J25:J65536 J10:J14 J17:J19 K23:K65536 L1:IV65536 J1:K4 B24:H65536 A1:A65536 B1:I21 I23:I65536 K6:K21"/>
    <dataValidation type="whole" operator="notEqual" allowBlank="1" showInputMessage="1" showErrorMessage="1" errorTitle="Pogrešan unos" error="Mogu se unijeti samo cjelobrojne vrijednosti." sqref="J20 J15:J16 J5:J9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Barać Adrinek</cp:lastModifiedBy>
  <cp:lastPrinted>2012-02-22T16:12:09Z</cp:lastPrinted>
  <dcterms:created xsi:type="dcterms:W3CDTF">2008-10-17T11:51:54Z</dcterms:created>
  <dcterms:modified xsi:type="dcterms:W3CDTF">2012-02-22T19:42:30Z</dcterms:modified>
  <cp:category/>
  <cp:version/>
  <cp:contentType/>
  <cp:contentStatus/>
</cp:coreProperties>
</file>