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Bilanca!$A$1:$K$122</definedName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L85" i="19"/>
  <c r="M27" i="18"/>
  <c r="L27" l="1"/>
  <c r="J27" l="1"/>
  <c r="K82" i="19"/>
  <c r="J14" i="17"/>
  <c r="K14"/>
  <c r="K57" i="18"/>
  <c r="K66"/>
  <c r="L57"/>
  <c r="L66"/>
  <c r="M57"/>
  <c r="M66"/>
  <c r="K7"/>
  <c r="K27"/>
  <c r="K42"/>
  <c r="K12"/>
  <c r="K16"/>
  <c r="K22"/>
  <c r="K10"/>
  <c r="K33"/>
  <c r="K43"/>
  <c r="K44"/>
  <c r="K48"/>
  <c r="K56"/>
  <c r="K67"/>
  <c r="L7"/>
  <c r="L42"/>
  <c r="L12"/>
  <c r="L16"/>
  <c r="L22"/>
  <c r="L10"/>
  <c r="L33"/>
  <c r="L43"/>
  <c r="L44"/>
  <c r="L48"/>
  <c r="L56"/>
  <c r="L67"/>
  <c r="M7"/>
  <c r="M42"/>
  <c r="M12"/>
  <c r="M16"/>
  <c r="M22"/>
  <c r="M10"/>
  <c r="M33"/>
  <c r="M43"/>
  <c r="M44"/>
  <c r="M48"/>
  <c r="M56"/>
  <c r="M67"/>
  <c r="K49"/>
  <c r="L49"/>
  <c r="M49"/>
  <c r="K50"/>
  <c r="L50"/>
  <c r="M50"/>
  <c r="K45"/>
  <c r="L45"/>
  <c r="M45"/>
  <c r="K46"/>
  <c r="L46"/>
  <c r="M46"/>
  <c r="K53" i="21"/>
  <c r="J53"/>
  <c r="K19"/>
  <c r="K12"/>
  <c r="K21"/>
  <c r="K20"/>
  <c r="K32"/>
  <c r="K28"/>
  <c r="K34"/>
  <c r="K33"/>
  <c r="K45"/>
  <c r="K39"/>
  <c r="K47"/>
  <c r="K46"/>
  <c r="K49"/>
  <c r="J19"/>
  <c r="J12"/>
  <c r="J21"/>
  <c r="J20"/>
  <c r="J32"/>
  <c r="J28"/>
  <c r="J34"/>
  <c r="J33"/>
  <c r="J45"/>
  <c r="J39"/>
  <c r="J47"/>
  <c r="J46"/>
  <c r="J49"/>
  <c r="K48"/>
  <c r="J48"/>
  <c r="K18" i="20"/>
  <c r="K13"/>
  <c r="K20"/>
  <c r="K19"/>
  <c r="K31"/>
  <c r="K27"/>
  <c r="K33"/>
  <c r="K32"/>
  <c r="K44"/>
  <c r="K38"/>
  <c r="K46"/>
  <c r="K45"/>
  <c r="K48"/>
  <c r="K51"/>
  <c r="J18"/>
  <c r="J13"/>
  <c r="J20"/>
  <c r="J19"/>
  <c r="J31"/>
  <c r="J27"/>
  <c r="J33"/>
  <c r="J32"/>
  <c r="J44"/>
  <c r="J38"/>
  <c r="J46"/>
  <c r="J45"/>
  <c r="J48"/>
  <c r="K47"/>
  <c r="K50"/>
  <c r="K52"/>
  <c r="J47"/>
  <c r="J50"/>
  <c r="J52"/>
  <c r="K72" i="19"/>
  <c r="K79"/>
  <c r="K69"/>
  <c r="K86"/>
  <c r="K90"/>
  <c r="K100"/>
  <c r="K114"/>
  <c r="J72"/>
  <c r="J79"/>
  <c r="J82"/>
  <c r="J69"/>
  <c r="J86"/>
  <c r="J90"/>
  <c r="J100"/>
  <c r="J114"/>
  <c r="K9"/>
  <c r="K16"/>
  <c r="K26"/>
  <c r="K35"/>
  <c r="K41"/>
  <c r="K49"/>
  <c r="K56"/>
  <c r="K40" s="1"/>
  <c r="J9"/>
  <c r="J16"/>
  <c r="J26"/>
  <c r="J35"/>
  <c r="J8"/>
  <c r="J41"/>
  <c r="J49"/>
  <c r="J56"/>
  <c r="J40"/>
  <c r="J66"/>
  <c r="J12" i="18"/>
  <c r="J57"/>
  <c r="J66"/>
  <c r="J7"/>
  <c r="J42"/>
  <c r="J16"/>
  <c r="J22"/>
  <c r="J10"/>
  <c r="J33"/>
  <c r="J43"/>
  <c r="J44"/>
  <c r="J48"/>
  <c r="J56"/>
  <c r="J67"/>
  <c r="J50"/>
  <c r="J49"/>
  <c r="J46"/>
  <c r="J45"/>
  <c r="J21" i="17"/>
  <c r="K21"/>
  <c r="K8" i="19" l="1"/>
  <c r="K66"/>
</calcChain>
</file>

<file path=xl/sharedStrings.xml><?xml version="1.0" encoding="utf-8"?>
<sst xmlns="http://schemas.openxmlformats.org/spreadsheetml/2006/main" count="412" uniqueCount="360">
  <si>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</si>
  <si>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</si>
  <si>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</si>
  <si>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</si>
  <si>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</si>
  <si>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</si>
  <si>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</si>
  <si>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</si>
  <si>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</si>
  <si>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</si>
  <si>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</si>
  <si>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</si>
  <si>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</si>
  <si>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</si>
  <si>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</si>
  <si>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</si>
  <si>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</si>
  <si>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</si>
  <si>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</si>
  <si>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</si>
  <si>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</si>
  <si>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</si>
  <si>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</si>
  <si>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</si>
  <si>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</si>
  <si>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</si>
  <si>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</si>
  <si>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</si>
  <si>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</si>
  <si>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</si>
  <si>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</si>
  <si>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</si>
  <si>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</si>
  <si>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</si>
  <si>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</si>
  <si>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</si>
  <si>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</si>
  <si>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</si>
  <si>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</si>
  <si>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</si>
  <si>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</si>
  <si>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</si>
  <si>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</si>
  <si>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</si>
  <si>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</si>
  <si>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</si>
  <si>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</si>
  <si>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</si>
  <si>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</si>
  <si>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</si>
  <si>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</si>
  <si>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</si>
  <si>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</si>
  <si>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</si>
  <si>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</si>
  <si>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</si>
  <si>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</si>
  <si>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</si>
  <si>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</si>
  <si>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</si>
  <si>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</si>
  <si>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</si>
  <si>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</si>
  <si>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</si>
  <si>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</si>
  <si>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</si>
  <si>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</si>
  <si>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</si>
  <si>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</si>
  <si>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</si>
  <si>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</si>
  <si>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</si>
  <si>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</si>
  <si>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</si>
  <si>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</si>
  <si>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</si>
  <si>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</si>
  <si>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</si>
  <si>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</si>
  <si>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</si>
  <si>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</si>
  <si>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</si>
  <si>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</si>
  <si>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</si>
  <si>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</si>
  <si>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</si>
  <si>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</si>
  <si>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</si>
  <si>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</si>
  <si>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</si>
  <si>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</si>
  <si>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</si>
  <si>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</si>
  <si>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</si>
  <si>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</si>
  <si>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</si>
  <si>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</si>
  <si>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</si>
  <si>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</si>
  <si>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</si>
  <si>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</si>
  <si>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</si>
  <si>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</si>
  <si>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</si>
  <si>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</si>
  <si>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</si>
  <si>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</si>
  <si>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</si>
  <si>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</si>
  <si>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</si>
  <si>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</si>
  <si>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</si>
  <si>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</si>
  <si>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</si>
  <si>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</si>
  <si>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</si>
  <si>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</si>
  <si>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</si>
  <si>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</si>
  <si>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</si>
  <si>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</si>
  <si>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</si>
  <si>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</si>
  <si>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</si>
  <si>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</si>
  <si>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</si>
  <si>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</si>
  <si>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</si>
  <si>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</si>
  <si>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</si>
  <si>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</si>
  <si>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</si>
  <si>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</si>
  <si>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</si>
  <si>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</si>
  <si>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</si>
  <si>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</si>
  <si>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</si>
  <si>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</si>
  <si>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</si>
  <si>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</si>
  <si>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</si>
  <si>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</si>
  <si>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</si>
  <si>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</si>
  <si>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</si>
  <si>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</si>
  <si>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</si>
  <si>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</si>
  <si>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</si>
  <si>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</si>
  <si>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</si>
  <si>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</si>
  <si>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</si>
  <si>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</si>
  <si>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</si>
  <si>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</si>
  <si>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</si>
  <si>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</si>
  <si>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</si>
  <si>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</si>
  <si>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</si>
  <si>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</si>
  <si>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</si>
  <si>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</si>
  <si>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</si>
  <si>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</si>
  <si>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</si>
  <si>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</si>
  <si>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</si>
  <si>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</si>
  <si>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</si>
  <si>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</si>
  <si>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</si>
  <si>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</si>
  <si>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</si>
  <si>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</si>
  <si>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</si>
  <si>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</si>
  <si>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</si>
  <si>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</si>
  <si>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</si>
  <si>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</si>
  <si>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</si>
  <si>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</si>
  <si>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</si>
  <si>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</si>
  <si>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</si>
  <si>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</si>
  <si>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</si>
  <si>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</si>
  <si>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</si>
  <si>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</si>
  <si>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</si>
  <si>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</si>
  <si>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</si>
  <si>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</si>
  <si>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</si>
  <si>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</si>
  <si>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</si>
  <si>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</si>
  <si>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</si>
  <si>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</si>
  <si>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</si>
  <si>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</si>
  <si>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</si>
  <si>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</si>
  <si>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</si>
  <si>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</si>
  <si>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</si>
  <si>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</si>
  <si>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</si>
  <si>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</si>
  <si>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</si>
  <si>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</si>
  <si>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</si>
  <si>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</si>
  <si>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</si>
  <si>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</si>
  <si>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</si>
  <si>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</si>
  <si>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</si>
  <si>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</si>
  <si>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</si>
  <si>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</si>
  <si>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</si>
  <si>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</si>
  <si>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</si>
  <si>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</si>
  <si>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</si>
  <si>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</si>
  <si>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</si>
  <si>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</si>
  <si>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</si>
  <si>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</si>
  <si>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</si>
  <si>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</si>
  <si>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</si>
  <si>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</si>
  <si>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</si>
  <si>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</si>
  <si>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</si>
  <si>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</si>
  <si>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</si>
  <si>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</si>
  <si>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</si>
  <si>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</si>
  <si>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</si>
  <si>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</si>
  <si>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</si>
  <si>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</si>
  <si>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</si>
  <si>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</si>
  <si>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</si>
  <si>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</si>
  <si>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</si>
  <si>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</si>
  <si>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</si>
  <si>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</si>
  <si>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</si>
  <si>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</si>
  <si>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</si>
  <si>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</si>
  <si>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</si>
  <si>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</si>
  <si>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</si>
  <si>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</si>
  <si>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</si>
  <si>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</si>
  <si>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</si>
  <si>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</si>
  <si>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</si>
  <si>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</si>
  <si>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</si>
  <si>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</si>
  <si>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</si>
  <si>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</si>
  <si>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</si>
  <si>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</si>
  <si>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</si>
  <si>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</si>
  <si>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</si>
  <si>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</si>
  <si>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</si>
  <si>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</si>
  <si>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</si>
  <si>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</si>
  <si>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</si>
  <si>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</si>
  <si>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</si>
  <si>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</si>
  <si>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</si>
  <si>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</si>
  <si>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</si>
  <si>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</si>
  <si>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</si>
  <si>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</si>
  <si>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</si>
  <si>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</si>
  <si>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</si>
  <si>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</si>
  <si>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</si>
  <si>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</si>
  <si>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</si>
  <si>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</si>
  <si>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</si>
  <si>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</si>
  <si>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</si>
  <si>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</si>
  <si>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</si>
  <si>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</si>
  <si>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</si>
  <si>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</si>
  <si>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</si>
  <si>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</si>
  <si>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</si>
  <si>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</si>
  <si>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</si>
  <si>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</si>
  <si>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</si>
  <si>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</si>
  <si>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</si>
  <si>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</si>
  <si>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</si>
  <si>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</si>
  <si>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</si>
  <si>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</si>
  <si>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</si>
  <si>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</si>
  <si>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</si>
  <si>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</si>
  <si>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</si>
  <si>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</si>
  <si>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</si>
  <si>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</si>
  <si>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</si>
  <si>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</si>
  <si>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</si>
  <si>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</si>
  <si>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</si>
  <si>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</si>
  <si>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</si>
  <si>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</si>
  <si>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</si>
  <si>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</si>
  <si>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d.d._____________________________________________________________</t>
  </si>
  <si>
    <t>Obveznik: Atlantic grupa d.d.</t>
  </si>
  <si>
    <t>DROGA KOLINSKA DD</t>
  </si>
  <si>
    <t>GRAND PROM A.D.</t>
  </si>
  <si>
    <t>SOKO NADA ŠTARK A.D.</t>
  </si>
  <si>
    <t>ATLANTIC TRADE DOO LJUBLJANA</t>
  </si>
  <si>
    <t>LJUBLJANA</t>
  </si>
  <si>
    <t>2114011000</t>
  </si>
  <si>
    <t>17173006</t>
  </si>
  <si>
    <t>07026447</t>
  </si>
  <si>
    <t>1786164000</t>
  </si>
  <si>
    <t>stanje na dan 30.9.2011.</t>
  </si>
  <si>
    <t>30.9.2011.</t>
  </si>
  <si>
    <t>u razdoblju 1.1.2011. do 30.9.2011.</t>
  </si>
  <si>
    <t>Obveznik: ______Atlantic grupa d.d._______________________________________________________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</si>
</sst>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000"/>
    <numFmt numFmtId="165" formatCode="#,##0.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43" fontId="1" fillId="0" borderId="0" applyFont="0" applyFill="0" applyBorder="0" applyAlignment="0" applyProtection="0"/>
  </cellStyleXfs>
  <cellXfs count="32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5" fillId="2" borderId="0" xfId="0" applyFont="1" applyFill="1" applyBorder="1" applyAlignment="1">
      <alignment horizontal="left" vertical="center" wrapText="1"/>
    </xf>
    <xf numFmtId="165" fontId="0" fillId="0" borderId="0" xfId="0" applyNumberFormat="1" applyFill="1"/>
    <xf numFmtId="49" fontId="5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hidden="1"/>
    </xf>
    <xf numFmtId="3" fontId="2" fillId="4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 applyProtection="1">
      <alignment vertical="center"/>
      <protection locked="0"/>
    </xf>
    <xf numFmtId="43" fontId="1" fillId="0" borderId="0" xfId="5" applyFont="1" applyFill="1"/>
    <xf numFmtId="43" fontId="1" fillId="0" borderId="0" xfId="0" applyNumberFormat="1" applyFont="1" applyFill="1"/>
    <xf numFmtId="3" fontId="1" fillId="0" borderId="0" xfId="5" applyNumberFormat="1" applyFont="1" applyFill="1"/>
    <xf numFmtId="3" fontId="1" fillId="0" borderId="0" xfId="0" applyNumberFormat="1" applyFont="1" applyFill="1"/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3" xfId="2" applyFont="1" applyBorder="1" applyAlignment="1" applyProtection="1">
      <alignment horizontal="center" vertical="top"/>
      <protection hidden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/>
    <xf numFmtId="0" fontId="12" fillId="0" borderId="22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28" fillId="3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4" fillId="3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3" borderId="20" xfId="0" applyNumberFormat="1" applyFont="1" applyFill="1" applyBorder="1" applyAlignment="1" applyProtection="1">
      <alignment horizontal="center" vertical="center"/>
      <protection locked="0" hidden="1"/>
    </xf>
    <xf numFmtId="49" fontId="5" fillId="2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6">
    <cellStyle name="Comma" xfId="5" builtinId="3"/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M18" sqref="M18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4" t="s">
        <v>248</v>
      </c>
      <c r="B1" s="175"/>
      <c r="C1" s="175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210" t="s">
        <v>249</v>
      </c>
      <c r="B2" s="211"/>
      <c r="C2" s="211"/>
      <c r="D2" s="212"/>
      <c r="E2" s="119" t="s">
        <v>323</v>
      </c>
      <c r="F2" s="12"/>
      <c r="G2" s="13" t="s">
        <v>250</v>
      </c>
      <c r="H2" s="119" t="s">
        <v>357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13" t="s">
        <v>317</v>
      </c>
      <c r="B4" s="214"/>
      <c r="C4" s="214"/>
      <c r="D4" s="214"/>
      <c r="E4" s="214"/>
      <c r="F4" s="214"/>
      <c r="G4" s="214"/>
      <c r="H4" s="214"/>
      <c r="I4" s="215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62" t="s">
        <v>251</v>
      </c>
      <c r="B6" s="163"/>
      <c r="C6" s="208" t="s">
        <v>324</v>
      </c>
      <c r="D6" s="209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216" t="s">
        <v>252</v>
      </c>
      <c r="B8" s="217"/>
      <c r="C8" s="208" t="s">
        <v>325</v>
      </c>
      <c r="D8" s="209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57" t="s">
        <v>253</v>
      </c>
      <c r="B10" s="206"/>
      <c r="C10" s="208" t="s">
        <v>326</v>
      </c>
      <c r="D10" s="209"/>
      <c r="E10" s="16"/>
      <c r="F10" s="16"/>
      <c r="G10" s="16"/>
      <c r="H10" s="16"/>
      <c r="I10" s="94"/>
      <c r="J10" s="10"/>
      <c r="K10" s="10"/>
      <c r="L10" s="10"/>
    </row>
    <row r="11" spans="1:12">
      <c r="A11" s="207"/>
      <c r="B11" s="20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62" t="s">
        <v>254</v>
      </c>
      <c r="B12" s="163"/>
      <c r="C12" s="203" t="s">
        <v>327</v>
      </c>
      <c r="D12" s="204"/>
      <c r="E12" s="204"/>
      <c r="F12" s="204"/>
      <c r="G12" s="204"/>
      <c r="H12" s="204"/>
      <c r="I12" s="205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62" t="s">
        <v>255</v>
      </c>
      <c r="B14" s="163"/>
      <c r="C14" s="218">
        <v>10000</v>
      </c>
      <c r="D14" s="219"/>
      <c r="E14" s="16"/>
      <c r="F14" s="203" t="s">
        <v>328</v>
      </c>
      <c r="G14" s="204"/>
      <c r="H14" s="204"/>
      <c r="I14" s="205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62" t="s">
        <v>256</v>
      </c>
      <c r="B16" s="163"/>
      <c r="C16" s="203" t="s">
        <v>329</v>
      </c>
      <c r="D16" s="204"/>
      <c r="E16" s="204"/>
      <c r="F16" s="204"/>
      <c r="G16" s="204"/>
      <c r="H16" s="204"/>
      <c r="I16" s="205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62" t="s">
        <v>257</v>
      </c>
      <c r="B18" s="163"/>
      <c r="C18" s="199" t="s">
        <v>330</v>
      </c>
      <c r="D18" s="200"/>
      <c r="E18" s="200"/>
      <c r="F18" s="200"/>
      <c r="G18" s="200"/>
      <c r="H18" s="200"/>
      <c r="I18" s="201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62" t="s">
        <v>258</v>
      </c>
      <c r="B20" s="163"/>
      <c r="C20" s="199" t="s">
        <v>331</v>
      </c>
      <c r="D20" s="200"/>
      <c r="E20" s="200"/>
      <c r="F20" s="200"/>
      <c r="G20" s="200"/>
      <c r="H20" s="200"/>
      <c r="I20" s="201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62" t="s">
        <v>259</v>
      </c>
      <c r="B22" s="163"/>
      <c r="C22" s="120"/>
      <c r="D22" s="179"/>
      <c r="E22" s="187"/>
      <c r="F22" s="188"/>
      <c r="G22" s="162"/>
      <c r="H22" s="202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62" t="s">
        <v>260</v>
      </c>
      <c r="B24" s="163"/>
      <c r="C24" s="120"/>
      <c r="D24" s="179"/>
      <c r="E24" s="187"/>
      <c r="F24" s="187"/>
      <c r="G24" s="188"/>
      <c r="H24" s="51" t="s">
        <v>261</v>
      </c>
      <c r="I24" s="121">
        <v>4248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62" t="s">
        <v>262</v>
      </c>
      <c r="B26" s="163"/>
      <c r="C26" s="122" t="s">
        <v>333</v>
      </c>
      <c r="D26" s="25"/>
      <c r="E26" s="33"/>
      <c r="F26" s="24"/>
      <c r="G26" s="191" t="s">
        <v>263</v>
      </c>
      <c r="H26" s="163"/>
      <c r="I26" s="123" t="s">
        <v>332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92" t="s">
        <v>264</v>
      </c>
      <c r="B28" s="193"/>
      <c r="C28" s="194"/>
      <c r="D28" s="194"/>
      <c r="E28" s="195" t="s">
        <v>265</v>
      </c>
      <c r="F28" s="196"/>
      <c r="G28" s="196"/>
      <c r="H28" s="197" t="s">
        <v>266</v>
      </c>
      <c r="I28" s="198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79" t="s">
        <v>334</v>
      </c>
      <c r="B30" s="187"/>
      <c r="C30" s="187"/>
      <c r="D30" s="188"/>
      <c r="E30" s="179" t="s">
        <v>328</v>
      </c>
      <c r="F30" s="187"/>
      <c r="G30" s="188"/>
      <c r="H30" s="177" t="s">
        <v>335</v>
      </c>
      <c r="I30" s="178"/>
      <c r="J30" s="10"/>
      <c r="K30" s="10"/>
      <c r="L30" s="10"/>
    </row>
    <row r="31" spans="1:12">
      <c r="A31" s="93"/>
      <c r="B31" s="22"/>
      <c r="C31" s="21"/>
      <c r="D31" s="189"/>
      <c r="E31" s="189"/>
      <c r="F31" s="189"/>
      <c r="G31" s="190"/>
      <c r="H31" s="16"/>
      <c r="I31" s="100"/>
      <c r="J31" s="10"/>
      <c r="K31" s="10"/>
      <c r="L31" s="10"/>
    </row>
    <row r="32" spans="1:12">
      <c r="A32" s="179" t="s">
        <v>347</v>
      </c>
      <c r="B32" s="187"/>
      <c r="C32" s="187"/>
      <c r="D32" s="188"/>
      <c r="E32" s="179" t="s">
        <v>351</v>
      </c>
      <c r="F32" s="187"/>
      <c r="G32" s="188"/>
      <c r="H32" s="177" t="s">
        <v>352</v>
      </c>
      <c r="I32" s="178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79" t="s">
        <v>348</v>
      </c>
      <c r="B34" s="187"/>
      <c r="C34" s="187"/>
      <c r="D34" s="188"/>
      <c r="E34" s="179" t="s">
        <v>338</v>
      </c>
      <c r="F34" s="187"/>
      <c r="G34" s="188"/>
      <c r="H34" s="177" t="s">
        <v>353</v>
      </c>
      <c r="I34" s="178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79" t="s">
        <v>349</v>
      </c>
      <c r="B36" s="187"/>
      <c r="C36" s="187"/>
      <c r="D36" s="188"/>
      <c r="E36" s="179" t="s">
        <v>338</v>
      </c>
      <c r="F36" s="187"/>
      <c r="G36" s="188"/>
      <c r="H36" s="177" t="s">
        <v>354</v>
      </c>
      <c r="I36" s="178"/>
      <c r="J36" s="10"/>
      <c r="K36" s="10"/>
      <c r="L36" s="10"/>
    </row>
    <row r="37" spans="1:12">
      <c r="A37" s="102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>
      <c r="A38" s="179" t="s">
        <v>350</v>
      </c>
      <c r="B38" s="187"/>
      <c r="C38" s="187"/>
      <c r="D38" s="188"/>
      <c r="E38" s="179" t="s">
        <v>351</v>
      </c>
      <c r="F38" s="187"/>
      <c r="G38" s="188"/>
      <c r="H38" s="177" t="s">
        <v>355</v>
      </c>
      <c r="I38" s="178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79" t="s">
        <v>337</v>
      </c>
      <c r="B40" s="187"/>
      <c r="C40" s="187"/>
      <c r="D40" s="188"/>
      <c r="E40" s="179" t="s">
        <v>336</v>
      </c>
      <c r="F40" s="187"/>
      <c r="G40" s="188"/>
      <c r="H40" s="177" t="s">
        <v>339</v>
      </c>
      <c r="I40" s="178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57" t="s">
        <v>267</v>
      </c>
      <c r="B44" s="158"/>
      <c r="C44" s="177"/>
      <c r="D44" s="178"/>
      <c r="E44" s="26"/>
      <c r="F44" s="179"/>
      <c r="G44" s="180"/>
      <c r="H44" s="180"/>
      <c r="I44" s="181"/>
      <c r="J44" s="10"/>
      <c r="K44" s="10"/>
      <c r="L44" s="10"/>
    </row>
    <row r="45" spans="1:12">
      <c r="A45" s="102"/>
      <c r="B45" s="30"/>
      <c r="C45" s="182"/>
      <c r="D45" s="183"/>
      <c r="E45" s="16"/>
      <c r="F45" s="182"/>
      <c r="G45" s="184"/>
      <c r="H45" s="35"/>
      <c r="I45" s="106"/>
      <c r="J45" s="10"/>
      <c r="K45" s="10"/>
      <c r="L45" s="10"/>
    </row>
    <row r="46" spans="1:12">
      <c r="A46" s="157" t="s">
        <v>268</v>
      </c>
      <c r="B46" s="158"/>
      <c r="C46" s="179" t="s">
        <v>340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57" t="s">
        <v>270</v>
      </c>
      <c r="B48" s="158"/>
      <c r="C48" s="164" t="s">
        <v>341</v>
      </c>
      <c r="D48" s="160"/>
      <c r="E48" s="161"/>
      <c r="F48" s="16"/>
      <c r="G48" s="51" t="s">
        <v>271</v>
      </c>
      <c r="H48" s="164" t="s">
        <v>342</v>
      </c>
      <c r="I48" s="161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57" t="s">
        <v>257</v>
      </c>
      <c r="B50" s="158"/>
      <c r="C50" s="159" t="s">
        <v>343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62" t="s">
        <v>272</v>
      </c>
      <c r="B52" s="163"/>
      <c r="C52" s="164" t="s">
        <v>344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>
      <c r="A53" s="107"/>
      <c r="B53" s="20"/>
      <c r="C53" s="176" t="s">
        <v>273</v>
      </c>
      <c r="D53" s="176"/>
      <c r="E53" s="176"/>
      <c r="F53" s="176"/>
      <c r="G53" s="176"/>
      <c r="H53" s="176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66" t="s">
        <v>274</v>
      </c>
      <c r="C55" s="167"/>
      <c r="D55" s="167"/>
      <c r="E55" s="167"/>
      <c r="F55" s="49"/>
      <c r="G55" s="49"/>
      <c r="H55" s="49"/>
      <c r="I55" s="109"/>
      <c r="J55" s="10"/>
      <c r="K55" s="10"/>
      <c r="L55" s="10"/>
    </row>
    <row r="56" spans="1:12">
      <c r="A56" s="107"/>
      <c r="B56" s="168" t="s">
        <v>306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>
      <c r="A57" s="107"/>
      <c r="B57" s="168" t="s">
        <v>307</v>
      </c>
      <c r="C57" s="169"/>
      <c r="D57" s="169"/>
      <c r="E57" s="169"/>
      <c r="F57" s="169"/>
      <c r="G57" s="169"/>
      <c r="H57" s="169"/>
      <c r="I57" s="109"/>
      <c r="J57" s="10"/>
      <c r="K57" s="10"/>
      <c r="L57" s="10"/>
    </row>
    <row r="58" spans="1:12">
      <c r="A58" s="107"/>
      <c r="B58" s="168" t="s">
        <v>308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>
      <c r="A59" s="107"/>
      <c r="B59" s="168" t="s">
        <v>309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71" t="s">
        <v>277</v>
      </c>
      <c r="H62" s="172"/>
      <c r="I62" s="173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55"/>
      <c r="H63" s="156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G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view="pageBreakPreview" topLeftCell="A58" zoomScale="110" zoomScaleNormal="100" workbookViewId="0">
      <selection activeCell="M81" sqref="M81"/>
    </sheetView>
  </sheetViews>
  <sheetFormatPr defaultRowHeight="12.75"/>
  <cols>
    <col min="1" max="9" width="9.140625" style="52"/>
    <col min="10" max="10" width="11.140625" style="52" bestFit="1" customWidth="1"/>
    <col min="11" max="11" width="13.7109375" style="52" bestFit="1" customWidth="1"/>
    <col min="12" max="12" width="13.7109375" style="52" customWidth="1"/>
    <col min="13" max="13" width="17.28515625" style="52" bestFit="1" customWidth="1"/>
    <col min="14" max="16384" width="9.140625" style="52"/>
  </cols>
  <sheetData>
    <row r="1" spans="1:12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34"/>
    </row>
    <row r="2" spans="1:12" ht="12.75" customHeight="1">
      <c r="A2" s="235" t="s">
        <v>356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136"/>
    </row>
    <row r="3" spans="1:12">
      <c r="A3" s="236" t="s">
        <v>345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  <c r="L3" s="138"/>
    </row>
    <row r="4" spans="1:12" ht="22.5">
      <c r="A4" s="239" t="s">
        <v>59</v>
      </c>
      <c r="B4" s="240"/>
      <c r="C4" s="240"/>
      <c r="D4" s="240"/>
      <c r="E4" s="240"/>
      <c r="F4" s="240"/>
      <c r="G4" s="240"/>
      <c r="H4" s="241"/>
      <c r="I4" s="58" t="s">
        <v>278</v>
      </c>
      <c r="J4" s="59" t="s">
        <v>319</v>
      </c>
      <c r="K4" s="153" t="s">
        <v>320</v>
      </c>
      <c r="L4" s="139"/>
    </row>
    <row r="5" spans="1:12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137">
        <v>4</v>
      </c>
      <c r="L5" s="139"/>
    </row>
    <row r="6" spans="1:12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  <c r="L6" s="140"/>
    </row>
    <row r="7" spans="1:12">
      <c r="A7" s="225" t="s">
        <v>60</v>
      </c>
      <c r="B7" s="226"/>
      <c r="C7" s="226"/>
      <c r="D7" s="226"/>
      <c r="E7" s="226"/>
      <c r="F7" s="226"/>
      <c r="G7" s="226"/>
      <c r="H7" s="227"/>
      <c r="I7" s="3">
        <v>1</v>
      </c>
      <c r="J7" s="6"/>
      <c r="K7" s="6"/>
      <c r="L7" s="141"/>
    </row>
    <row r="8" spans="1:12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128">
        <f>J9+J16+J26+J35+J39</f>
        <v>3146265169.5894828</v>
      </c>
      <c r="K8" s="128">
        <f>K9+K16+K26+K35+K39</f>
        <v>3123665880</v>
      </c>
      <c r="L8" s="142"/>
    </row>
    <row r="9" spans="1:12">
      <c r="A9" s="231" t="s">
        <v>205</v>
      </c>
      <c r="B9" s="232"/>
      <c r="C9" s="232"/>
      <c r="D9" s="232"/>
      <c r="E9" s="232"/>
      <c r="F9" s="232"/>
      <c r="G9" s="232"/>
      <c r="H9" s="233"/>
      <c r="I9" s="1">
        <v>3</v>
      </c>
      <c r="J9" s="53">
        <f>SUM(J10:J15)</f>
        <v>1858710347.62025</v>
      </c>
      <c r="K9" s="53">
        <f>SUM(K10:K15)</f>
        <v>1882574534</v>
      </c>
      <c r="L9" s="143"/>
    </row>
    <row r="10" spans="1:12">
      <c r="A10" s="231" t="s">
        <v>112</v>
      </c>
      <c r="B10" s="232"/>
      <c r="C10" s="232"/>
      <c r="D10" s="232"/>
      <c r="E10" s="232"/>
      <c r="F10" s="232"/>
      <c r="G10" s="232"/>
      <c r="H10" s="233"/>
      <c r="I10" s="1">
        <v>4</v>
      </c>
      <c r="J10" s="7"/>
      <c r="K10" s="7"/>
      <c r="L10" s="144"/>
    </row>
    <row r="11" spans="1:12">
      <c r="A11" s="231" t="s">
        <v>14</v>
      </c>
      <c r="B11" s="232"/>
      <c r="C11" s="232"/>
      <c r="D11" s="232"/>
      <c r="E11" s="232"/>
      <c r="F11" s="232"/>
      <c r="G11" s="232"/>
      <c r="H11" s="233"/>
      <c r="I11" s="1">
        <v>5</v>
      </c>
      <c r="J11" s="7">
        <v>833108347.62024999</v>
      </c>
      <c r="K11" s="7">
        <v>816373297</v>
      </c>
      <c r="L11" s="144"/>
    </row>
    <row r="12" spans="1:12">
      <c r="A12" s="231" t="s">
        <v>113</v>
      </c>
      <c r="B12" s="232"/>
      <c r="C12" s="232"/>
      <c r="D12" s="232"/>
      <c r="E12" s="232"/>
      <c r="F12" s="232"/>
      <c r="G12" s="232"/>
      <c r="H12" s="233"/>
      <c r="I12" s="1">
        <v>6</v>
      </c>
      <c r="J12" s="7">
        <v>1025602000</v>
      </c>
      <c r="K12" s="7">
        <v>1059301243</v>
      </c>
      <c r="L12" s="144"/>
    </row>
    <row r="13" spans="1:12">
      <c r="A13" s="231" t="s">
        <v>208</v>
      </c>
      <c r="B13" s="232"/>
      <c r="C13" s="232"/>
      <c r="D13" s="232"/>
      <c r="E13" s="232"/>
      <c r="F13" s="232"/>
      <c r="G13" s="232"/>
      <c r="H13" s="233"/>
      <c r="I13" s="1">
        <v>7</v>
      </c>
      <c r="J13" s="7"/>
      <c r="K13" s="7">
        <v>145533</v>
      </c>
      <c r="L13" s="144"/>
    </row>
    <row r="14" spans="1:12">
      <c r="A14" s="231" t="s">
        <v>209</v>
      </c>
      <c r="B14" s="232"/>
      <c r="C14" s="232"/>
      <c r="D14" s="232"/>
      <c r="E14" s="232"/>
      <c r="F14" s="232"/>
      <c r="G14" s="232"/>
      <c r="H14" s="233"/>
      <c r="I14" s="1">
        <v>8</v>
      </c>
      <c r="J14" s="7"/>
      <c r="K14" s="7">
        <v>3812976</v>
      </c>
      <c r="L14" s="144"/>
    </row>
    <row r="15" spans="1:12">
      <c r="A15" s="231" t="s">
        <v>210</v>
      </c>
      <c r="B15" s="232"/>
      <c r="C15" s="232"/>
      <c r="D15" s="232"/>
      <c r="E15" s="232"/>
      <c r="F15" s="232"/>
      <c r="G15" s="232"/>
      <c r="H15" s="233"/>
      <c r="I15" s="1">
        <v>9</v>
      </c>
      <c r="J15" s="7"/>
      <c r="K15" s="7">
        <v>2941485</v>
      </c>
      <c r="L15" s="144"/>
    </row>
    <row r="16" spans="1:12">
      <c r="A16" s="231" t="s">
        <v>206</v>
      </c>
      <c r="B16" s="232"/>
      <c r="C16" s="232"/>
      <c r="D16" s="232"/>
      <c r="E16" s="232"/>
      <c r="F16" s="232"/>
      <c r="G16" s="232"/>
      <c r="H16" s="233"/>
      <c r="I16" s="1">
        <v>10</v>
      </c>
      <c r="J16" s="53">
        <f>SUM(J17:J25)</f>
        <v>1174692837.5206804</v>
      </c>
      <c r="K16" s="53">
        <f>SUM(K17:K25)</f>
        <v>1160095915</v>
      </c>
      <c r="L16" s="143"/>
    </row>
    <row r="17" spans="1:12">
      <c r="A17" s="231" t="s">
        <v>211</v>
      </c>
      <c r="B17" s="232"/>
      <c r="C17" s="232"/>
      <c r="D17" s="232"/>
      <c r="E17" s="232"/>
      <c r="F17" s="232"/>
      <c r="G17" s="232"/>
      <c r="H17" s="233"/>
      <c r="I17" s="1">
        <v>11</v>
      </c>
      <c r="J17" s="7">
        <v>112672225.06005099</v>
      </c>
      <c r="K17" s="7">
        <v>91751269</v>
      </c>
      <c r="L17" s="144"/>
    </row>
    <row r="18" spans="1:12">
      <c r="A18" s="231" t="s">
        <v>247</v>
      </c>
      <c r="B18" s="232"/>
      <c r="C18" s="232"/>
      <c r="D18" s="232"/>
      <c r="E18" s="232"/>
      <c r="F18" s="232"/>
      <c r="G18" s="232"/>
      <c r="H18" s="233"/>
      <c r="I18" s="1">
        <v>12</v>
      </c>
      <c r="J18" s="7">
        <v>428730510.97260302</v>
      </c>
      <c r="K18" s="7">
        <v>482906621</v>
      </c>
      <c r="L18" s="144"/>
    </row>
    <row r="19" spans="1:12">
      <c r="A19" s="231" t="s">
        <v>212</v>
      </c>
      <c r="B19" s="232"/>
      <c r="C19" s="232"/>
      <c r="D19" s="232"/>
      <c r="E19" s="232"/>
      <c r="F19" s="232"/>
      <c r="G19" s="232"/>
      <c r="H19" s="233"/>
      <c r="I19" s="1">
        <v>13</v>
      </c>
      <c r="J19" s="7">
        <v>561780000</v>
      </c>
      <c r="K19" s="7">
        <v>549417208</v>
      </c>
      <c r="L19" s="144"/>
    </row>
    <row r="20" spans="1:12">
      <c r="A20" s="231" t="s">
        <v>27</v>
      </c>
      <c r="B20" s="232"/>
      <c r="C20" s="232"/>
      <c r="D20" s="232"/>
      <c r="E20" s="232"/>
      <c r="F20" s="232"/>
      <c r="G20" s="232"/>
      <c r="H20" s="233"/>
      <c r="I20" s="1">
        <v>14</v>
      </c>
      <c r="J20" s="7"/>
      <c r="K20" s="7"/>
      <c r="L20" s="144"/>
    </row>
    <row r="21" spans="1:12">
      <c r="A21" s="231" t="s">
        <v>28</v>
      </c>
      <c r="B21" s="232"/>
      <c r="C21" s="232"/>
      <c r="D21" s="232"/>
      <c r="E21" s="232"/>
      <c r="F21" s="232"/>
      <c r="G21" s="232"/>
      <c r="H21" s="233"/>
      <c r="I21" s="1">
        <v>15</v>
      </c>
      <c r="J21" s="7"/>
      <c r="K21" s="7"/>
      <c r="L21" s="144"/>
    </row>
    <row r="22" spans="1:12">
      <c r="A22" s="231" t="s">
        <v>72</v>
      </c>
      <c r="B22" s="232"/>
      <c r="C22" s="232"/>
      <c r="D22" s="232"/>
      <c r="E22" s="232"/>
      <c r="F22" s="232"/>
      <c r="G22" s="232"/>
      <c r="H22" s="233"/>
      <c r="I22" s="1">
        <v>16</v>
      </c>
      <c r="J22" s="7"/>
      <c r="K22" s="7">
        <v>7486621</v>
      </c>
      <c r="L22" s="144"/>
    </row>
    <row r="23" spans="1:12">
      <c r="A23" s="231" t="s">
        <v>73</v>
      </c>
      <c r="B23" s="232"/>
      <c r="C23" s="232"/>
      <c r="D23" s="232"/>
      <c r="E23" s="232"/>
      <c r="F23" s="232"/>
      <c r="G23" s="232"/>
      <c r="H23" s="233"/>
      <c r="I23" s="1">
        <v>17</v>
      </c>
      <c r="J23" s="7">
        <v>69694101.488026306</v>
      </c>
      <c r="K23" s="7">
        <v>27055975</v>
      </c>
      <c r="L23" s="144"/>
    </row>
    <row r="24" spans="1:12">
      <c r="A24" s="231" t="s">
        <v>74</v>
      </c>
      <c r="B24" s="232"/>
      <c r="C24" s="232"/>
      <c r="D24" s="232"/>
      <c r="E24" s="232"/>
      <c r="F24" s="232"/>
      <c r="G24" s="232"/>
      <c r="H24" s="233"/>
      <c r="I24" s="1">
        <v>18</v>
      </c>
      <c r="J24" s="7"/>
      <c r="K24" s="7"/>
      <c r="L24" s="144"/>
    </row>
    <row r="25" spans="1:12">
      <c r="A25" s="231" t="s">
        <v>75</v>
      </c>
      <c r="B25" s="232"/>
      <c r="C25" s="232"/>
      <c r="D25" s="232"/>
      <c r="E25" s="232"/>
      <c r="F25" s="232"/>
      <c r="G25" s="232"/>
      <c r="H25" s="233"/>
      <c r="I25" s="1">
        <v>19</v>
      </c>
      <c r="J25" s="7">
        <v>1816000</v>
      </c>
      <c r="K25" s="7">
        <v>1478221</v>
      </c>
      <c r="L25" s="144"/>
    </row>
    <row r="26" spans="1:12">
      <c r="A26" s="231" t="s">
        <v>190</v>
      </c>
      <c r="B26" s="232"/>
      <c r="C26" s="232"/>
      <c r="D26" s="232"/>
      <c r="E26" s="232"/>
      <c r="F26" s="232"/>
      <c r="G26" s="232"/>
      <c r="H26" s="233"/>
      <c r="I26" s="1">
        <v>20</v>
      </c>
      <c r="J26" s="53">
        <f>SUM(J27:J34)</f>
        <v>47614482.428925902</v>
      </c>
      <c r="K26" s="53">
        <f>SUM(K27:K34)</f>
        <v>17566243</v>
      </c>
      <c r="L26" s="145"/>
    </row>
    <row r="27" spans="1:12">
      <c r="A27" s="231" t="s">
        <v>76</v>
      </c>
      <c r="B27" s="232"/>
      <c r="C27" s="232"/>
      <c r="D27" s="232"/>
      <c r="E27" s="232"/>
      <c r="F27" s="232"/>
      <c r="G27" s="232"/>
      <c r="H27" s="233"/>
      <c r="I27" s="1">
        <v>21</v>
      </c>
      <c r="J27" s="7"/>
      <c r="K27" s="7"/>
      <c r="L27" s="141"/>
    </row>
    <row r="28" spans="1:12">
      <c r="A28" s="231" t="s">
        <v>77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/>
      <c r="K28" s="7"/>
      <c r="L28" s="141"/>
    </row>
    <row r="29" spans="1:12">
      <c r="A29" s="231" t="s">
        <v>78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/>
      <c r="K29" s="7"/>
      <c r="L29" s="141"/>
    </row>
    <row r="30" spans="1:12">
      <c r="A30" s="231" t="s">
        <v>83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  <c r="L30" s="141"/>
    </row>
    <row r="31" spans="1:12">
      <c r="A31" s="231" t="s">
        <v>84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  <c r="L31" s="141"/>
    </row>
    <row r="32" spans="1:12">
      <c r="A32" s="231" t="s">
        <v>85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>
        <v>11412507.4289259</v>
      </c>
      <c r="K32" s="7">
        <v>10005252</v>
      </c>
      <c r="L32" s="144"/>
    </row>
    <row r="33" spans="1:12">
      <c r="A33" s="231" t="s">
        <v>79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>
        <v>36201975</v>
      </c>
      <c r="K33" s="7">
        <v>7560991</v>
      </c>
      <c r="L33" s="144"/>
    </row>
    <row r="34" spans="1:12">
      <c r="A34" s="231" t="s">
        <v>183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  <c r="L34" s="141"/>
    </row>
    <row r="35" spans="1:12">
      <c r="A35" s="231" t="s">
        <v>184</v>
      </c>
      <c r="B35" s="232"/>
      <c r="C35" s="232"/>
      <c r="D35" s="232"/>
      <c r="E35" s="232"/>
      <c r="F35" s="232"/>
      <c r="G35" s="232"/>
      <c r="H35" s="233"/>
      <c r="I35" s="1">
        <v>29</v>
      </c>
      <c r="J35" s="53">
        <f>SUM(J36:J38)</f>
        <v>12323612.085787101</v>
      </c>
      <c r="K35" s="53">
        <f>SUM(K36:K38)</f>
        <v>7777159</v>
      </c>
      <c r="L35" s="145"/>
    </row>
    <row r="36" spans="1:12">
      <c r="A36" s="231" t="s">
        <v>80</v>
      </c>
      <c r="B36" s="232"/>
      <c r="C36" s="232"/>
      <c r="D36" s="232"/>
      <c r="E36" s="232"/>
      <c r="F36" s="232"/>
      <c r="G36" s="232"/>
      <c r="H36" s="233"/>
      <c r="I36" s="1">
        <v>30</v>
      </c>
      <c r="J36" s="7"/>
      <c r="K36" s="7"/>
      <c r="L36" s="141"/>
    </row>
    <row r="37" spans="1:12">
      <c r="A37" s="231" t="s">
        <v>81</v>
      </c>
      <c r="B37" s="232"/>
      <c r="C37" s="232"/>
      <c r="D37" s="232"/>
      <c r="E37" s="232"/>
      <c r="F37" s="232"/>
      <c r="G37" s="232"/>
      <c r="H37" s="233"/>
      <c r="I37" s="1">
        <v>31</v>
      </c>
      <c r="J37" s="7"/>
      <c r="K37" s="7"/>
      <c r="L37" s="141"/>
    </row>
    <row r="38" spans="1:12">
      <c r="A38" s="231" t="s">
        <v>82</v>
      </c>
      <c r="B38" s="232"/>
      <c r="C38" s="232"/>
      <c r="D38" s="232"/>
      <c r="E38" s="232"/>
      <c r="F38" s="232"/>
      <c r="G38" s="232"/>
      <c r="H38" s="233"/>
      <c r="I38" s="1">
        <v>32</v>
      </c>
      <c r="J38" s="7">
        <v>12323612.085787101</v>
      </c>
      <c r="K38" s="7">
        <v>7777159</v>
      </c>
      <c r="L38" s="144"/>
    </row>
    <row r="39" spans="1:12">
      <c r="A39" s="231" t="s">
        <v>185</v>
      </c>
      <c r="B39" s="232"/>
      <c r="C39" s="232"/>
      <c r="D39" s="232"/>
      <c r="E39" s="232"/>
      <c r="F39" s="232"/>
      <c r="G39" s="232"/>
      <c r="H39" s="233"/>
      <c r="I39" s="1">
        <v>33</v>
      </c>
      <c r="J39" s="7">
        <v>52923889.933839403</v>
      </c>
      <c r="K39" s="7">
        <v>55652029</v>
      </c>
      <c r="L39" s="144"/>
    </row>
    <row r="40" spans="1:12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128">
        <f>J41+J49+J56+J64</f>
        <v>1947834028</v>
      </c>
      <c r="K40" s="128">
        <f>K41+K49+K56+K64</f>
        <v>2181582697.3099766</v>
      </c>
      <c r="L40" s="142"/>
    </row>
    <row r="41" spans="1:12">
      <c r="A41" s="231" t="s">
        <v>100</v>
      </c>
      <c r="B41" s="232"/>
      <c r="C41" s="232"/>
      <c r="D41" s="232"/>
      <c r="E41" s="232"/>
      <c r="F41" s="232"/>
      <c r="G41" s="232"/>
      <c r="H41" s="233"/>
      <c r="I41" s="1">
        <v>35</v>
      </c>
      <c r="J41" s="53">
        <f>SUM(J42:J48)</f>
        <v>591606722</v>
      </c>
      <c r="K41" s="53">
        <f>SUM(K42:K48)</f>
        <v>689475167</v>
      </c>
      <c r="L41" s="143"/>
    </row>
    <row r="42" spans="1:12">
      <c r="A42" s="231" t="s">
        <v>117</v>
      </c>
      <c r="B42" s="232"/>
      <c r="C42" s="232"/>
      <c r="D42" s="232"/>
      <c r="E42" s="232"/>
      <c r="F42" s="232"/>
      <c r="G42" s="232"/>
      <c r="H42" s="233"/>
      <c r="I42" s="1">
        <v>36</v>
      </c>
      <c r="J42" s="7">
        <v>164301038</v>
      </c>
      <c r="K42" s="7">
        <v>178837135</v>
      </c>
      <c r="L42" s="148"/>
    </row>
    <row r="43" spans="1:12">
      <c r="A43" s="231" t="s">
        <v>118</v>
      </c>
      <c r="B43" s="232"/>
      <c r="C43" s="232"/>
      <c r="D43" s="232"/>
      <c r="E43" s="232"/>
      <c r="F43" s="232"/>
      <c r="G43" s="232"/>
      <c r="H43" s="233"/>
      <c r="I43" s="1">
        <v>37</v>
      </c>
      <c r="J43" s="7">
        <v>6042046</v>
      </c>
      <c r="K43" s="7">
        <v>14970046</v>
      </c>
      <c r="L43" s="148"/>
    </row>
    <row r="44" spans="1:12">
      <c r="A44" s="231" t="s">
        <v>86</v>
      </c>
      <c r="B44" s="232"/>
      <c r="C44" s="232"/>
      <c r="D44" s="232"/>
      <c r="E44" s="232"/>
      <c r="F44" s="232"/>
      <c r="G44" s="232"/>
      <c r="H44" s="233"/>
      <c r="I44" s="1">
        <v>38</v>
      </c>
      <c r="J44" s="7">
        <v>141769014</v>
      </c>
      <c r="K44" s="7">
        <v>184890706</v>
      </c>
      <c r="L44" s="148"/>
    </row>
    <row r="45" spans="1:12">
      <c r="A45" s="231" t="s">
        <v>87</v>
      </c>
      <c r="B45" s="232"/>
      <c r="C45" s="232"/>
      <c r="D45" s="232"/>
      <c r="E45" s="232"/>
      <c r="F45" s="232"/>
      <c r="G45" s="232"/>
      <c r="H45" s="233"/>
      <c r="I45" s="1">
        <v>39</v>
      </c>
      <c r="J45" s="7">
        <v>168296036</v>
      </c>
      <c r="K45" s="7">
        <v>193493487</v>
      </c>
      <c r="L45" s="148"/>
    </row>
    <row r="46" spans="1:12">
      <c r="A46" s="231" t="s">
        <v>88</v>
      </c>
      <c r="B46" s="232"/>
      <c r="C46" s="232"/>
      <c r="D46" s="232"/>
      <c r="E46" s="232"/>
      <c r="F46" s="232"/>
      <c r="G46" s="232"/>
      <c r="H46" s="233"/>
      <c r="I46" s="1">
        <v>40</v>
      </c>
      <c r="J46" s="7"/>
      <c r="K46" s="7">
        <v>1950088</v>
      </c>
      <c r="L46" s="144"/>
    </row>
    <row r="47" spans="1:12">
      <c r="A47" s="231" t="s">
        <v>89</v>
      </c>
      <c r="B47" s="232"/>
      <c r="C47" s="232"/>
      <c r="D47" s="232"/>
      <c r="E47" s="232"/>
      <c r="F47" s="232"/>
      <c r="G47" s="232"/>
      <c r="H47" s="233"/>
      <c r="I47" s="1">
        <v>41</v>
      </c>
      <c r="J47" s="7">
        <v>111198588</v>
      </c>
      <c r="K47" s="7">
        <v>115333705</v>
      </c>
      <c r="L47" s="144"/>
    </row>
    <row r="48" spans="1:12">
      <c r="A48" s="231" t="s">
        <v>90</v>
      </c>
      <c r="B48" s="232"/>
      <c r="C48" s="232"/>
      <c r="D48" s="232"/>
      <c r="E48" s="232"/>
      <c r="F48" s="232"/>
      <c r="G48" s="232"/>
      <c r="H48" s="233"/>
      <c r="I48" s="1">
        <v>42</v>
      </c>
      <c r="J48" s="7"/>
      <c r="K48" s="7"/>
      <c r="L48" s="144"/>
    </row>
    <row r="49" spans="1:13">
      <c r="A49" s="231" t="s">
        <v>101</v>
      </c>
      <c r="B49" s="232"/>
      <c r="C49" s="232"/>
      <c r="D49" s="232"/>
      <c r="E49" s="232"/>
      <c r="F49" s="232"/>
      <c r="G49" s="232"/>
      <c r="H49" s="233"/>
      <c r="I49" s="1">
        <v>43</v>
      </c>
      <c r="J49" s="53">
        <f>SUM(J50:J55)</f>
        <v>1097287112</v>
      </c>
      <c r="K49" s="53">
        <f>SUM(K50:K55)</f>
        <v>1069993737.3099767</v>
      </c>
      <c r="L49" s="144"/>
    </row>
    <row r="50" spans="1:13">
      <c r="A50" s="231" t="s">
        <v>200</v>
      </c>
      <c r="B50" s="232"/>
      <c r="C50" s="232"/>
      <c r="D50" s="232"/>
      <c r="E50" s="232"/>
      <c r="F50" s="232"/>
      <c r="G50" s="232"/>
      <c r="H50" s="233"/>
      <c r="I50" s="1">
        <v>44</v>
      </c>
      <c r="J50" s="7">
        <v>19083126</v>
      </c>
      <c r="K50" s="7">
        <v>126486735.30997665</v>
      </c>
      <c r="L50" s="144"/>
    </row>
    <row r="51" spans="1:13">
      <c r="A51" s="231" t="s">
        <v>201</v>
      </c>
      <c r="B51" s="232"/>
      <c r="C51" s="232"/>
      <c r="D51" s="232"/>
      <c r="E51" s="232"/>
      <c r="F51" s="232"/>
      <c r="G51" s="232"/>
      <c r="H51" s="233"/>
      <c r="I51" s="1">
        <v>45</v>
      </c>
      <c r="J51" s="7">
        <v>995255339</v>
      </c>
      <c r="K51" s="7">
        <v>853199919</v>
      </c>
      <c r="L51" s="144"/>
    </row>
    <row r="52" spans="1:13">
      <c r="A52" s="231" t="s">
        <v>202</v>
      </c>
      <c r="B52" s="232"/>
      <c r="C52" s="232"/>
      <c r="D52" s="232"/>
      <c r="E52" s="232"/>
      <c r="F52" s="232"/>
      <c r="G52" s="232"/>
      <c r="H52" s="233"/>
      <c r="I52" s="1">
        <v>46</v>
      </c>
      <c r="J52" s="7"/>
      <c r="K52" s="7"/>
      <c r="L52" s="144"/>
    </row>
    <row r="53" spans="1:13">
      <c r="A53" s="231" t="s">
        <v>203</v>
      </c>
      <c r="B53" s="232"/>
      <c r="C53" s="232"/>
      <c r="D53" s="232"/>
      <c r="E53" s="232"/>
      <c r="F53" s="232"/>
      <c r="G53" s="232"/>
      <c r="H53" s="233"/>
      <c r="I53" s="1">
        <v>47</v>
      </c>
      <c r="J53" s="7"/>
      <c r="K53" s="7"/>
      <c r="L53" s="144"/>
    </row>
    <row r="54" spans="1:13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7">
        <v>47885196</v>
      </c>
      <c r="K54" s="7">
        <v>52588285</v>
      </c>
      <c r="L54" s="144"/>
      <c r="M54" s="130"/>
    </row>
    <row r="55" spans="1:13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7">
        <v>35063451</v>
      </c>
      <c r="K55" s="7">
        <v>37718798</v>
      </c>
      <c r="L55" s="144"/>
    </row>
    <row r="56" spans="1:13">
      <c r="A56" s="231" t="s">
        <v>102</v>
      </c>
      <c r="B56" s="232"/>
      <c r="C56" s="232"/>
      <c r="D56" s="232"/>
      <c r="E56" s="232"/>
      <c r="F56" s="232"/>
      <c r="G56" s="232"/>
      <c r="H56" s="233"/>
      <c r="I56" s="1">
        <v>50</v>
      </c>
      <c r="J56" s="53">
        <f>SUM(J57:J63)</f>
        <v>26962338</v>
      </c>
      <c r="K56" s="53">
        <f>SUM(K57:K63)</f>
        <v>29591929</v>
      </c>
      <c r="L56" s="144"/>
    </row>
    <row r="57" spans="1:13">
      <c r="A57" s="231" t="s">
        <v>76</v>
      </c>
      <c r="B57" s="232"/>
      <c r="C57" s="232"/>
      <c r="D57" s="232"/>
      <c r="E57" s="232"/>
      <c r="F57" s="232"/>
      <c r="G57" s="232"/>
      <c r="H57" s="233"/>
      <c r="I57" s="1">
        <v>51</v>
      </c>
      <c r="J57" s="7"/>
      <c r="K57" s="7"/>
      <c r="L57" s="144"/>
    </row>
    <row r="58" spans="1:13">
      <c r="A58" s="231" t="s">
        <v>77</v>
      </c>
      <c r="B58" s="232"/>
      <c r="C58" s="232"/>
      <c r="D58" s="232"/>
      <c r="E58" s="232"/>
      <c r="F58" s="232"/>
      <c r="G58" s="232"/>
      <c r="H58" s="233"/>
      <c r="I58" s="1">
        <v>52</v>
      </c>
      <c r="J58" s="7"/>
      <c r="K58" s="7">
        <v>3095550</v>
      </c>
      <c r="L58" s="144"/>
    </row>
    <row r="59" spans="1:13">
      <c r="A59" s="231" t="s">
        <v>242</v>
      </c>
      <c r="B59" s="232"/>
      <c r="C59" s="232"/>
      <c r="D59" s="232"/>
      <c r="E59" s="232"/>
      <c r="F59" s="232"/>
      <c r="G59" s="232"/>
      <c r="H59" s="233"/>
      <c r="I59" s="1">
        <v>53</v>
      </c>
      <c r="J59" s="7"/>
      <c r="K59" s="7"/>
      <c r="L59" s="144"/>
    </row>
    <row r="60" spans="1:13">
      <c r="A60" s="231" t="s">
        <v>83</v>
      </c>
      <c r="B60" s="232"/>
      <c r="C60" s="232"/>
      <c r="D60" s="232"/>
      <c r="E60" s="232"/>
      <c r="F60" s="232"/>
      <c r="G60" s="232"/>
      <c r="H60" s="233"/>
      <c r="I60" s="1">
        <v>54</v>
      </c>
      <c r="J60" s="7"/>
      <c r="K60" s="7"/>
      <c r="L60" s="144"/>
    </row>
    <row r="61" spans="1:13">
      <c r="A61" s="231" t="s">
        <v>84</v>
      </c>
      <c r="B61" s="232"/>
      <c r="C61" s="232"/>
      <c r="D61" s="232"/>
      <c r="E61" s="232"/>
      <c r="F61" s="232"/>
      <c r="G61" s="232"/>
      <c r="H61" s="233"/>
      <c r="I61" s="1">
        <v>55</v>
      </c>
      <c r="J61" s="7"/>
      <c r="K61" s="7"/>
      <c r="L61" s="144"/>
    </row>
    <row r="62" spans="1:13">
      <c r="A62" s="231" t="s">
        <v>85</v>
      </c>
      <c r="B62" s="232"/>
      <c r="C62" s="232"/>
      <c r="D62" s="232"/>
      <c r="E62" s="232"/>
      <c r="F62" s="232"/>
      <c r="G62" s="232"/>
      <c r="H62" s="233"/>
      <c r="I62" s="1">
        <v>56</v>
      </c>
      <c r="J62" s="7">
        <v>19023115</v>
      </c>
      <c r="K62" s="7">
        <v>11255439</v>
      </c>
      <c r="L62" s="144"/>
    </row>
    <row r="63" spans="1:13">
      <c r="A63" s="231" t="s">
        <v>46</v>
      </c>
      <c r="B63" s="232"/>
      <c r="C63" s="232"/>
      <c r="D63" s="232"/>
      <c r="E63" s="232"/>
      <c r="F63" s="232"/>
      <c r="G63" s="232"/>
      <c r="H63" s="233"/>
      <c r="I63" s="1">
        <v>57</v>
      </c>
      <c r="J63" s="7">
        <v>7939223</v>
      </c>
      <c r="K63" s="7">
        <v>15240940</v>
      </c>
      <c r="L63" s="144"/>
    </row>
    <row r="64" spans="1:13">
      <c r="A64" s="231" t="s">
        <v>207</v>
      </c>
      <c r="B64" s="232"/>
      <c r="C64" s="232"/>
      <c r="D64" s="232"/>
      <c r="E64" s="232"/>
      <c r="F64" s="232"/>
      <c r="G64" s="232"/>
      <c r="H64" s="233"/>
      <c r="I64" s="1">
        <v>58</v>
      </c>
      <c r="J64" s="7">
        <v>231977856</v>
      </c>
      <c r="K64" s="7">
        <v>392521864</v>
      </c>
      <c r="L64" s="144"/>
    </row>
    <row r="65" spans="1:12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6967267</v>
      </c>
      <c r="K65" s="7">
        <v>8832813</v>
      </c>
      <c r="L65" s="141"/>
    </row>
    <row r="66" spans="1:12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53">
        <f>J7+J8+J40+J65</f>
        <v>5101066464.5894833</v>
      </c>
      <c r="K66" s="53">
        <f>K7+K8+K40+K65</f>
        <v>5314081390.3099766</v>
      </c>
      <c r="L66" s="145"/>
    </row>
    <row r="67" spans="1:12">
      <c r="A67" s="242" t="s">
        <v>91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/>
      <c r="K67" s="8"/>
      <c r="L67" s="141"/>
    </row>
    <row r="68" spans="1:12">
      <c r="A68" s="245" t="s">
        <v>58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146"/>
    </row>
    <row r="69" spans="1:12">
      <c r="A69" s="225" t="s">
        <v>191</v>
      </c>
      <c r="B69" s="226"/>
      <c r="C69" s="226"/>
      <c r="D69" s="226"/>
      <c r="E69" s="226"/>
      <c r="F69" s="226"/>
      <c r="G69" s="226"/>
      <c r="H69" s="227"/>
      <c r="I69" s="3">
        <v>62</v>
      </c>
      <c r="J69" s="54">
        <f>J70+J71+J72+J78+J79+J82+J85</f>
        <v>1455466282</v>
      </c>
      <c r="K69" s="54">
        <f>K70+K71+K72+K78+K79+K82+K85</f>
        <v>1517879097</v>
      </c>
      <c r="L69" s="143"/>
    </row>
    <row r="70" spans="1:12">
      <c r="A70" s="231" t="s">
        <v>141</v>
      </c>
      <c r="B70" s="232"/>
      <c r="C70" s="232"/>
      <c r="D70" s="232"/>
      <c r="E70" s="232"/>
      <c r="F70" s="232"/>
      <c r="G70" s="232"/>
      <c r="H70" s="233"/>
      <c r="I70" s="1">
        <v>63</v>
      </c>
      <c r="J70" s="7">
        <v>133372000</v>
      </c>
      <c r="K70" s="7">
        <v>133371692</v>
      </c>
      <c r="L70" s="144"/>
    </row>
    <row r="71" spans="1:12">
      <c r="A71" s="231" t="s">
        <v>142</v>
      </c>
      <c r="B71" s="232"/>
      <c r="C71" s="232"/>
      <c r="D71" s="232"/>
      <c r="E71" s="232"/>
      <c r="F71" s="232"/>
      <c r="G71" s="232"/>
      <c r="H71" s="233"/>
      <c r="I71" s="1">
        <v>64</v>
      </c>
      <c r="J71" s="7">
        <v>882910015</v>
      </c>
      <c r="K71" s="7">
        <v>882902998</v>
      </c>
      <c r="L71" s="144"/>
    </row>
    <row r="72" spans="1:12">
      <c r="A72" s="231" t="s">
        <v>143</v>
      </c>
      <c r="B72" s="232"/>
      <c r="C72" s="232"/>
      <c r="D72" s="232"/>
      <c r="E72" s="232"/>
      <c r="F72" s="232"/>
      <c r="G72" s="232"/>
      <c r="H72" s="233"/>
      <c r="I72" s="1">
        <v>65</v>
      </c>
      <c r="J72" s="53">
        <f>J73+J74-J75+J76+J77</f>
        <v>-3980000</v>
      </c>
      <c r="K72" s="53">
        <f>K73+K74-K75+K76+K77</f>
        <v>-11718330</v>
      </c>
      <c r="L72" s="143"/>
    </row>
    <row r="73" spans="1:12">
      <c r="A73" s="231" t="s">
        <v>144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/>
      <c r="K73" s="7"/>
      <c r="L73" s="144"/>
    </row>
    <row r="74" spans="1:12">
      <c r="A74" s="231" t="s">
        <v>145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/>
      <c r="K74" s="7"/>
      <c r="L74" s="144"/>
    </row>
    <row r="75" spans="1:12">
      <c r="A75" s="231" t="s">
        <v>133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/>
      <c r="K75" s="7"/>
      <c r="L75" s="144"/>
    </row>
    <row r="76" spans="1:12">
      <c r="A76" s="231" t="s">
        <v>134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/>
      <c r="K76" s="7"/>
      <c r="L76" s="144"/>
    </row>
    <row r="77" spans="1:12">
      <c r="A77" s="231" t="s">
        <v>135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>
        <v>-3980000</v>
      </c>
      <c r="K77" s="7">
        <v>-11718330</v>
      </c>
      <c r="L77" s="144"/>
    </row>
    <row r="78" spans="1:12">
      <c r="A78" s="231" t="s">
        <v>136</v>
      </c>
      <c r="B78" s="232"/>
      <c r="C78" s="232"/>
      <c r="D78" s="232"/>
      <c r="E78" s="232"/>
      <c r="F78" s="232"/>
      <c r="G78" s="232"/>
      <c r="H78" s="233"/>
      <c r="I78" s="1">
        <v>71</v>
      </c>
      <c r="J78" s="7"/>
      <c r="K78" s="7">
        <v>-34803529</v>
      </c>
      <c r="L78" s="144"/>
    </row>
    <row r="79" spans="1:12">
      <c r="A79" s="231" t="s">
        <v>238</v>
      </c>
      <c r="B79" s="232"/>
      <c r="C79" s="232"/>
      <c r="D79" s="232"/>
      <c r="E79" s="232"/>
      <c r="F79" s="232"/>
      <c r="G79" s="232"/>
      <c r="H79" s="233"/>
      <c r="I79" s="1">
        <v>72</v>
      </c>
      <c r="J79" s="53">
        <f>J80-J81</f>
        <v>284539128</v>
      </c>
      <c r="K79" s="53">
        <f>K80-K81</f>
        <v>442850800</v>
      </c>
      <c r="L79" s="143"/>
    </row>
    <row r="80" spans="1:12">
      <c r="A80" s="248" t="s">
        <v>169</v>
      </c>
      <c r="B80" s="249"/>
      <c r="C80" s="249"/>
      <c r="D80" s="249"/>
      <c r="E80" s="249"/>
      <c r="F80" s="249"/>
      <c r="G80" s="249"/>
      <c r="H80" s="250"/>
      <c r="I80" s="1">
        <v>73</v>
      </c>
      <c r="J80" s="7">
        <v>284539128</v>
      </c>
      <c r="K80" s="7">
        <v>442850800</v>
      </c>
      <c r="L80" s="144"/>
    </row>
    <row r="81" spans="1:12">
      <c r="A81" s="248" t="s">
        <v>170</v>
      </c>
      <c r="B81" s="249"/>
      <c r="C81" s="249"/>
      <c r="D81" s="249"/>
      <c r="E81" s="249"/>
      <c r="F81" s="249"/>
      <c r="G81" s="249"/>
      <c r="H81" s="250"/>
      <c r="I81" s="1">
        <v>74</v>
      </c>
      <c r="J81" s="7"/>
      <c r="K81" s="7"/>
      <c r="L81" s="144"/>
    </row>
    <row r="82" spans="1:12">
      <c r="A82" s="231" t="s">
        <v>239</v>
      </c>
      <c r="B82" s="232"/>
      <c r="C82" s="232"/>
      <c r="D82" s="232"/>
      <c r="E82" s="232"/>
      <c r="F82" s="232"/>
      <c r="G82" s="232"/>
      <c r="H82" s="233"/>
      <c r="I82" s="1">
        <v>75</v>
      </c>
      <c r="J82" s="53">
        <f>J83-J84</f>
        <v>94993360</v>
      </c>
      <c r="K82" s="53">
        <f>K83-K84</f>
        <v>33294777</v>
      </c>
      <c r="L82" s="143"/>
    </row>
    <row r="83" spans="1:12">
      <c r="A83" s="248" t="s">
        <v>171</v>
      </c>
      <c r="B83" s="249"/>
      <c r="C83" s="249"/>
      <c r="D83" s="249"/>
      <c r="E83" s="249"/>
      <c r="F83" s="249"/>
      <c r="G83" s="249"/>
      <c r="H83" s="250"/>
      <c r="I83" s="1">
        <v>76</v>
      </c>
      <c r="J83" s="7">
        <v>94993360</v>
      </c>
      <c r="K83" s="7">
        <v>33294777</v>
      </c>
      <c r="L83" s="144"/>
    </row>
    <row r="84" spans="1:12">
      <c r="A84" s="248" t="s">
        <v>172</v>
      </c>
      <c r="B84" s="249"/>
      <c r="C84" s="249"/>
      <c r="D84" s="249"/>
      <c r="E84" s="249"/>
      <c r="F84" s="249"/>
      <c r="G84" s="249"/>
      <c r="H84" s="250"/>
      <c r="I84" s="1">
        <v>77</v>
      </c>
      <c r="J84" s="7"/>
      <c r="K84" s="7"/>
      <c r="L84" s="144"/>
    </row>
    <row r="85" spans="1:12">
      <c r="A85" s="231" t="s">
        <v>173</v>
      </c>
      <c r="B85" s="232"/>
      <c r="C85" s="232"/>
      <c r="D85" s="232"/>
      <c r="E85" s="232"/>
      <c r="F85" s="232"/>
      <c r="G85" s="232"/>
      <c r="H85" s="233"/>
      <c r="I85" s="1">
        <v>78</v>
      </c>
      <c r="J85" s="7">
        <v>63631779</v>
      </c>
      <c r="K85" s="7">
        <v>71980689</v>
      </c>
      <c r="L85" s="144">
        <f>K85-J85</f>
        <v>8348910</v>
      </c>
    </row>
    <row r="86" spans="1:12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53">
        <f>SUM(J87:J89)</f>
        <v>85251114</v>
      </c>
      <c r="K86" s="53">
        <f>SUM(K87:K89)</f>
        <v>75323856</v>
      </c>
      <c r="L86" s="143"/>
    </row>
    <row r="87" spans="1:12">
      <c r="A87" s="231" t="s">
        <v>129</v>
      </c>
      <c r="B87" s="232"/>
      <c r="C87" s="232"/>
      <c r="D87" s="232"/>
      <c r="E87" s="232"/>
      <c r="F87" s="232"/>
      <c r="G87" s="232"/>
      <c r="H87" s="233"/>
      <c r="I87" s="1">
        <v>80</v>
      </c>
      <c r="J87" s="7">
        <v>47374569</v>
      </c>
      <c r="K87" s="7">
        <v>44380657</v>
      </c>
      <c r="L87" s="144"/>
    </row>
    <row r="88" spans="1:12">
      <c r="A88" s="231" t="s">
        <v>130</v>
      </c>
      <c r="B88" s="232"/>
      <c r="C88" s="232"/>
      <c r="D88" s="232"/>
      <c r="E88" s="232"/>
      <c r="F88" s="232"/>
      <c r="G88" s="232"/>
      <c r="H88" s="233"/>
      <c r="I88" s="1">
        <v>81</v>
      </c>
      <c r="J88" s="7"/>
      <c r="K88" s="7"/>
      <c r="L88" s="144"/>
    </row>
    <row r="89" spans="1:12">
      <c r="A89" s="231" t="s">
        <v>131</v>
      </c>
      <c r="B89" s="232"/>
      <c r="C89" s="232"/>
      <c r="D89" s="232"/>
      <c r="E89" s="232"/>
      <c r="F89" s="232"/>
      <c r="G89" s="232"/>
      <c r="H89" s="233"/>
      <c r="I89" s="1">
        <v>82</v>
      </c>
      <c r="J89" s="7">
        <v>37876545</v>
      </c>
      <c r="K89" s="7">
        <v>30943199</v>
      </c>
      <c r="L89" s="144"/>
    </row>
    <row r="90" spans="1:12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53">
        <f>SUM(J91:J99)</f>
        <v>2098916225</v>
      </c>
      <c r="K90" s="53">
        <f>SUM(K91:K99)</f>
        <v>2567178014</v>
      </c>
      <c r="L90" s="145"/>
    </row>
    <row r="91" spans="1:12">
      <c r="A91" s="231" t="s">
        <v>132</v>
      </c>
      <c r="B91" s="232"/>
      <c r="C91" s="232"/>
      <c r="D91" s="232"/>
      <c r="E91" s="232"/>
      <c r="F91" s="232"/>
      <c r="G91" s="232"/>
      <c r="H91" s="233"/>
      <c r="I91" s="1">
        <v>84</v>
      </c>
      <c r="J91" s="7">
        <v>359804112</v>
      </c>
      <c r="K91" s="7">
        <v>426793662</v>
      </c>
      <c r="L91" s="144"/>
    </row>
    <row r="92" spans="1:12">
      <c r="A92" s="231" t="s">
        <v>243</v>
      </c>
      <c r="B92" s="232"/>
      <c r="C92" s="232"/>
      <c r="D92" s="232"/>
      <c r="E92" s="232"/>
      <c r="F92" s="232"/>
      <c r="G92" s="232"/>
      <c r="H92" s="233"/>
      <c r="I92" s="1">
        <v>85</v>
      </c>
      <c r="J92" s="7"/>
      <c r="K92" s="7"/>
      <c r="L92" s="141"/>
    </row>
    <row r="93" spans="1:12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7">
        <v>1646736347</v>
      </c>
      <c r="K93" s="7">
        <v>1878203692</v>
      </c>
      <c r="L93" s="144"/>
    </row>
    <row r="94" spans="1:12">
      <c r="A94" s="231" t="s">
        <v>244</v>
      </c>
      <c r="B94" s="232"/>
      <c r="C94" s="232"/>
      <c r="D94" s="232"/>
      <c r="E94" s="232"/>
      <c r="F94" s="232"/>
      <c r="G94" s="232"/>
      <c r="H94" s="233"/>
      <c r="I94" s="1">
        <v>87</v>
      </c>
      <c r="J94" s="7"/>
      <c r="K94" s="7"/>
      <c r="L94" s="141"/>
    </row>
    <row r="95" spans="1:12">
      <c r="A95" s="231" t="s">
        <v>245</v>
      </c>
      <c r="B95" s="232"/>
      <c r="C95" s="232"/>
      <c r="D95" s="232"/>
      <c r="E95" s="232"/>
      <c r="F95" s="232"/>
      <c r="G95" s="232"/>
      <c r="H95" s="233"/>
      <c r="I95" s="1">
        <v>88</v>
      </c>
      <c r="J95" s="7"/>
      <c r="K95" s="7"/>
      <c r="L95" s="141"/>
    </row>
    <row r="96" spans="1:12">
      <c r="A96" s="231" t="s">
        <v>246</v>
      </c>
      <c r="B96" s="232"/>
      <c r="C96" s="232"/>
      <c r="D96" s="232"/>
      <c r="E96" s="232"/>
      <c r="F96" s="232"/>
      <c r="G96" s="232"/>
      <c r="H96" s="233"/>
      <c r="I96" s="1">
        <v>89</v>
      </c>
      <c r="J96" s="7"/>
      <c r="K96" s="7">
        <v>112005000</v>
      </c>
      <c r="L96" s="141"/>
    </row>
    <row r="97" spans="1:12">
      <c r="A97" s="231" t="s">
        <v>94</v>
      </c>
      <c r="B97" s="232"/>
      <c r="C97" s="232"/>
      <c r="D97" s="232"/>
      <c r="E97" s="232"/>
      <c r="F97" s="232"/>
      <c r="G97" s="232"/>
      <c r="H97" s="233"/>
      <c r="I97" s="1">
        <v>90</v>
      </c>
      <c r="J97" s="7"/>
      <c r="K97" s="7"/>
      <c r="L97" s="141"/>
    </row>
    <row r="98" spans="1:12">
      <c r="A98" s="231" t="s">
        <v>92</v>
      </c>
      <c r="B98" s="232"/>
      <c r="C98" s="232"/>
      <c r="D98" s="232"/>
      <c r="E98" s="232"/>
      <c r="F98" s="232"/>
      <c r="G98" s="232"/>
      <c r="H98" s="233"/>
      <c r="I98" s="1">
        <v>91</v>
      </c>
      <c r="J98" s="7">
        <v>38421189</v>
      </c>
      <c r="K98" s="7">
        <v>94648263</v>
      </c>
      <c r="L98" s="144"/>
    </row>
    <row r="99" spans="1:12">
      <c r="A99" s="231" t="s">
        <v>93</v>
      </c>
      <c r="B99" s="232"/>
      <c r="C99" s="232"/>
      <c r="D99" s="232"/>
      <c r="E99" s="232"/>
      <c r="F99" s="232"/>
      <c r="G99" s="232"/>
      <c r="H99" s="233"/>
      <c r="I99" s="1">
        <v>92</v>
      </c>
      <c r="J99" s="7">
        <v>53954577</v>
      </c>
      <c r="K99" s="7">
        <v>55527397</v>
      </c>
      <c r="L99" s="144"/>
    </row>
    <row r="100" spans="1:12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53">
        <f>SUM(J101:J112)</f>
        <v>1413877707</v>
      </c>
      <c r="K100" s="53">
        <f>SUM(K101:K112)</f>
        <v>1051056791.7562792</v>
      </c>
      <c r="L100" s="145"/>
    </row>
    <row r="101" spans="1:12">
      <c r="A101" s="231" t="s">
        <v>132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7">
        <v>2520156</v>
      </c>
      <c r="K101" s="7">
        <v>4472742.7562791985</v>
      </c>
      <c r="L101" s="141"/>
    </row>
    <row r="102" spans="1:12">
      <c r="A102" s="231" t="s">
        <v>243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7"/>
      <c r="K102" s="7"/>
      <c r="L102" s="141"/>
    </row>
    <row r="103" spans="1:12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7">
        <v>695667976</v>
      </c>
      <c r="K103" s="7">
        <v>333940868</v>
      </c>
      <c r="L103" s="141"/>
    </row>
    <row r="104" spans="1:12">
      <c r="A104" s="231" t="s">
        <v>244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7"/>
      <c r="K104" s="7"/>
      <c r="L104" s="141"/>
    </row>
    <row r="105" spans="1:12">
      <c r="A105" s="231" t="s">
        <v>245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7">
        <v>594311399</v>
      </c>
      <c r="K105" s="7">
        <v>526059429</v>
      </c>
      <c r="L105" s="141"/>
    </row>
    <row r="106" spans="1:12">
      <c r="A106" s="231" t="s">
        <v>246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7"/>
      <c r="K106" s="7">
        <v>67008000</v>
      </c>
      <c r="L106" s="141"/>
    </row>
    <row r="107" spans="1:12">
      <c r="A107" s="231" t="s">
        <v>94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7"/>
      <c r="K107" s="7"/>
      <c r="L107" s="141"/>
    </row>
    <row r="108" spans="1:12">
      <c r="A108" s="231" t="s">
        <v>95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7">
        <v>28540760</v>
      </c>
      <c r="K108" s="7">
        <v>23968402</v>
      </c>
      <c r="L108" s="141"/>
    </row>
    <row r="109" spans="1:12">
      <c r="A109" s="231" t="s">
        <v>96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7">
        <v>41814483</v>
      </c>
      <c r="K109" s="7">
        <v>55328401</v>
      </c>
      <c r="L109" s="141"/>
    </row>
    <row r="110" spans="1:12">
      <c r="A110" s="231" t="s">
        <v>99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7">
        <v>405954</v>
      </c>
      <c r="K110" s="7">
        <v>411696</v>
      </c>
      <c r="L110" s="141"/>
    </row>
    <row r="111" spans="1:12">
      <c r="A111" s="231" t="s">
        <v>97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7"/>
      <c r="K111" s="7"/>
      <c r="L111" s="141"/>
    </row>
    <row r="112" spans="1:12">
      <c r="A112" s="231" t="s">
        <v>98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7">
        <v>50616979</v>
      </c>
      <c r="K112" s="7">
        <v>39867253</v>
      </c>
      <c r="L112" s="141"/>
    </row>
    <row r="113" spans="1:14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47555137</v>
      </c>
      <c r="K113" s="7">
        <v>102643631</v>
      </c>
      <c r="L113" s="141"/>
    </row>
    <row r="114" spans="1:14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53">
        <f>J69+J86+J90+J100+J113</f>
        <v>5101066465</v>
      </c>
      <c r="K114" s="53">
        <f>K69+K86+K90+K100+K113</f>
        <v>5314081389.756279</v>
      </c>
      <c r="L114" s="145"/>
      <c r="N114" s="130"/>
    </row>
    <row r="115" spans="1:14">
      <c r="A115" s="253" t="s">
        <v>57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8"/>
      <c r="K115" s="8"/>
      <c r="L115" s="141"/>
      <c r="M115" s="132"/>
    </row>
    <row r="116" spans="1:14">
      <c r="A116" s="245" t="s">
        <v>310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  <c r="L116" s="140"/>
    </row>
    <row r="117" spans="1:14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59"/>
      <c r="J117" s="259"/>
      <c r="K117" s="260"/>
      <c r="L117" s="146"/>
    </row>
    <row r="118" spans="1:14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v>1391834503</v>
      </c>
      <c r="K118" s="7">
        <v>1445898408</v>
      </c>
      <c r="L118" s="141"/>
    </row>
    <row r="119" spans="1:14">
      <c r="A119" s="261" t="s">
        <v>9</v>
      </c>
      <c r="B119" s="262"/>
      <c r="C119" s="262"/>
      <c r="D119" s="262"/>
      <c r="E119" s="262"/>
      <c r="F119" s="262"/>
      <c r="G119" s="262"/>
      <c r="H119" s="263"/>
      <c r="I119" s="4">
        <v>110</v>
      </c>
      <c r="J119" s="154">
        <v>63631779</v>
      </c>
      <c r="K119" s="154">
        <v>71980689</v>
      </c>
      <c r="L119" s="141"/>
    </row>
    <row r="120" spans="1:14">
      <c r="A120" s="264" t="s">
        <v>311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135"/>
    </row>
    <row r="121" spans="1:14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135"/>
    </row>
    <row r="122" spans="1:14">
      <c r="K122" s="130"/>
      <c r="L122" s="130"/>
    </row>
    <row r="123" spans="1:14">
      <c r="A123" s="131"/>
      <c r="K123" s="130"/>
    </row>
    <row r="124" spans="1:14" ht="12.75" customHeigh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133"/>
    </row>
    <row r="125" spans="1:14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133"/>
    </row>
  </sheetData>
  <mergeCells count="123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1:K1"/>
    <mergeCell ref="A2:K2"/>
    <mergeCell ref="A3:K3"/>
    <mergeCell ref="A4:H4"/>
    <mergeCell ref="A13:H13"/>
    <mergeCell ref="A14:H14"/>
    <mergeCell ref="A9:H9"/>
    <mergeCell ref="A10:H10"/>
    <mergeCell ref="A11:H11"/>
    <mergeCell ref="A12:H12"/>
    <mergeCell ref="A124:K124"/>
    <mergeCell ref="A125:K125"/>
    <mergeCell ref="A5:H5"/>
    <mergeCell ref="A6:K6"/>
    <mergeCell ref="A7:H7"/>
    <mergeCell ref="A8:H8"/>
    <mergeCell ref="A15:H15"/>
    <mergeCell ref="A16:H16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L85 J118 K118:L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L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L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L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L70 J7:L67 J79:L84 J119 J86:L115 J72:L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zoomScale="110" zoomScaleNormal="100" workbookViewId="0">
      <selection activeCell="N53" sqref="N53"/>
    </sheetView>
  </sheetViews>
  <sheetFormatPr defaultRowHeight="12.75"/>
  <cols>
    <col min="1" max="9" width="9.140625" style="52"/>
    <col min="10" max="10" width="11.140625" style="52" bestFit="1" customWidth="1"/>
    <col min="11" max="11" width="10" style="52" customWidth="1"/>
    <col min="12" max="13" width="11.140625" style="52" bestFit="1" customWidth="1"/>
    <col min="14" max="14" width="11.28515625" style="52" bestFit="1" customWidth="1"/>
    <col min="15" max="15" width="12.85546875" style="52" bestFit="1" customWidth="1"/>
    <col min="16" max="17" width="10.28515625" style="52" bestFit="1" customWidth="1"/>
    <col min="18" max="16384" width="9.140625" style="52"/>
  </cols>
  <sheetData>
    <row r="1" spans="1:15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5" ht="12.7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5" ht="12.75" customHeight="1">
      <c r="A3" s="266" t="s">
        <v>359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5" ht="23.25">
      <c r="A4" s="267" t="s">
        <v>59</v>
      </c>
      <c r="B4" s="267"/>
      <c r="C4" s="267"/>
      <c r="D4" s="267"/>
      <c r="E4" s="267"/>
      <c r="F4" s="267"/>
      <c r="G4" s="267"/>
      <c r="H4" s="267"/>
      <c r="I4" s="58" t="s">
        <v>279</v>
      </c>
      <c r="J4" s="268" t="s">
        <v>319</v>
      </c>
      <c r="K4" s="268"/>
      <c r="L4" s="268" t="s">
        <v>320</v>
      </c>
      <c r="M4" s="268"/>
    </row>
    <row r="5" spans="1:15" ht="22.5">
      <c r="A5" s="267"/>
      <c r="B5" s="267"/>
      <c r="C5" s="267"/>
      <c r="D5" s="267"/>
      <c r="E5" s="267"/>
      <c r="F5" s="267"/>
      <c r="G5" s="267"/>
      <c r="H5" s="267"/>
      <c r="I5" s="58"/>
      <c r="J5" s="60" t="s">
        <v>314</v>
      </c>
      <c r="K5" s="60" t="s">
        <v>315</v>
      </c>
      <c r="L5" s="153" t="s">
        <v>314</v>
      </c>
      <c r="M5" s="153" t="s">
        <v>315</v>
      </c>
    </row>
    <row r="6" spans="1:15">
      <c r="A6" s="268">
        <v>1</v>
      </c>
      <c r="B6" s="268"/>
      <c r="C6" s="268"/>
      <c r="D6" s="268"/>
      <c r="E6" s="268"/>
      <c r="F6" s="268"/>
      <c r="G6" s="268"/>
      <c r="H6" s="26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5">
      <c r="A7" s="225" t="s">
        <v>26</v>
      </c>
      <c r="B7" s="226"/>
      <c r="C7" s="226"/>
      <c r="D7" s="226"/>
      <c r="E7" s="226"/>
      <c r="F7" s="226"/>
      <c r="G7" s="226"/>
      <c r="H7" s="227"/>
      <c r="I7" s="3">
        <v>111</v>
      </c>
      <c r="J7" s="129">
        <f>SUM(J8:J9)</f>
        <v>1705287844</v>
      </c>
      <c r="K7" s="129">
        <f>SUM(K8:K9)</f>
        <v>618399934</v>
      </c>
      <c r="L7" s="129">
        <f>SUM(L8:L9)</f>
        <v>3474598231</v>
      </c>
      <c r="M7" s="129">
        <f>SUM(M8:M9)</f>
        <v>1265140828</v>
      </c>
    </row>
    <row r="8" spans="1:1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7">
        <v>1684294519</v>
      </c>
      <c r="K8" s="7">
        <v>611232378</v>
      </c>
      <c r="L8" s="7">
        <v>3450179527</v>
      </c>
      <c r="M8" s="7">
        <v>1253052667</v>
      </c>
      <c r="N8" s="130"/>
      <c r="O8" s="130"/>
    </row>
    <row r="9" spans="1:1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7">
        <v>20993325</v>
      </c>
      <c r="K9" s="7">
        <v>7167556</v>
      </c>
      <c r="L9" s="7">
        <v>24418704</v>
      </c>
      <c r="M9" s="7">
        <v>12088161</v>
      </c>
      <c r="N9" s="130"/>
      <c r="O9" s="130"/>
    </row>
    <row r="10" spans="1:1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128">
        <f>J11+J12+J16+J20+J21+J22+J25+J26</f>
        <v>1543321425</v>
      </c>
      <c r="K10" s="128">
        <f>K11+K12+K16+K20+K21+K22+K25+K26</f>
        <v>567807587</v>
      </c>
      <c r="L10" s="128">
        <f>L11+L12+L16+L20+L21+L22+L25+L26</f>
        <v>3226007043</v>
      </c>
      <c r="M10" s="128">
        <f>M11+M12+M16+M20+M21+M22+M25+M26</f>
        <v>1141306396</v>
      </c>
    </row>
    <row r="11" spans="1:1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7">
        <v>-7930926</v>
      </c>
      <c r="K11" s="7">
        <v>1157117</v>
      </c>
      <c r="L11" s="7">
        <v>-20382670</v>
      </c>
      <c r="M11" s="7">
        <v>12946618</v>
      </c>
      <c r="N11" s="130"/>
      <c r="O11" s="130"/>
    </row>
    <row r="12" spans="1:1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128">
        <f>SUM(J13:J15)</f>
        <v>1015949056</v>
      </c>
      <c r="K12" s="128">
        <f>SUM(K13:K15)</f>
        <v>367787351</v>
      </c>
      <c r="L12" s="128">
        <f>SUM(L13:L15)</f>
        <v>2026783711</v>
      </c>
      <c r="M12" s="128">
        <f>SUM(M13:M15)</f>
        <v>744700256</v>
      </c>
    </row>
    <row r="13" spans="1:15">
      <c r="A13" s="231" t="s">
        <v>146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234993554</v>
      </c>
      <c r="K13" s="7">
        <v>81947863</v>
      </c>
      <c r="L13" s="7">
        <v>1190112937</v>
      </c>
      <c r="M13" s="7">
        <v>412048168</v>
      </c>
      <c r="N13" s="130"/>
      <c r="O13" s="130"/>
    </row>
    <row r="14" spans="1:15">
      <c r="A14" s="231" t="s">
        <v>147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780955502</v>
      </c>
      <c r="K14" s="7">
        <v>285839488</v>
      </c>
      <c r="L14" s="7">
        <v>836670774</v>
      </c>
      <c r="M14" s="7">
        <v>332652088</v>
      </c>
      <c r="N14" s="130"/>
      <c r="O14" s="130"/>
    </row>
    <row r="15" spans="1:15">
      <c r="A15" s="231" t="s">
        <v>61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/>
      <c r="K15" s="7"/>
      <c r="L15" s="7"/>
      <c r="M15" s="7"/>
    </row>
    <row r="16" spans="1:1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128">
        <f>SUM(J17:J19)</f>
        <v>240107391</v>
      </c>
      <c r="K16" s="128">
        <f>SUM(K17:K19)</f>
        <v>80597942.000000015</v>
      </c>
      <c r="L16" s="128">
        <f>SUM(L17:L19)</f>
        <v>479848258.00000006</v>
      </c>
      <c r="M16" s="128">
        <f>SUM(M17:M19)</f>
        <v>159706400.00000003</v>
      </c>
    </row>
    <row r="17" spans="1:15">
      <c r="A17" s="231" t="s">
        <v>62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150283215.83256754</v>
      </c>
      <c r="K17" s="7">
        <v>50446251.832567543</v>
      </c>
      <c r="L17" s="7">
        <v>300337024.79881144</v>
      </c>
      <c r="M17" s="7">
        <v>99960235.798811436</v>
      </c>
      <c r="N17" s="130"/>
      <c r="O17" s="130"/>
    </row>
    <row r="18" spans="1:15">
      <c r="A18" s="231" t="s">
        <v>63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62884126.164872371</v>
      </c>
      <c r="K18" s="7">
        <v>21108601.164872371</v>
      </c>
      <c r="L18" s="7">
        <v>125672257.85559481</v>
      </c>
      <c r="M18" s="7">
        <v>41827105.855594814</v>
      </c>
      <c r="N18" s="130"/>
      <c r="O18" s="130"/>
    </row>
    <row r="19" spans="1:15">
      <c r="A19" s="231" t="s">
        <v>64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26940049.002560094</v>
      </c>
      <c r="K19" s="7">
        <v>9043089.002560094</v>
      </c>
      <c r="L19" s="7">
        <v>53838975.345593788</v>
      </c>
      <c r="M19" s="7">
        <v>17919058.345593788</v>
      </c>
      <c r="N19" s="130"/>
      <c r="O19" s="130"/>
    </row>
    <row r="20" spans="1:1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7">
        <v>36793747</v>
      </c>
      <c r="K20" s="7">
        <v>12584827</v>
      </c>
      <c r="L20" s="7">
        <v>153383241</v>
      </c>
      <c r="M20" s="7">
        <v>51564561</v>
      </c>
      <c r="N20" s="130"/>
      <c r="O20" s="130"/>
    </row>
    <row r="21" spans="1:1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7">
        <v>231512018</v>
      </c>
      <c r="K21" s="7">
        <v>78929989</v>
      </c>
      <c r="L21" s="7">
        <v>461969343</v>
      </c>
      <c r="M21" s="7">
        <v>144812220</v>
      </c>
      <c r="N21" s="130"/>
      <c r="O21" s="130"/>
    </row>
    <row r="22" spans="1:1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5">
      <c r="A23" s="231" t="s">
        <v>137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/>
      <c r="K23" s="7"/>
      <c r="L23" s="7"/>
      <c r="M23" s="7"/>
    </row>
    <row r="24" spans="1:15">
      <c r="A24" s="231" t="s">
        <v>138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/>
      <c r="K24" s="7"/>
      <c r="L24" s="7"/>
      <c r="M24" s="7"/>
    </row>
    <row r="25" spans="1:1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7"/>
      <c r="K25" s="7"/>
      <c r="L25" s="7"/>
      <c r="M25" s="7"/>
    </row>
    <row r="26" spans="1:1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7">
        <v>26890139</v>
      </c>
      <c r="K26" s="7">
        <v>26750361</v>
      </c>
      <c r="L26" s="7">
        <v>124405160</v>
      </c>
      <c r="M26" s="7">
        <v>27576341</v>
      </c>
      <c r="N26" s="130"/>
      <c r="O26" s="130"/>
    </row>
    <row r="27" spans="1:1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53">
        <f>SUM(J28:J32)</f>
        <v>5157597</v>
      </c>
      <c r="K27" s="53">
        <f>SUM(K28:K32)</f>
        <v>-670726</v>
      </c>
      <c r="L27" s="53">
        <f>SUM(L28:L32)</f>
        <v>13640860</v>
      </c>
      <c r="M27" s="53">
        <f>SUM(M28:M32)</f>
        <v>-4605344</v>
      </c>
      <c r="N27" s="130"/>
      <c r="O27" s="130"/>
    </row>
    <row r="28" spans="1:15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7"/>
      <c r="K28" s="7"/>
      <c r="L28" s="7"/>
      <c r="M28" s="7"/>
    </row>
    <row r="29" spans="1:15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7">
        <v>5157597</v>
      </c>
      <c r="K29" s="7">
        <v>-670726</v>
      </c>
      <c r="L29" s="53">
        <v>13640860</v>
      </c>
      <c r="M29" s="7">
        <v>-4605344</v>
      </c>
      <c r="N29" s="130"/>
      <c r="O29" s="130"/>
    </row>
    <row r="30" spans="1:1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7"/>
      <c r="K30" s="7"/>
      <c r="L30" s="7"/>
      <c r="M30" s="7"/>
    </row>
    <row r="31" spans="1:1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7"/>
      <c r="K31" s="7"/>
      <c r="L31" s="7"/>
      <c r="M31" s="7"/>
    </row>
    <row r="32" spans="1:1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7"/>
      <c r="K32" s="7"/>
      <c r="L32" s="7"/>
      <c r="M32" s="7"/>
    </row>
    <row r="33" spans="1:1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53">
        <f>SUM(J34:J37)</f>
        <v>24569085</v>
      </c>
      <c r="K33" s="53">
        <f>SUM(K34:K37)</f>
        <v>10200157</v>
      </c>
      <c r="L33" s="53">
        <f>SUM(L34:L37)</f>
        <v>192971983.7074846</v>
      </c>
      <c r="M33" s="53">
        <f>SUM(M34:M37)</f>
        <v>69488591.707484603</v>
      </c>
      <c r="N33" s="130"/>
      <c r="O33" s="130"/>
    </row>
    <row r="34" spans="1:1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7"/>
      <c r="K34" s="7"/>
      <c r="L34" s="7">
        <v>33515186.707484607</v>
      </c>
      <c r="M34" s="7">
        <v>16954274.707484607</v>
      </c>
      <c r="N34" s="130"/>
      <c r="O34" s="130"/>
    </row>
    <row r="35" spans="1:15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7">
        <v>24569085</v>
      </c>
      <c r="K35" s="7">
        <v>10200157</v>
      </c>
      <c r="L35" s="7">
        <v>159456797</v>
      </c>
      <c r="M35" s="7">
        <v>52534317</v>
      </c>
      <c r="N35" s="130"/>
      <c r="O35" s="130"/>
    </row>
    <row r="36" spans="1:1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7"/>
      <c r="K36" s="7"/>
      <c r="L36" s="7"/>
      <c r="M36" s="7"/>
    </row>
    <row r="37" spans="1:1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7"/>
      <c r="K37" s="7"/>
      <c r="L37" s="7"/>
      <c r="M37" s="7"/>
    </row>
    <row r="38" spans="1:1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7"/>
      <c r="K38" s="7"/>
      <c r="L38" s="7"/>
      <c r="M38" s="7"/>
    </row>
    <row r="39" spans="1:1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7"/>
      <c r="K39" s="7"/>
      <c r="L39" s="7"/>
      <c r="M39" s="7"/>
    </row>
    <row r="40" spans="1:1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7"/>
      <c r="K40" s="7"/>
      <c r="L40" s="7"/>
      <c r="M40" s="7"/>
    </row>
    <row r="41" spans="1:1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7"/>
      <c r="K41" s="7"/>
      <c r="L41" s="7"/>
      <c r="M41" s="7"/>
    </row>
    <row r="42" spans="1:1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53">
        <f>J7+J27+J38+J40</f>
        <v>1710445441</v>
      </c>
      <c r="K42" s="53">
        <f>K7+K27+K38+K40</f>
        <v>617729208</v>
      </c>
      <c r="L42" s="53">
        <f>L7+L27+L38+L40</f>
        <v>3488239091</v>
      </c>
      <c r="M42" s="53">
        <f>M7+M27+M38+M40</f>
        <v>1260535484</v>
      </c>
      <c r="N42" s="130"/>
      <c r="O42" s="130"/>
    </row>
    <row r="43" spans="1:1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53">
        <f>J10+J33+J39+J41</f>
        <v>1567890510</v>
      </c>
      <c r="K43" s="53">
        <f>K10+K33+K39+K41</f>
        <v>578007744</v>
      </c>
      <c r="L43" s="53">
        <f>L10+L33+L39+L41</f>
        <v>3418979026.7074847</v>
      </c>
      <c r="M43" s="53">
        <f>M10+M33+M39+M41</f>
        <v>1210794987.7074847</v>
      </c>
      <c r="N43" s="130"/>
      <c r="O43" s="130"/>
    </row>
    <row r="44" spans="1:1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53">
        <f>J42-J43</f>
        <v>142554931</v>
      </c>
      <c r="K44" s="53">
        <f>K42-K43</f>
        <v>39721464</v>
      </c>
      <c r="L44" s="53">
        <f>L42-L43</f>
        <v>69260064.292515278</v>
      </c>
      <c r="M44" s="53">
        <f>M42-M43</f>
        <v>49740496.292515278</v>
      </c>
      <c r="N44" s="130"/>
      <c r="O44" s="130"/>
    </row>
    <row r="45" spans="1:15">
      <c r="A45" s="248" t="s">
        <v>218</v>
      </c>
      <c r="B45" s="249"/>
      <c r="C45" s="249"/>
      <c r="D45" s="249"/>
      <c r="E45" s="249"/>
      <c r="F45" s="249"/>
      <c r="G45" s="249"/>
      <c r="H45" s="250"/>
      <c r="I45" s="1">
        <v>149</v>
      </c>
      <c r="J45" s="53">
        <f>IF(J42&gt;J43,J42-J43,0)</f>
        <v>142554931</v>
      </c>
      <c r="K45" s="53">
        <f>IF(K42&gt;K43,K42-K43,0)</f>
        <v>39721464</v>
      </c>
      <c r="L45" s="53">
        <f>IF(L42&gt;L43,L42-L43,0)</f>
        <v>69260064.292515278</v>
      </c>
      <c r="M45" s="53">
        <f>IF(M42&gt;M43,M42-M43,0)</f>
        <v>49740496.292515278</v>
      </c>
      <c r="N45" s="130"/>
      <c r="O45" s="130"/>
    </row>
    <row r="46" spans="1:15">
      <c r="A46" s="248" t="s">
        <v>219</v>
      </c>
      <c r="B46" s="249"/>
      <c r="C46" s="249"/>
      <c r="D46" s="249"/>
      <c r="E46" s="249"/>
      <c r="F46" s="249"/>
      <c r="G46" s="249"/>
      <c r="H46" s="25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O46" s="130"/>
    </row>
    <row r="47" spans="1:1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7">
        <v>35941987</v>
      </c>
      <c r="K47" s="7">
        <v>10888763</v>
      </c>
      <c r="L47" s="7">
        <v>28814910</v>
      </c>
      <c r="M47" s="7">
        <v>20869287</v>
      </c>
      <c r="N47" s="130"/>
      <c r="O47" s="130"/>
    </row>
    <row r="48" spans="1:1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53">
        <f>J44-J47</f>
        <v>106612944</v>
      </c>
      <c r="K48" s="53">
        <f>K44-K47</f>
        <v>28832701</v>
      </c>
      <c r="L48" s="53">
        <f>L44-L47</f>
        <v>40445154.292515278</v>
      </c>
      <c r="M48" s="53">
        <f>M44-M47</f>
        <v>28871209.292515278</v>
      </c>
      <c r="N48" s="130"/>
      <c r="O48" s="130"/>
    </row>
    <row r="49" spans="1:15">
      <c r="A49" s="248" t="s">
        <v>192</v>
      </c>
      <c r="B49" s="249"/>
      <c r="C49" s="249"/>
      <c r="D49" s="249"/>
      <c r="E49" s="249"/>
      <c r="F49" s="249"/>
      <c r="G49" s="249"/>
      <c r="H49" s="250"/>
      <c r="I49" s="1">
        <v>153</v>
      </c>
      <c r="J49" s="53">
        <f>IF(J48&gt;0,J48,0)</f>
        <v>106612944</v>
      </c>
      <c r="K49" s="53">
        <f>IF(K48&gt;0,K48,0)</f>
        <v>28832701</v>
      </c>
      <c r="L49" s="53">
        <f>IF(L48&gt;0,L48,0)</f>
        <v>40445154.292515278</v>
      </c>
      <c r="M49" s="53">
        <f>IF(M48&gt;0,M48,0)</f>
        <v>28871209.292515278</v>
      </c>
      <c r="N49" s="130"/>
      <c r="O49" s="130"/>
    </row>
    <row r="50" spans="1:15">
      <c r="A50" s="272" t="s">
        <v>220</v>
      </c>
      <c r="B50" s="273"/>
      <c r="C50" s="273"/>
      <c r="D50" s="273"/>
      <c r="E50" s="273"/>
      <c r="F50" s="273"/>
      <c r="G50" s="273"/>
      <c r="H50" s="27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5" ht="12.75" customHeight="1">
      <c r="A51" s="245" t="s">
        <v>312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</row>
    <row r="52" spans="1:15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55"/>
      <c r="J52" s="55"/>
      <c r="K52" s="55"/>
      <c r="L52" s="55"/>
      <c r="M52" s="62"/>
    </row>
    <row r="53" spans="1:15">
      <c r="A53" s="269" t="s">
        <v>234</v>
      </c>
      <c r="B53" s="270"/>
      <c r="C53" s="270"/>
      <c r="D53" s="270"/>
      <c r="E53" s="270"/>
      <c r="F53" s="270"/>
      <c r="G53" s="270"/>
      <c r="H53" s="271"/>
      <c r="I53" s="1">
        <v>155</v>
      </c>
      <c r="J53" s="127">
        <v>99292073</v>
      </c>
      <c r="K53" s="127">
        <v>25278000</v>
      </c>
      <c r="L53" s="7">
        <v>33294777</v>
      </c>
      <c r="M53" s="7">
        <v>26243210</v>
      </c>
      <c r="N53" s="130"/>
    </row>
    <row r="54" spans="1:15">
      <c r="A54" s="269" t="s">
        <v>235</v>
      </c>
      <c r="B54" s="270"/>
      <c r="C54" s="270"/>
      <c r="D54" s="270"/>
      <c r="E54" s="270"/>
      <c r="F54" s="270"/>
      <c r="G54" s="270"/>
      <c r="H54" s="271"/>
      <c r="I54" s="1">
        <v>156</v>
      </c>
      <c r="J54" s="8">
        <v>7320370</v>
      </c>
      <c r="K54" s="8">
        <v>3554363</v>
      </c>
      <c r="L54" s="8">
        <v>7150377</v>
      </c>
      <c r="M54" s="8">
        <v>2627998</v>
      </c>
      <c r="N54" s="130"/>
    </row>
    <row r="55" spans="1:15" ht="12.75" customHeight="1">
      <c r="A55" s="245" t="s">
        <v>189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5">
      <c r="A56" s="225" t="s">
        <v>204</v>
      </c>
      <c r="B56" s="226"/>
      <c r="C56" s="226"/>
      <c r="D56" s="226"/>
      <c r="E56" s="226"/>
      <c r="F56" s="226"/>
      <c r="G56" s="226"/>
      <c r="H56" s="227"/>
      <c r="I56" s="9">
        <v>157</v>
      </c>
      <c r="J56" s="6">
        <f>J48</f>
        <v>106612944</v>
      </c>
      <c r="K56" s="6">
        <f>K48</f>
        <v>28832701</v>
      </c>
      <c r="L56" s="6">
        <f>L48</f>
        <v>40445154.292515278</v>
      </c>
      <c r="M56" s="6">
        <f>M48</f>
        <v>28871209.292515278</v>
      </c>
      <c r="N56" s="130"/>
    </row>
    <row r="57" spans="1:1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53">
        <f>SUM(J58:J64)</f>
        <v>-3207000</v>
      </c>
      <c r="K57" s="53">
        <f>SUM(K58:K64)</f>
        <v>1344000</v>
      </c>
      <c r="L57" s="53">
        <f>SUM(L58:L64)</f>
        <v>28308000</v>
      </c>
      <c r="M57" s="53">
        <f>SUM(M58:M64)</f>
        <v>4411750</v>
      </c>
      <c r="N57" s="130"/>
    </row>
    <row r="58" spans="1:1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7">
        <v>-3269000</v>
      </c>
      <c r="K58" s="7">
        <v>1340000</v>
      </c>
      <c r="L58" s="7">
        <v>75139000</v>
      </c>
      <c r="M58" s="7">
        <v>41324750</v>
      </c>
      <c r="N58" s="130"/>
    </row>
    <row r="59" spans="1:15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7"/>
      <c r="K59" s="7"/>
      <c r="L59" s="7"/>
      <c r="M59" s="7"/>
    </row>
    <row r="60" spans="1:15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7"/>
      <c r="K60" s="7"/>
      <c r="L60" s="7"/>
      <c r="M60" s="7"/>
    </row>
    <row r="61" spans="1:1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7">
        <v>62000</v>
      </c>
      <c r="K61" s="7">
        <v>4000</v>
      </c>
      <c r="L61" s="7">
        <v>-46831000</v>
      </c>
      <c r="M61" s="7">
        <v>-36913000</v>
      </c>
      <c r="N61" s="130"/>
    </row>
    <row r="62" spans="1:1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7"/>
      <c r="K62" s="7"/>
      <c r="L62" s="7"/>
      <c r="M62" s="7"/>
    </row>
    <row r="63" spans="1:1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7"/>
      <c r="K63" s="7"/>
      <c r="L63" s="7"/>
      <c r="M63" s="7"/>
    </row>
    <row r="64" spans="1:1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7"/>
      <c r="K64" s="7"/>
      <c r="L64" s="7"/>
      <c r="M64" s="7"/>
    </row>
    <row r="65" spans="1:14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7"/>
      <c r="K65" s="7"/>
      <c r="L65" s="7"/>
      <c r="M65" s="7"/>
    </row>
    <row r="66" spans="1:14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53">
        <f>J57-J65</f>
        <v>-3207000</v>
      </c>
      <c r="K66" s="53">
        <f>K57-K65</f>
        <v>1344000</v>
      </c>
      <c r="L66" s="53">
        <f>L57-L65</f>
        <v>28308000</v>
      </c>
      <c r="M66" s="53">
        <f>M57-M65</f>
        <v>4411750</v>
      </c>
      <c r="N66" s="130"/>
    </row>
    <row r="67" spans="1:14">
      <c r="A67" s="228" t="s">
        <v>194</v>
      </c>
      <c r="B67" s="229"/>
      <c r="C67" s="229"/>
      <c r="D67" s="229"/>
      <c r="E67" s="229"/>
      <c r="F67" s="229"/>
      <c r="G67" s="229"/>
      <c r="H67" s="230"/>
      <c r="I67" s="1">
        <v>168</v>
      </c>
      <c r="J67" s="61">
        <f>J56+J66</f>
        <v>103405944</v>
      </c>
      <c r="K67" s="61">
        <f>K56+K66</f>
        <v>30176701</v>
      </c>
      <c r="L67" s="61">
        <f>L56+L66</f>
        <v>68753154.292515278</v>
      </c>
      <c r="M67" s="61">
        <f>M56+M66</f>
        <v>33282959.292515278</v>
      </c>
      <c r="N67" s="130"/>
    </row>
    <row r="68" spans="1:14" ht="12.75" customHeight="1">
      <c r="A68" s="279" t="s">
        <v>313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4" ht="12.75" customHeight="1">
      <c r="A69" s="281" t="s">
        <v>188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1:14">
      <c r="A70" s="269" t="s">
        <v>234</v>
      </c>
      <c r="B70" s="270"/>
      <c r="C70" s="270"/>
      <c r="D70" s="270"/>
      <c r="E70" s="270"/>
      <c r="F70" s="270"/>
      <c r="G70" s="270"/>
      <c r="H70" s="271"/>
      <c r="I70" s="1">
        <v>169</v>
      </c>
      <c r="J70" s="7">
        <v>96115944</v>
      </c>
      <c r="K70" s="7">
        <v>26587701</v>
      </c>
      <c r="L70" s="7">
        <v>59329074</v>
      </c>
      <c r="M70" s="7">
        <v>29667654</v>
      </c>
      <c r="N70" s="130"/>
    </row>
    <row r="71" spans="1:14">
      <c r="A71" s="276" t="s">
        <v>235</v>
      </c>
      <c r="B71" s="277"/>
      <c r="C71" s="277"/>
      <c r="D71" s="277"/>
      <c r="E71" s="277"/>
      <c r="F71" s="277"/>
      <c r="G71" s="277"/>
      <c r="H71" s="278"/>
      <c r="I71" s="4">
        <v>170</v>
      </c>
      <c r="J71" s="8">
        <v>7290000</v>
      </c>
      <c r="K71" s="8">
        <v>3589000</v>
      </c>
      <c r="L71" s="8">
        <v>9424080</v>
      </c>
      <c r="M71" s="8">
        <v>3614910</v>
      </c>
      <c r="N71" s="130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54:M54 K66:M67 M61 J56:J67 K58:L65 K56:M57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26:M27 J27:K27 L27:L28 K28:K32 K12:M12 L36:L41 K23:L26 L30:L32 K13:L15 K33:M33 L35:M35 J48:M50 J53:K53 J7:M10 M13:M14 K16:M22 L29:M29 K34:K41 J12:J26 J28:J4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5"/>
  <sheetViews>
    <sheetView view="pageBreakPreview" topLeftCell="A31" zoomScale="110" zoomScaleNormal="100" workbookViewId="0">
      <selection activeCell="K7" sqref="K7"/>
    </sheetView>
  </sheetViews>
  <sheetFormatPr defaultRowHeight="12.75"/>
  <cols>
    <col min="1" max="9" width="9.140625" style="52"/>
    <col min="10" max="10" width="9.85546875" style="52" bestFit="1" customWidth="1"/>
    <col min="11" max="11" width="11.140625" style="52" bestFit="1" customWidth="1"/>
    <col min="12" max="16384" width="9.140625" style="52"/>
  </cols>
  <sheetData>
    <row r="1" spans="1:12" ht="12.75" customHeight="1">
      <c r="A1" s="286" t="s">
        <v>164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2" ht="12.75" customHeight="1">
      <c r="A2" s="287" t="s">
        <v>358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2">
      <c r="A3" s="283" t="s">
        <v>346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2" ht="23.25">
      <c r="A4" s="288" t="s">
        <v>59</v>
      </c>
      <c r="B4" s="288"/>
      <c r="C4" s="288"/>
      <c r="D4" s="288"/>
      <c r="E4" s="288"/>
      <c r="F4" s="288"/>
      <c r="G4" s="288"/>
      <c r="H4" s="288"/>
      <c r="I4" s="66" t="s">
        <v>279</v>
      </c>
      <c r="J4" s="67" t="s">
        <v>319</v>
      </c>
      <c r="K4" s="147" t="s">
        <v>320</v>
      </c>
    </row>
    <row r="5" spans="1:12">
      <c r="A5" s="289">
        <v>1</v>
      </c>
      <c r="B5" s="289"/>
      <c r="C5" s="289"/>
      <c r="D5" s="289"/>
      <c r="E5" s="289"/>
      <c r="F5" s="289"/>
      <c r="G5" s="289"/>
      <c r="H5" s="289"/>
      <c r="I5" s="68">
        <v>2</v>
      </c>
      <c r="J5" s="69" t="s">
        <v>283</v>
      </c>
      <c r="K5" s="69" t="s">
        <v>284</v>
      </c>
    </row>
    <row r="6" spans="1:12">
      <c r="A6" s="245" t="s">
        <v>156</v>
      </c>
      <c r="B6" s="256"/>
      <c r="C6" s="256"/>
      <c r="D6" s="256"/>
      <c r="E6" s="256"/>
      <c r="F6" s="256"/>
      <c r="G6" s="256"/>
      <c r="H6" s="256"/>
      <c r="I6" s="290"/>
      <c r="J6" s="290"/>
      <c r="K6" s="291"/>
    </row>
    <row r="7" spans="1:12">
      <c r="A7" s="231" t="s">
        <v>40</v>
      </c>
      <c r="B7" s="232"/>
      <c r="C7" s="232"/>
      <c r="D7" s="232"/>
      <c r="E7" s="232"/>
      <c r="F7" s="232"/>
      <c r="G7" s="232"/>
      <c r="H7" s="232"/>
      <c r="I7" s="1">
        <v>1</v>
      </c>
      <c r="J7" s="5">
        <v>142554931</v>
      </c>
      <c r="K7" s="7">
        <v>69260064</v>
      </c>
    </row>
    <row r="8" spans="1:12">
      <c r="A8" s="231" t="s">
        <v>41</v>
      </c>
      <c r="B8" s="232"/>
      <c r="C8" s="232"/>
      <c r="D8" s="232"/>
      <c r="E8" s="232"/>
      <c r="F8" s="232"/>
      <c r="G8" s="232"/>
      <c r="H8" s="232"/>
      <c r="I8" s="1">
        <v>2</v>
      </c>
      <c r="J8" s="5">
        <v>36793747</v>
      </c>
      <c r="K8" s="7">
        <v>153383241</v>
      </c>
    </row>
    <row r="9" spans="1:12">
      <c r="A9" s="231" t="s">
        <v>42</v>
      </c>
      <c r="B9" s="232"/>
      <c r="C9" s="232"/>
      <c r="D9" s="232"/>
      <c r="E9" s="232"/>
      <c r="F9" s="232"/>
      <c r="G9" s="232"/>
      <c r="H9" s="232"/>
      <c r="I9" s="1">
        <v>3</v>
      </c>
      <c r="J9" s="5">
        <v>32587185</v>
      </c>
      <c r="K9" s="7"/>
      <c r="L9" s="130"/>
    </row>
    <row r="10" spans="1:12">
      <c r="A10" s="231" t="s">
        <v>43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>
        <v>91248</v>
      </c>
    </row>
    <row r="11" spans="1:12">
      <c r="A11" s="231" t="s">
        <v>44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2">
      <c r="A12" s="231" t="s">
        <v>51</v>
      </c>
      <c r="B12" s="232"/>
      <c r="C12" s="232"/>
      <c r="D12" s="232"/>
      <c r="E12" s="232"/>
      <c r="F12" s="232"/>
      <c r="G12" s="232"/>
      <c r="H12" s="232"/>
      <c r="I12" s="1">
        <v>6</v>
      </c>
      <c r="J12" s="5"/>
      <c r="K12" s="7">
        <v>50632992</v>
      </c>
    </row>
    <row r="13" spans="1:12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64">
        <f>SUM(J7:J12)</f>
        <v>211935863</v>
      </c>
      <c r="K13" s="53">
        <f>SUM(K7:K12)</f>
        <v>273367545</v>
      </c>
    </row>
    <row r="14" spans="1:12">
      <c r="A14" s="231" t="s">
        <v>52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>
        <v>7403745</v>
      </c>
    </row>
    <row r="15" spans="1:12">
      <c r="A15" s="231" t="s">
        <v>53</v>
      </c>
      <c r="B15" s="232"/>
      <c r="C15" s="232"/>
      <c r="D15" s="232"/>
      <c r="E15" s="232"/>
      <c r="F15" s="232"/>
      <c r="G15" s="232"/>
      <c r="H15" s="232"/>
      <c r="I15" s="1">
        <v>9</v>
      </c>
      <c r="J15" s="5">
        <v>34167282</v>
      </c>
      <c r="K15" s="7"/>
    </row>
    <row r="16" spans="1:12">
      <c r="A16" s="231" t="s">
        <v>54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>
        <v>61056697</v>
      </c>
      <c r="K16" s="7">
        <v>107461329</v>
      </c>
    </row>
    <row r="17" spans="1:11">
      <c r="A17" s="231" t="s">
        <v>55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>
        <v>71840530</v>
      </c>
      <c r="K17" s="7"/>
    </row>
    <row r="18" spans="1:11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64">
        <f>SUM(J14:J17)</f>
        <v>167064509</v>
      </c>
      <c r="K18" s="53">
        <f>SUM(K14:K17)</f>
        <v>114865074</v>
      </c>
    </row>
    <row r="19" spans="1:11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64">
        <f>IF(J13&gt;J18,J13-J18,0)</f>
        <v>44871354</v>
      </c>
      <c r="K19" s="53">
        <f>IF(K13&gt;K18,K13-K18,0)</f>
        <v>158502471</v>
      </c>
    </row>
    <row r="20" spans="1:11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>
      <c r="A21" s="245" t="s">
        <v>159</v>
      </c>
      <c r="B21" s="256"/>
      <c r="C21" s="256"/>
      <c r="D21" s="256"/>
      <c r="E21" s="256"/>
      <c r="F21" s="256"/>
      <c r="G21" s="256"/>
      <c r="H21" s="256"/>
      <c r="I21" s="290"/>
      <c r="J21" s="290"/>
      <c r="K21" s="291"/>
    </row>
    <row r="22" spans="1:11">
      <c r="A22" s="231" t="s">
        <v>178</v>
      </c>
      <c r="B22" s="232"/>
      <c r="C22" s="232"/>
      <c r="D22" s="232"/>
      <c r="E22" s="232"/>
      <c r="F22" s="232"/>
      <c r="G22" s="232"/>
      <c r="H22" s="232"/>
      <c r="I22" s="1">
        <v>15</v>
      </c>
      <c r="J22" s="5">
        <v>10030765</v>
      </c>
      <c r="K22" s="7">
        <v>12478421</v>
      </c>
    </row>
    <row r="23" spans="1:11">
      <c r="A23" s="231" t="s">
        <v>179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>
        <v>46962000</v>
      </c>
    </row>
    <row r="24" spans="1:11">
      <c r="A24" s="231" t="s">
        <v>180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>
        <v>5063044</v>
      </c>
      <c r="K24" s="7">
        <v>6167121</v>
      </c>
    </row>
    <row r="25" spans="1:11">
      <c r="A25" s="231" t="s">
        <v>181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>
        <v>224914</v>
      </c>
      <c r="K25" s="7"/>
    </row>
    <row r="26" spans="1:11">
      <c r="A26" s="231" t="s">
        <v>182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>
        <v>143680002</v>
      </c>
      <c r="K26" s="7"/>
    </row>
    <row r="27" spans="1:11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64">
        <f>SUM(J22:J26)</f>
        <v>158998725</v>
      </c>
      <c r="K27" s="53">
        <f>SUM(K22:K26)</f>
        <v>65607542</v>
      </c>
    </row>
    <row r="28" spans="1:11">
      <c r="A28" s="231" t="s">
        <v>115</v>
      </c>
      <c r="B28" s="232"/>
      <c r="C28" s="232"/>
      <c r="D28" s="232"/>
      <c r="E28" s="232"/>
      <c r="F28" s="232"/>
      <c r="G28" s="232"/>
      <c r="H28" s="232"/>
      <c r="I28" s="1">
        <v>21</v>
      </c>
      <c r="J28" s="5">
        <v>29051587</v>
      </c>
      <c r="K28" s="7">
        <v>71667855</v>
      </c>
    </row>
    <row r="29" spans="1:11">
      <c r="A29" s="231" t="s">
        <v>116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>
        <v>12501263</v>
      </c>
      <c r="K29" s="7">
        <v>8448000</v>
      </c>
    </row>
    <row r="30" spans="1:11">
      <c r="A30" s="231" t="s">
        <v>16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>
        <v>2882000</v>
      </c>
    </row>
    <row r="31" spans="1:11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64">
        <f>SUM(J28:J30)</f>
        <v>41552850</v>
      </c>
      <c r="K31" s="53">
        <f>SUM(K28:K30)</f>
        <v>82997855</v>
      </c>
    </row>
    <row r="32" spans="1:11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4">
        <f>IF(J27&gt;J31,J27-J31,0)</f>
        <v>117445875</v>
      </c>
      <c r="K32" s="53">
        <f>IF(K27&gt;K31,K27-K31,0)</f>
        <v>0</v>
      </c>
    </row>
    <row r="33" spans="1:11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64">
        <f>IF(J31&gt;J27,J31-J27,0)</f>
        <v>0</v>
      </c>
      <c r="K33" s="53">
        <f>IF(K31&gt;K27,K31-K27,0)</f>
        <v>17390313</v>
      </c>
    </row>
    <row r="34" spans="1:11">
      <c r="A34" s="245" t="s">
        <v>160</v>
      </c>
      <c r="B34" s="256"/>
      <c r="C34" s="256"/>
      <c r="D34" s="256"/>
      <c r="E34" s="256"/>
      <c r="F34" s="256"/>
      <c r="G34" s="256"/>
      <c r="H34" s="256"/>
      <c r="I34" s="290"/>
      <c r="J34" s="290"/>
      <c r="K34" s="291"/>
    </row>
    <row r="35" spans="1:11">
      <c r="A35" s="231" t="s">
        <v>174</v>
      </c>
      <c r="B35" s="232"/>
      <c r="C35" s="232"/>
      <c r="D35" s="232"/>
      <c r="E35" s="232"/>
      <c r="F35" s="232"/>
      <c r="G35" s="232"/>
      <c r="H35" s="232"/>
      <c r="I35" s="1">
        <v>27</v>
      </c>
      <c r="J35" s="5">
        <v>605013500</v>
      </c>
      <c r="K35" s="7">
        <v>62221000</v>
      </c>
    </row>
    <row r="36" spans="1:11">
      <c r="A36" s="231" t="s">
        <v>29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>
        <v>7694316</v>
      </c>
      <c r="K36" s="7">
        <v>1095540025</v>
      </c>
    </row>
    <row r="37" spans="1:11">
      <c r="A37" s="231" t="s">
        <v>30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64">
        <f>SUM(J35:J37)</f>
        <v>612707816</v>
      </c>
      <c r="K38" s="53">
        <f>SUM(K35:K37)</f>
        <v>1157761025</v>
      </c>
    </row>
    <row r="39" spans="1:11">
      <c r="A39" s="231" t="s">
        <v>31</v>
      </c>
      <c r="B39" s="232"/>
      <c r="C39" s="232"/>
      <c r="D39" s="232"/>
      <c r="E39" s="232"/>
      <c r="F39" s="232"/>
      <c r="G39" s="232"/>
      <c r="H39" s="232"/>
      <c r="I39" s="1">
        <v>31</v>
      </c>
      <c r="J39" s="5"/>
      <c r="K39" s="7">
        <v>1134748175</v>
      </c>
    </row>
    <row r="40" spans="1:11">
      <c r="A40" s="231" t="s">
        <v>32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>
        <v>29582830</v>
      </c>
      <c r="K40" s="7">
        <v>1049000</v>
      </c>
    </row>
    <row r="41" spans="1:11">
      <c r="A41" s="231" t="s">
        <v>33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>
      <c r="A42" s="231" t="s">
        <v>34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>
        <v>2532000</v>
      </c>
    </row>
    <row r="43" spans="1:11">
      <c r="A43" s="231" t="s">
        <v>35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64">
        <f>SUM(J39:J43)</f>
        <v>29582830</v>
      </c>
      <c r="K44" s="53">
        <f>SUM(K39:K43)</f>
        <v>1138329175</v>
      </c>
    </row>
    <row r="45" spans="1:11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64">
        <f>IF(J38&gt;J44,J38-J44,0)</f>
        <v>583124986</v>
      </c>
      <c r="K45" s="53">
        <f>IF(K38&gt;K44,K38-K44,0)</f>
        <v>19431850</v>
      </c>
    </row>
    <row r="46" spans="1:11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>
      <c r="A47" s="231" t="s">
        <v>70</v>
      </c>
      <c r="B47" s="232"/>
      <c r="C47" s="232"/>
      <c r="D47" s="232"/>
      <c r="E47" s="232"/>
      <c r="F47" s="232"/>
      <c r="G47" s="232"/>
      <c r="H47" s="232"/>
      <c r="I47" s="1">
        <v>39</v>
      </c>
      <c r="J47" s="64">
        <f>IF(J19-J20+J32-J33+J45-J46&gt;0,J19-J20+J32-J33+J45-J46,0)</f>
        <v>745442215</v>
      </c>
      <c r="K47" s="53">
        <f>IF(K19-K20+K32-K33+K45-K46&gt;0,K19-K20+K32-K33+K45-K46,0)</f>
        <v>160544008</v>
      </c>
    </row>
    <row r="48" spans="1:11">
      <c r="A48" s="231" t="s">
        <v>71</v>
      </c>
      <c r="B48" s="232"/>
      <c r="C48" s="232"/>
      <c r="D48" s="232"/>
      <c r="E48" s="232"/>
      <c r="F48" s="232"/>
      <c r="G48" s="232"/>
      <c r="H48" s="23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>
      <c r="A49" s="231" t="s">
        <v>161</v>
      </c>
      <c r="B49" s="232"/>
      <c r="C49" s="232"/>
      <c r="D49" s="232"/>
      <c r="E49" s="232"/>
      <c r="F49" s="232"/>
      <c r="G49" s="232"/>
      <c r="H49" s="232"/>
      <c r="I49" s="1">
        <v>41</v>
      </c>
      <c r="J49" s="5">
        <v>74580434</v>
      </c>
      <c r="K49" s="7">
        <v>231977856</v>
      </c>
    </row>
    <row r="50" spans="1:11">
      <c r="A50" s="231" t="s">
        <v>175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>
        <f>J47</f>
        <v>745442215</v>
      </c>
      <c r="K50" s="7">
        <f>K47</f>
        <v>160544008</v>
      </c>
    </row>
    <row r="51" spans="1:11">
      <c r="A51" s="231" t="s">
        <v>176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7">
        <f>K48</f>
        <v>0</v>
      </c>
    </row>
    <row r="52" spans="1:11">
      <c r="A52" s="261" t="s">
        <v>177</v>
      </c>
      <c r="B52" s="262"/>
      <c r="C52" s="262"/>
      <c r="D52" s="262"/>
      <c r="E52" s="262"/>
      <c r="F52" s="262"/>
      <c r="G52" s="262"/>
      <c r="H52" s="262"/>
      <c r="I52" s="4">
        <v>44</v>
      </c>
      <c r="J52" s="65">
        <f>J49+J50-J51</f>
        <v>820022649</v>
      </c>
      <c r="K52" s="61">
        <f>K49+K50-K51</f>
        <v>392521864</v>
      </c>
    </row>
    <row r="54" spans="1:11">
      <c r="K54" s="7"/>
    </row>
    <row r="55" spans="1:11">
      <c r="K55" s="130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 K54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topLeftCell="A37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86" t="s">
        <v>197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8" t="s">
        <v>59</v>
      </c>
      <c r="B4" s="288"/>
      <c r="C4" s="288"/>
      <c r="D4" s="288"/>
      <c r="E4" s="288"/>
      <c r="F4" s="288"/>
      <c r="G4" s="288"/>
      <c r="H4" s="288"/>
      <c r="I4" s="66" t="s">
        <v>279</v>
      </c>
      <c r="J4" s="67" t="s">
        <v>319</v>
      </c>
      <c r="K4" s="67" t="s">
        <v>320</v>
      </c>
    </row>
    <row r="5" spans="1:11">
      <c r="A5" s="294">
        <v>1</v>
      </c>
      <c r="B5" s="294"/>
      <c r="C5" s="294"/>
      <c r="D5" s="294"/>
      <c r="E5" s="294"/>
      <c r="F5" s="294"/>
      <c r="G5" s="294"/>
      <c r="H5" s="294"/>
      <c r="I5" s="72">
        <v>2</v>
      </c>
      <c r="J5" s="73" t="s">
        <v>283</v>
      </c>
      <c r="K5" s="73" t="s">
        <v>284</v>
      </c>
    </row>
    <row r="6" spans="1:11">
      <c r="A6" s="245" t="s">
        <v>156</v>
      </c>
      <c r="B6" s="256"/>
      <c r="C6" s="256"/>
      <c r="D6" s="256"/>
      <c r="E6" s="256"/>
      <c r="F6" s="256"/>
      <c r="G6" s="256"/>
      <c r="H6" s="256"/>
      <c r="I6" s="290"/>
      <c r="J6" s="290"/>
      <c r="K6" s="291"/>
    </row>
    <row r="7" spans="1:11">
      <c r="A7" s="231" t="s">
        <v>199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>
      <c r="A8" s="231" t="s">
        <v>119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>
      <c r="A9" s="231" t="s">
        <v>120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>
      <c r="A10" s="231" t="s">
        <v>121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>
      <c r="A11" s="231" t="s">
        <v>122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64">
        <f>SUM(J7:J11)</f>
        <v>0</v>
      </c>
      <c r="K12" s="53">
        <f>SUM(K7:K11)</f>
        <v>0</v>
      </c>
    </row>
    <row r="13" spans="1:11">
      <c r="A13" s="231" t="s">
        <v>123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>
      <c r="A14" s="231" t="s">
        <v>124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>
      <c r="A15" s="231" t="s">
        <v>125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>
      <c r="A16" s="231" t="s">
        <v>126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>
      <c r="A17" s="231" t="s">
        <v>127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>
      <c r="A18" s="231" t="s">
        <v>128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28" t="s">
        <v>108</v>
      </c>
      <c r="B20" s="295"/>
      <c r="C20" s="295"/>
      <c r="D20" s="295"/>
      <c r="E20" s="295"/>
      <c r="F20" s="295"/>
      <c r="G20" s="295"/>
      <c r="H20" s="29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42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45" t="s">
        <v>159</v>
      </c>
      <c r="B22" s="256"/>
      <c r="C22" s="256"/>
      <c r="D22" s="256"/>
      <c r="E22" s="256"/>
      <c r="F22" s="256"/>
      <c r="G22" s="256"/>
      <c r="H22" s="256"/>
      <c r="I22" s="290"/>
      <c r="J22" s="290"/>
      <c r="K22" s="291"/>
    </row>
    <row r="23" spans="1:11">
      <c r="A23" s="231" t="s">
        <v>165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>
      <c r="A24" s="231" t="s">
        <v>166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>
      <c r="A25" s="231" t="s">
        <v>321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>
      <c r="A26" s="231" t="s">
        <v>322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>
      <c r="A27" s="231" t="s">
        <v>167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45" t="s">
        <v>160</v>
      </c>
      <c r="B35" s="256"/>
      <c r="C35" s="256"/>
      <c r="D35" s="256"/>
      <c r="E35" s="256"/>
      <c r="F35" s="256"/>
      <c r="G35" s="256"/>
      <c r="H35" s="256"/>
      <c r="I35" s="290">
        <v>0</v>
      </c>
      <c r="J35" s="290"/>
      <c r="K35" s="291"/>
    </row>
    <row r="36" spans="1:11">
      <c r="A36" s="231" t="s">
        <v>174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>
      <c r="A37" s="231" t="s">
        <v>29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>
      <c r="A38" s="231" t="s">
        <v>30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31" t="s">
        <v>31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>
      <c r="A41" s="231" t="s">
        <v>32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>
      <c r="A42" s="231" t="s">
        <v>33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>
      <c r="A43" s="231" t="s">
        <v>34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>
      <c r="A44" s="231" t="s">
        <v>35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tabSelected="1" view="pageBreakPreview" topLeftCell="A4" zoomScale="125" zoomScaleNormal="100" workbookViewId="0">
      <selection activeCell="M15" sqref="M15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1" width="10.85546875" style="76" bestFit="1" customWidth="1"/>
    <col min="12" max="12" width="13" style="76" bestFit="1" customWidth="1"/>
    <col min="13" max="14" width="19.85546875" style="149" bestFit="1" customWidth="1"/>
    <col min="15" max="15" width="17" style="149" bestFit="1" customWidth="1"/>
    <col min="16" max="16384" width="9.140625" style="76"/>
  </cols>
  <sheetData>
    <row r="1" spans="1:14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5"/>
    </row>
    <row r="2" spans="1:14" ht="15.75">
      <c r="A2" s="42"/>
      <c r="B2" s="74"/>
      <c r="C2" s="315" t="s">
        <v>282</v>
      </c>
      <c r="D2" s="315"/>
      <c r="E2" s="77">
        <v>40544</v>
      </c>
      <c r="F2" s="43" t="s">
        <v>250</v>
      </c>
      <c r="G2" s="316">
        <v>40816</v>
      </c>
      <c r="H2" s="317"/>
      <c r="I2" s="74"/>
      <c r="J2" s="74"/>
      <c r="K2" s="74"/>
      <c r="L2" s="78"/>
    </row>
    <row r="3" spans="1:14" ht="23.25">
      <c r="A3" s="318" t="s">
        <v>59</v>
      </c>
      <c r="B3" s="318"/>
      <c r="C3" s="318"/>
      <c r="D3" s="318"/>
      <c r="E3" s="318"/>
      <c r="F3" s="318"/>
      <c r="G3" s="318"/>
      <c r="H3" s="318"/>
      <c r="I3" s="80" t="s">
        <v>305</v>
      </c>
      <c r="J3" s="81" t="s">
        <v>150</v>
      </c>
      <c r="K3" s="81" t="s">
        <v>151</v>
      </c>
    </row>
    <row r="4" spans="1:14">
      <c r="A4" s="319">
        <v>1</v>
      </c>
      <c r="B4" s="319"/>
      <c r="C4" s="319"/>
      <c r="D4" s="319"/>
      <c r="E4" s="319"/>
      <c r="F4" s="319"/>
      <c r="G4" s="319"/>
      <c r="H4" s="319"/>
      <c r="I4" s="83">
        <v>2</v>
      </c>
      <c r="J4" s="82" t="s">
        <v>283</v>
      </c>
      <c r="K4" s="82" t="s">
        <v>284</v>
      </c>
    </row>
    <row r="5" spans="1:14">
      <c r="A5" s="307" t="s">
        <v>285</v>
      </c>
      <c r="B5" s="308"/>
      <c r="C5" s="308"/>
      <c r="D5" s="308"/>
      <c r="E5" s="308"/>
      <c r="F5" s="308"/>
      <c r="G5" s="308"/>
      <c r="H5" s="308"/>
      <c r="I5" s="44">
        <v>1</v>
      </c>
      <c r="J5" s="45">
        <v>133372000</v>
      </c>
      <c r="K5" s="45">
        <v>133371692</v>
      </c>
    </row>
    <row r="6" spans="1:14">
      <c r="A6" s="307" t="s">
        <v>286</v>
      </c>
      <c r="B6" s="308"/>
      <c r="C6" s="308"/>
      <c r="D6" s="308"/>
      <c r="E6" s="308"/>
      <c r="F6" s="308"/>
      <c r="G6" s="308"/>
      <c r="H6" s="308"/>
      <c r="I6" s="44">
        <v>2</v>
      </c>
      <c r="J6" s="46">
        <v>882910015</v>
      </c>
      <c r="K6" s="46">
        <v>882902998</v>
      </c>
    </row>
    <row r="7" spans="1:14">
      <c r="A7" s="307" t="s">
        <v>287</v>
      </c>
      <c r="B7" s="308"/>
      <c r="C7" s="308"/>
      <c r="D7" s="308"/>
      <c r="E7" s="308"/>
      <c r="F7" s="308"/>
      <c r="G7" s="308"/>
      <c r="H7" s="308"/>
      <c r="I7" s="44">
        <v>3</v>
      </c>
      <c r="J7" s="46">
        <v>-3980000</v>
      </c>
      <c r="K7" s="46">
        <v>-11718330</v>
      </c>
    </row>
    <row r="8" spans="1:14">
      <c r="A8" s="307" t="s">
        <v>288</v>
      </c>
      <c r="B8" s="308"/>
      <c r="C8" s="308"/>
      <c r="D8" s="308"/>
      <c r="E8" s="308"/>
      <c r="F8" s="308"/>
      <c r="G8" s="308"/>
      <c r="H8" s="308"/>
      <c r="I8" s="44">
        <v>4</v>
      </c>
      <c r="J8" s="46">
        <v>284539128</v>
      </c>
      <c r="K8" s="46">
        <v>442850800</v>
      </c>
    </row>
    <row r="9" spans="1:14">
      <c r="A9" s="307" t="s">
        <v>289</v>
      </c>
      <c r="B9" s="308"/>
      <c r="C9" s="308"/>
      <c r="D9" s="308"/>
      <c r="E9" s="308"/>
      <c r="F9" s="308"/>
      <c r="G9" s="308"/>
      <c r="H9" s="308"/>
      <c r="I9" s="44">
        <v>5</v>
      </c>
      <c r="J9" s="46">
        <v>94993360</v>
      </c>
      <c r="K9" s="46">
        <v>33294777</v>
      </c>
    </row>
    <row r="10" spans="1:14">
      <c r="A10" s="307" t="s">
        <v>290</v>
      </c>
      <c r="B10" s="308"/>
      <c r="C10" s="308"/>
      <c r="D10" s="308"/>
      <c r="E10" s="308"/>
      <c r="F10" s="308"/>
      <c r="G10" s="308"/>
      <c r="H10" s="308"/>
      <c r="I10" s="44">
        <v>6</v>
      </c>
      <c r="J10" s="46"/>
      <c r="K10" s="46"/>
    </row>
    <row r="11" spans="1:14">
      <c r="A11" s="307" t="s">
        <v>291</v>
      </c>
      <c r="B11" s="308"/>
      <c r="C11" s="308"/>
      <c r="D11" s="308"/>
      <c r="E11" s="308"/>
      <c r="F11" s="308"/>
      <c r="G11" s="308"/>
      <c r="H11" s="308"/>
      <c r="I11" s="44">
        <v>7</v>
      </c>
      <c r="J11" s="46"/>
      <c r="K11" s="46"/>
    </row>
    <row r="12" spans="1:14">
      <c r="A12" s="307" t="s">
        <v>292</v>
      </c>
      <c r="B12" s="308"/>
      <c r="C12" s="308"/>
      <c r="D12" s="308"/>
      <c r="E12" s="308"/>
      <c r="F12" s="308"/>
      <c r="G12" s="308"/>
      <c r="H12" s="308"/>
      <c r="I12" s="44">
        <v>8</v>
      </c>
      <c r="J12" s="46"/>
      <c r="K12" s="46"/>
    </row>
    <row r="13" spans="1:14">
      <c r="A13" s="307" t="s">
        <v>293</v>
      </c>
      <c r="B13" s="308"/>
      <c r="C13" s="308"/>
      <c r="D13" s="308"/>
      <c r="E13" s="308"/>
      <c r="F13" s="308"/>
      <c r="G13" s="308"/>
      <c r="H13" s="308"/>
      <c r="I13" s="44">
        <v>9</v>
      </c>
      <c r="J13" s="46"/>
      <c r="K13" s="46">
        <v>-34803529</v>
      </c>
    </row>
    <row r="14" spans="1:14">
      <c r="A14" s="309" t="s">
        <v>294</v>
      </c>
      <c r="B14" s="310"/>
      <c r="C14" s="310"/>
      <c r="D14" s="310"/>
      <c r="E14" s="310"/>
      <c r="F14" s="310"/>
      <c r="G14" s="310"/>
      <c r="H14" s="310"/>
      <c r="I14" s="44">
        <v>10</v>
      </c>
      <c r="J14" s="128">
        <f>SUM(J5:J13)</f>
        <v>1391834503</v>
      </c>
      <c r="K14" s="128">
        <f>SUM(K5:K13)</f>
        <v>1445898408</v>
      </c>
      <c r="L14" s="152"/>
    </row>
    <row r="15" spans="1:14">
      <c r="A15" s="307" t="s">
        <v>295</v>
      </c>
      <c r="B15" s="308"/>
      <c r="C15" s="308"/>
      <c r="D15" s="308"/>
      <c r="E15" s="308"/>
      <c r="F15" s="308"/>
      <c r="G15" s="308"/>
      <c r="H15" s="308"/>
      <c r="I15" s="44">
        <v>11</v>
      </c>
      <c r="J15" s="46">
        <v>-2513000</v>
      </c>
      <c r="K15" s="46">
        <v>75139000</v>
      </c>
    </row>
    <row r="16" spans="1:14">
      <c r="A16" s="307" t="s">
        <v>296</v>
      </c>
      <c r="B16" s="308"/>
      <c r="C16" s="308"/>
      <c r="D16" s="308"/>
      <c r="E16" s="308"/>
      <c r="F16" s="308"/>
      <c r="G16" s="308"/>
      <c r="H16" s="308"/>
      <c r="I16" s="44">
        <v>12</v>
      </c>
      <c r="J16" s="46">
        <v>2727000</v>
      </c>
      <c r="K16" s="46"/>
      <c r="M16" s="151"/>
      <c r="N16" s="151"/>
    </row>
    <row r="17" spans="1:12">
      <c r="A17" s="307" t="s">
        <v>297</v>
      </c>
      <c r="B17" s="308"/>
      <c r="C17" s="308"/>
      <c r="D17" s="308"/>
      <c r="E17" s="308"/>
      <c r="F17" s="308"/>
      <c r="G17" s="308"/>
      <c r="H17" s="308"/>
      <c r="I17" s="44">
        <v>13</v>
      </c>
      <c r="J17" s="46"/>
      <c r="K17" s="46">
        <v>-46831000</v>
      </c>
    </row>
    <row r="18" spans="1:12">
      <c r="A18" s="307" t="s">
        <v>298</v>
      </c>
      <c r="B18" s="308"/>
      <c r="C18" s="308"/>
      <c r="D18" s="308"/>
      <c r="E18" s="308"/>
      <c r="F18" s="308"/>
      <c r="G18" s="308"/>
      <c r="H18" s="308"/>
      <c r="I18" s="44">
        <v>14</v>
      </c>
      <c r="J18" s="46"/>
      <c r="K18" s="46"/>
    </row>
    <row r="19" spans="1:12">
      <c r="A19" s="307" t="s">
        <v>299</v>
      </c>
      <c r="B19" s="308"/>
      <c r="C19" s="308"/>
      <c r="D19" s="308"/>
      <c r="E19" s="308"/>
      <c r="F19" s="308"/>
      <c r="G19" s="308"/>
      <c r="H19" s="308"/>
      <c r="I19" s="44">
        <v>15</v>
      </c>
      <c r="J19" s="46"/>
      <c r="K19" s="46"/>
    </row>
    <row r="20" spans="1:12">
      <c r="A20" s="307" t="s">
        <v>300</v>
      </c>
      <c r="B20" s="308"/>
      <c r="C20" s="308"/>
      <c r="D20" s="308"/>
      <c r="E20" s="308"/>
      <c r="F20" s="308"/>
      <c r="G20" s="308"/>
      <c r="H20" s="308"/>
      <c r="I20" s="44">
        <v>16</v>
      </c>
      <c r="J20" s="46">
        <v>697445027</v>
      </c>
      <c r="K20" s="46">
        <v>34104815</v>
      </c>
    </row>
    <row r="21" spans="1:12">
      <c r="A21" s="309" t="s">
        <v>301</v>
      </c>
      <c r="B21" s="310"/>
      <c r="C21" s="310"/>
      <c r="D21" s="310"/>
      <c r="E21" s="310"/>
      <c r="F21" s="310"/>
      <c r="G21" s="310"/>
      <c r="H21" s="310"/>
      <c r="I21" s="44">
        <v>17</v>
      </c>
      <c r="J21" s="79">
        <f>SUM(J15:J20)</f>
        <v>697659027</v>
      </c>
      <c r="K21" s="79">
        <f>SUM(K15:K20)</f>
        <v>62412815</v>
      </c>
      <c r="L21" s="150"/>
    </row>
    <row r="22" spans="1:12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2">
      <c r="A23" s="299" t="s">
        <v>302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>
        <v>666647952</v>
      </c>
      <c r="K23" s="45">
        <v>54063905</v>
      </c>
      <c r="L23" s="152"/>
    </row>
    <row r="24" spans="1:12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9">
        <v>31011075</v>
      </c>
      <c r="K24" s="79">
        <v>8348910</v>
      </c>
      <c r="L24" s="152"/>
    </row>
    <row r="25" spans="1:12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0" t="s">
        <v>280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1" t="s">
        <v>316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DA Branimir Kušanić</cp:lastModifiedBy>
  <cp:lastPrinted>2011-04-21T08:35:59Z</cp:lastPrinted>
  <dcterms:created xsi:type="dcterms:W3CDTF">2008-10-17T11:51:54Z</dcterms:created>
  <dcterms:modified xsi:type="dcterms:W3CDTF">2011-10-26T15:06:54Z</dcterms:modified>
</cp:coreProperties>
</file>