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<sst xmlns="http://schemas.openxmlformats.org/spreadsheetml/2006/main" count="356" uniqueCount="319">
  <si>
    <t xml:space="preserve">   3. Goodwill</t>
  </si>
  <si>
    <t>MB:</t>
  </si>
  <si>
    <t>Telefaks:</t>
  </si>
  <si>
    <t/>
  </si>
  <si>
    <t>3</t>
  </si>
  <si>
    <t>4</t>
  </si>
  <si>
    <t>01.01.2011.</t>
  </si>
  <si>
    <t>Zagreb</t>
  </si>
  <si>
    <t>Grad 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</si>
  <si>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</si>
  <si>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</si>
  <si>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</si>
  <si>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</si>
  <si>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</si>
  <si>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</si>
  <si>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</si>
  <si>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</si>
  <si>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</si>
  <si>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</si>
  <si>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</si>
  <si>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</si>
  <si>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</si>
  <si>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</si>
  <si>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</si>
  <si>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</si>
  <si>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</si>
  <si>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</si>
  <si>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</si>
  <si>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</si>
  <si>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</si>
  <si>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</si>
  <si>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</si>
  <si>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</si>
  <si>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Documentation for publishing:</t>
  </si>
  <si>
    <t>1. Audited annual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</si>
  <si>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</si>
  <si>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</si>
  <si>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</si>
  <si>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</si>
  <si>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</si>
  <si>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</si>
  <si>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</si>
  <si>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</si>
  <si>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</si>
  <si>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</si>
  <si>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</si>
  <si>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</si>
  <si>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</si>
  <si>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</si>
  <si>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</si>
  <si>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</si>
  <si>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</si>
  <si>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</si>
  <si>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</si>
  <si>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</si>
  <si>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</si>
  <si>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</si>
  <si>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</si>
  <si>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</si>
  <si>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</si>
  <si>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</si>
  <si>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</si>
  <si>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</si>
  <si>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</si>
  <si>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</si>
  <si>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</si>
  <si>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</si>
  <si>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</si>
  <si>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</si>
  <si>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</si>
  <si>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</si>
  <si>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</si>
  <si>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</si>
  <si>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</si>
  <si>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</si>
  <si>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</si>
  <si>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</si>
  <si>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</si>
  <si>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</si>
  <si>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</si>
  <si>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</si>
  <si>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</si>
  <si>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</si>
  <si>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</si>
  <si>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</si>
  <si>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</si>
  <si>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</si>
  <si>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</si>
  <si>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</si>
  <si>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</si>
  <si>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</si>
  <si>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</si>
  <si>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</si>
  <si>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</si>
  <si>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</si>
  <si>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</si>
  <si>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</si>
  <si>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</si>
  <si>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</si>
  <si>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</si>
  <si>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</si>
  <si>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</si>
  <si>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</si>
  <si>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</si>
  <si>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</si>
  <si>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</si>
  <si>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</si>
  <si>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</si>
  <si>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</si>
  <si>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</si>
  <si>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</si>
  <si>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</si>
  <si>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</si>
  <si>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</si>
  <si>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</si>
  <si>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</si>
  <si>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</si>
  <si>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</si>
  <si>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</si>
  <si>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</si>
  <si>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</si>
  <si>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</si>
  <si>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</si>
  <si>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</si>
  <si>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</si>
  <si>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</si>
  <si>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</si>
  <si>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</si>
  <si>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</si>
  <si>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</si>
  <si>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</si>
  <si>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</si>
  <si>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</si>
  <si>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</si>
  <si>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</si>
  <si>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</si>
  <si>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</si>
  <si>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</si>
  <si>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</si>
  <si>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</si>
  <si>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</si>
  <si>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</si>
  <si>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</si>
  <si>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</si>
  <si>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</si>
  <si>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</si>
  <si>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</si>
  <si>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</si>
  <si>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</si>
  <si>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</si>
  <si>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</si>
  <si>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</si>
  <si>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</si>
  <si>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</si>
  <si>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</si>
  <si>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</si>
  <si>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</si>
  <si>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</si>
  <si>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</si>
  <si>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</si>
  <si>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</si>
  <si>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</si>
  <si>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</si>
  <si>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</si>
  <si>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</si>
  <si>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</si>
  <si>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</si>
  <si>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</si>
  <si>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</si>
  <si>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</si>
  <si>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</si>
  <si>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</si>
  <si>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</si>
  <si>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</si>
  <si>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</si>
  <si>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</si>
  <si>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</si>
  <si>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</si>
  <si>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</si>
  <si>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</si>
  <si>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</si>
  <si>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</si>
  <si>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</si>
  <si>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</si>
  <si>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</si>
  <si>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</si>
  <si>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</si>
  <si>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</si>
  <si>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</si>
  <si>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</si>
  <si>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</si>
  <si>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</si>
  <si>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</si>
  <si>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</si>
  <si>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</si>
  <si>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</si>
  <si>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</si>
  <si>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</si>
  <si>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</si>
  <si>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</si>
  <si>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</si>
  <si>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</si>
  <si>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</si>
  <si>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</si>
  <si>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</si>
  <si>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</si>
  <si>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</si>
  <si>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</si>
  <si>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</si>
  <si>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</si>
  <si>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</si>
  <si>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</si>
  <si>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</si>
  <si>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</si>
  <si>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</si>
  <si>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</si>
  <si>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</si>
  <si>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</si>
  <si>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</si>
  <si>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</si>
  <si>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</si>
  <si>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</si>
  <si>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</si>
  <si>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</si>
  <si>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</si>
  <si>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</si>
  <si>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</si>
  <si>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</si>
  <si>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</si>
  <si>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</si>
  <si>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</si>
  <si>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</si>
  <si>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</si>
  <si>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</si>
  <si>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</si>
  <si>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</si>
  <si>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</si>
  <si>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</si>
  <si>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</si>
  <si>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</si>
  <si>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</si>
  <si>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</si>
  <si>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</si>
  <si>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</si>
  <si>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</si>
  <si>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</si>
  <si>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</si>
  <si>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</si>
  <si>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</si>
  <si>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</si>
  <si>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</si>
  <si>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</si>
  <si>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</si>
  <si>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</si>
  <si>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</si>
  <si>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</si>
  <si>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</si>
  <si>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</si>
  <si>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</si>
  <si>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</si>
  <si>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</si>
  <si>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</si>
  <si>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</si>
  <si>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</si>
  <si>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</si>
  <si>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</si>
  <si>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</si>
  <si>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</si>
  <si>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</si>
  <si>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</si>
  <si>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</si>
  <si>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</si>
  <si>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</si>
  <si>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</si>
  <si>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</si>
  <si>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</si>
  <si>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</si>
  <si>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</si>
  <si>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</si>
  <si>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</si>
  <si>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</si>
  <si>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</si>
  <si>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30.06.2011.</t>
  </si>
  <si>
    <t>as of 30.06.2011.</t>
  </si>
  <si>
    <t>period 01.01.2011. to 30.06.2011.</t>
  </si>
  <si>
    <t>01671910</t>
  </si>
  <si>
    <t>080245039</t>
  </si>
  <si>
    <t>71149912416</t>
  </si>
  <si>
    <t>ATLANTIC GRUPA d.d.</t>
  </si>
  <si>
    <t>MIRAMARSKA 23</t>
  </si>
  <si>
    <t>atlantic@atlantic.hr</t>
  </si>
  <si>
    <t>www.atlantic.hr</t>
  </si>
  <si>
    <t>YES</t>
  </si>
  <si>
    <t>51900</t>
  </si>
  <si>
    <t>ATLANTIC TRADE DOO ZAGREB</t>
  </si>
  <si>
    <t>ZAGREB</t>
  </si>
  <si>
    <t>03785793</t>
  </si>
  <si>
    <t>DROGA KOLINSKA DD</t>
  </si>
  <si>
    <t>LJUBLJANA</t>
  </si>
  <si>
    <t>2114011000</t>
  </si>
  <si>
    <t>GRAND PROM A.D.</t>
  </si>
  <si>
    <t>BEOGRAD</t>
  </si>
  <si>
    <t>17173006</t>
  </si>
  <si>
    <t>SOKO NADA ŠTARK A.D.</t>
  </si>
  <si>
    <t>07026447</t>
  </si>
  <si>
    <t>ATLANTIC TRADE DOO LJUBLJANA</t>
  </si>
  <si>
    <t>1786164000</t>
  </si>
  <si>
    <t>ATLANTIC MULTIPOWER GERMANY</t>
  </si>
  <si>
    <t>HAMBURG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</si>
  <si>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</si>
  <si>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</si>
  <si>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</si>
  <si>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</si>
  <si>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</si>
  <si>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</si>
  <si>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Company: Atlantic grupa d.d.___________________________________________________________</t>
  </si>
  <si>
    <t>Company: Atlantic grupa d.d._____________________________________________</t>
  </si>
  <si>
    <t>Company: Atlantic grupa d.d.________________</t>
  </si>
  <si>
    <t>Quarterly financial report TFI-POD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</si>
</sst>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0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horizontal="left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0" xfId="57" applyFont="1" applyAlignment="1" applyProtection="1">
      <alignment/>
      <protection hidden="1"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0" fillId="0" borderId="0" xfId="57" applyFont="1" applyAlignment="1">
      <alignment/>
      <protection/>
    </xf>
    <xf numFmtId="0" fontId="3" fillId="0" borderId="0" xfId="57" applyFont="1" applyAlignment="1" applyProtection="1">
      <alignment vertical="top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3" fillId="0" borderId="29" xfId="0" applyFont="1" applyFill="1" applyBorder="1" applyAlignment="1">
      <alignment horizontal="left" vertical="center" wrapText="1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1" fillId="0" borderId="13" xfId="0" applyNumberFormat="1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horizontal="right" vertical="center"/>
      <protection hidden="1"/>
    </xf>
    <xf numFmtId="0" fontId="10" fillId="0" borderId="35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5" xfId="0" applyFont="1" applyBorder="1" applyAlignment="1" applyProtection="1">
      <alignment horizontal="right" wrapText="1"/>
      <protection hidden="1"/>
    </xf>
    <xf numFmtId="0" fontId="2" fillId="0" borderId="34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49" fontId="2" fillId="0" borderId="3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13" fillId="0" borderId="34" xfId="53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49" fontId="2" fillId="0" borderId="34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57" applyFont="1" applyAlignment="1">
      <alignment horizontal="center"/>
      <protection/>
    </xf>
    <xf numFmtId="0" fontId="13" fillId="33" borderId="34" xfId="53" applyFont="1" applyFill="1" applyBorder="1" applyAlignment="1" applyProtection="1">
      <alignment/>
      <protection hidden="1" locked="0"/>
    </xf>
    <xf numFmtId="0" fontId="2" fillId="0" borderId="27" xfId="0" applyFont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33" borderId="34" xfId="0" applyFont="1" applyFill="1" applyBorder="1" applyAlignment="1" applyProtection="1">
      <alignment horizontal="left" vertical="center"/>
      <protection hidden="1" locked="0"/>
    </xf>
    <xf numFmtId="0" fontId="3" fillId="0" borderId="27" xfId="0" applyFont="1" applyBorder="1" applyAlignment="1" applyProtection="1">
      <alignment horizontal="left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5" xfId="0" applyFont="1" applyBorder="1" applyAlignment="1" applyProtection="1">
      <alignment horizontal="right" vertical="center"/>
      <protection hidden="1"/>
    </xf>
    <xf numFmtId="1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49" fontId="2" fillId="33" borderId="34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25" xfId="0" applyFont="1" applyBorder="1" applyAlignment="1" applyProtection="1">
      <alignment horizontal="right" wrapText="1"/>
      <protection hidden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4">
      <selection activeCell="A5" sqref="A5"/>
    </sheetView>
  </sheetViews>
  <sheetFormatPr defaultColWidth="9.140625" defaultRowHeight="12.75"/>
  <cols>
    <col min="1" max="1" width="9.140625" style="156" customWidth="1"/>
    <col min="2" max="2" width="13.00390625" style="156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8" t="s">
        <v>24</v>
      </c>
      <c r="B1" s="169"/>
      <c r="C1" s="169"/>
      <c r="D1" s="70"/>
      <c r="E1" s="70"/>
      <c r="F1" s="70"/>
      <c r="G1" s="70"/>
      <c r="H1" s="70"/>
      <c r="I1" s="71"/>
      <c r="J1" s="10"/>
      <c r="K1" s="10"/>
      <c r="L1" s="10"/>
    </row>
    <row r="2" spans="1:12" ht="12.75">
      <c r="A2" s="231" t="s">
        <v>25</v>
      </c>
      <c r="B2" s="232"/>
      <c r="C2" s="232"/>
      <c r="D2" s="233"/>
      <c r="E2" s="91" t="s">
        <v>6</v>
      </c>
      <c r="F2" s="12"/>
      <c r="G2" s="13" t="s">
        <v>39</v>
      </c>
      <c r="H2" s="91" t="s">
        <v>282</v>
      </c>
      <c r="I2" s="72"/>
      <c r="J2" s="10"/>
      <c r="K2" s="10"/>
      <c r="L2" s="10"/>
    </row>
    <row r="3" spans="1:12" ht="12.75">
      <c r="A3" s="14"/>
      <c r="B3" s="14"/>
      <c r="C3" s="14"/>
      <c r="D3" s="14"/>
      <c r="E3" s="15"/>
      <c r="F3" s="15"/>
      <c r="G3" s="14"/>
      <c r="H3" s="14"/>
      <c r="I3" s="73"/>
      <c r="J3" s="10"/>
      <c r="K3" s="10"/>
      <c r="L3" s="10"/>
    </row>
    <row r="4" spans="1:12" ht="15">
      <c r="A4" s="234" t="s">
        <v>318</v>
      </c>
      <c r="B4" s="235"/>
      <c r="C4" s="235"/>
      <c r="D4" s="235"/>
      <c r="E4" s="235"/>
      <c r="F4" s="235"/>
      <c r="G4" s="235"/>
      <c r="H4" s="235"/>
      <c r="I4" s="236"/>
      <c r="J4" s="10"/>
      <c r="K4" s="10"/>
      <c r="L4" s="10"/>
    </row>
    <row r="5" spans="1:12" ht="12.75">
      <c r="A5" s="16"/>
      <c r="B5" s="16"/>
      <c r="C5" s="16"/>
      <c r="D5" s="16"/>
      <c r="E5" s="17"/>
      <c r="F5" s="74"/>
      <c r="G5" s="18"/>
      <c r="H5" s="19"/>
      <c r="I5" s="75"/>
      <c r="J5" s="10"/>
      <c r="K5" s="10"/>
      <c r="L5" s="10"/>
    </row>
    <row r="6" spans="1:12" ht="12.75">
      <c r="A6" s="189" t="s">
        <v>9</v>
      </c>
      <c r="B6" s="190"/>
      <c r="C6" s="229" t="s">
        <v>285</v>
      </c>
      <c r="D6" s="230"/>
      <c r="E6" s="27"/>
      <c r="F6" s="27"/>
      <c r="G6" s="27"/>
      <c r="H6" s="27"/>
      <c r="I6" s="76"/>
      <c r="J6" s="10"/>
      <c r="K6" s="10"/>
      <c r="L6" s="10"/>
    </row>
    <row r="7" spans="1:12" ht="12.75">
      <c r="A7" s="149"/>
      <c r="B7" s="149"/>
      <c r="C7" s="94"/>
      <c r="D7" s="94"/>
      <c r="E7" s="27"/>
      <c r="F7" s="27"/>
      <c r="G7" s="27"/>
      <c r="H7" s="27"/>
      <c r="I7" s="76"/>
      <c r="J7" s="10"/>
      <c r="K7" s="10"/>
      <c r="L7" s="10"/>
    </row>
    <row r="8" spans="1:12" ht="12.75" customHeight="1">
      <c r="A8" s="237" t="s">
        <v>10</v>
      </c>
      <c r="B8" s="238"/>
      <c r="C8" s="229" t="s">
        <v>286</v>
      </c>
      <c r="D8" s="230"/>
      <c r="E8" s="27"/>
      <c r="F8" s="27"/>
      <c r="G8" s="27"/>
      <c r="H8" s="27"/>
      <c r="I8" s="77"/>
      <c r="J8" s="10"/>
      <c r="K8" s="10"/>
      <c r="L8" s="10"/>
    </row>
    <row r="9" spans="1:12" ht="12.75">
      <c r="A9" s="150"/>
      <c r="B9" s="150"/>
      <c r="C9" s="95"/>
      <c r="D9" s="94"/>
      <c r="E9" s="16"/>
      <c r="F9" s="16"/>
      <c r="G9" s="16"/>
      <c r="H9" s="16"/>
      <c r="I9" s="77"/>
      <c r="J9" s="10"/>
      <c r="K9" s="10"/>
      <c r="L9" s="10"/>
    </row>
    <row r="10" spans="1:12" ht="12.75" customHeight="1">
      <c r="A10" s="226" t="s">
        <v>11</v>
      </c>
      <c r="B10" s="227"/>
      <c r="C10" s="229" t="s">
        <v>287</v>
      </c>
      <c r="D10" s="230"/>
      <c r="E10" s="16"/>
      <c r="F10" s="16"/>
      <c r="G10" s="16"/>
      <c r="H10" s="16"/>
      <c r="I10" s="77"/>
      <c r="J10" s="10"/>
      <c r="K10" s="10"/>
      <c r="L10" s="10"/>
    </row>
    <row r="11" spans="1:12" ht="12.75">
      <c r="A11" s="228"/>
      <c r="B11" s="228"/>
      <c r="C11" s="16"/>
      <c r="D11" s="16"/>
      <c r="E11" s="16"/>
      <c r="F11" s="16"/>
      <c r="G11" s="16"/>
      <c r="H11" s="16"/>
      <c r="I11" s="77"/>
      <c r="J11" s="10"/>
      <c r="K11" s="10"/>
      <c r="L11" s="10"/>
    </row>
    <row r="12" spans="1:12" ht="12.75">
      <c r="A12" s="189" t="s">
        <v>12</v>
      </c>
      <c r="B12" s="190"/>
      <c r="C12" s="216" t="s">
        <v>288</v>
      </c>
      <c r="D12" s="221"/>
      <c r="E12" s="221"/>
      <c r="F12" s="221"/>
      <c r="G12" s="221"/>
      <c r="H12" s="221"/>
      <c r="I12" s="222"/>
      <c r="J12" s="10"/>
      <c r="K12" s="10"/>
      <c r="L12" s="10"/>
    </row>
    <row r="13" spans="1:12" ht="12.75">
      <c r="A13" s="149"/>
      <c r="B13" s="149"/>
      <c r="C13" s="96"/>
      <c r="D13" s="94"/>
      <c r="E13" s="94"/>
      <c r="F13" s="94"/>
      <c r="G13" s="94"/>
      <c r="H13" s="94"/>
      <c r="I13" s="94"/>
      <c r="J13" s="10"/>
      <c r="K13" s="10"/>
      <c r="L13" s="10"/>
    </row>
    <row r="14" spans="1:12" ht="12.75">
      <c r="A14" s="189" t="s">
        <v>13</v>
      </c>
      <c r="B14" s="223"/>
      <c r="C14" s="224">
        <v>10000</v>
      </c>
      <c r="D14" s="225"/>
      <c r="E14" s="94"/>
      <c r="F14" s="216" t="s">
        <v>7</v>
      </c>
      <c r="G14" s="221"/>
      <c r="H14" s="221"/>
      <c r="I14" s="222"/>
      <c r="J14" s="10"/>
      <c r="K14" s="10"/>
      <c r="L14" s="10"/>
    </row>
    <row r="15" spans="1:12" ht="12.75">
      <c r="A15" s="149"/>
      <c r="B15" s="149"/>
      <c r="C15" s="94"/>
      <c r="D15" s="94"/>
      <c r="E15" s="94"/>
      <c r="F15" s="94"/>
      <c r="G15" s="94"/>
      <c r="H15" s="94"/>
      <c r="I15" s="94"/>
      <c r="J15" s="10"/>
      <c r="K15" s="10"/>
      <c r="L15" s="10"/>
    </row>
    <row r="16" spans="1:12" ht="12.75">
      <c r="A16" s="189" t="s">
        <v>14</v>
      </c>
      <c r="B16" s="190"/>
      <c r="C16" s="216" t="s">
        <v>289</v>
      </c>
      <c r="D16" s="221"/>
      <c r="E16" s="221"/>
      <c r="F16" s="221"/>
      <c r="G16" s="221"/>
      <c r="H16" s="221"/>
      <c r="I16" s="222"/>
      <c r="J16" s="10"/>
      <c r="K16" s="10"/>
      <c r="L16" s="10"/>
    </row>
    <row r="17" spans="1:12" ht="12.75">
      <c r="A17" s="149"/>
      <c r="B17" s="149"/>
      <c r="C17" s="94"/>
      <c r="D17" s="94"/>
      <c r="E17" s="94"/>
      <c r="F17" s="94"/>
      <c r="G17" s="94"/>
      <c r="H17" s="94"/>
      <c r="I17" s="94"/>
      <c r="J17" s="10"/>
      <c r="K17" s="10"/>
      <c r="L17" s="10"/>
    </row>
    <row r="18" spans="1:12" ht="12.75">
      <c r="A18" s="189" t="s">
        <v>15</v>
      </c>
      <c r="B18" s="190"/>
      <c r="C18" s="213" t="s">
        <v>290</v>
      </c>
      <c r="D18" s="214"/>
      <c r="E18" s="214"/>
      <c r="F18" s="214"/>
      <c r="G18" s="214"/>
      <c r="H18" s="214"/>
      <c r="I18" s="215"/>
      <c r="J18" s="10"/>
      <c r="K18" s="10"/>
      <c r="L18" s="10"/>
    </row>
    <row r="19" spans="1:12" ht="12.75">
      <c r="A19" s="149"/>
      <c r="B19" s="149"/>
      <c r="C19" s="96"/>
      <c r="D19" s="94"/>
      <c r="E19" s="94"/>
      <c r="F19" s="94"/>
      <c r="G19" s="94"/>
      <c r="H19" s="94"/>
      <c r="I19" s="94"/>
      <c r="J19" s="10"/>
      <c r="K19" s="10"/>
      <c r="L19" s="10"/>
    </row>
    <row r="20" spans="1:12" ht="12.75">
      <c r="A20" s="189" t="s">
        <v>16</v>
      </c>
      <c r="B20" s="190"/>
      <c r="C20" s="213" t="s">
        <v>291</v>
      </c>
      <c r="D20" s="214"/>
      <c r="E20" s="214"/>
      <c r="F20" s="214"/>
      <c r="G20" s="214"/>
      <c r="H20" s="214"/>
      <c r="I20" s="215"/>
      <c r="J20" s="10"/>
      <c r="K20" s="10"/>
      <c r="L20" s="10"/>
    </row>
    <row r="21" spans="1:12" ht="12.75">
      <c r="A21" s="149"/>
      <c r="B21" s="149"/>
      <c r="C21" s="96"/>
      <c r="D21" s="94"/>
      <c r="E21" s="94"/>
      <c r="F21" s="94"/>
      <c r="G21" s="94"/>
      <c r="H21" s="94"/>
      <c r="I21" s="94"/>
      <c r="J21" s="10"/>
      <c r="K21" s="10"/>
      <c r="L21" s="10"/>
    </row>
    <row r="22" spans="1:12" ht="12.75">
      <c r="A22" s="189" t="s">
        <v>17</v>
      </c>
      <c r="B22" s="190"/>
      <c r="C22" s="97">
        <v>133</v>
      </c>
      <c r="D22" s="216" t="s">
        <v>7</v>
      </c>
      <c r="E22" s="217"/>
      <c r="F22" s="218"/>
      <c r="G22" s="219"/>
      <c r="H22" s="220"/>
      <c r="I22" s="98"/>
      <c r="J22" s="10"/>
      <c r="K22" s="10"/>
      <c r="L22" s="10"/>
    </row>
    <row r="23" spans="1:12" ht="12.75">
      <c r="A23" s="149"/>
      <c r="B23" s="149"/>
      <c r="C23" s="94"/>
      <c r="D23" s="94"/>
      <c r="E23" s="94"/>
      <c r="F23" s="94"/>
      <c r="G23" s="94"/>
      <c r="H23" s="94"/>
      <c r="I23" s="99"/>
      <c r="J23" s="10"/>
      <c r="K23" s="10"/>
      <c r="L23" s="10"/>
    </row>
    <row r="24" spans="1:12" ht="12.75">
      <c r="A24" s="189" t="s">
        <v>18</v>
      </c>
      <c r="B24" s="190"/>
      <c r="C24" s="97">
        <v>21</v>
      </c>
      <c r="D24" s="216" t="s">
        <v>8</v>
      </c>
      <c r="E24" s="217"/>
      <c r="F24" s="217"/>
      <c r="G24" s="218"/>
      <c r="H24" s="148" t="s">
        <v>28</v>
      </c>
      <c r="I24" s="163">
        <v>4310</v>
      </c>
      <c r="J24" s="10"/>
      <c r="K24" s="10"/>
      <c r="L24" s="10"/>
    </row>
    <row r="25" spans="1:12" ht="12.75">
      <c r="A25" s="149"/>
      <c r="B25" s="149"/>
      <c r="C25" s="94"/>
      <c r="D25" s="94"/>
      <c r="E25" s="94"/>
      <c r="F25" s="94"/>
      <c r="G25" s="100"/>
      <c r="H25" s="149" t="s">
        <v>29</v>
      </c>
      <c r="I25" s="96"/>
      <c r="J25" s="10"/>
      <c r="K25" s="10"/>
      <c r="L25" s="10"/>
    </row>
    <row r="26" spans="1:12" ht="12.75">
      <c r="A26" s="189" t="s">
        <v>19</v>
      </c>
      <c r="B26" s="190"/>
      <c r="C26" s="101" t="s">
        <v>292</v>
      </c>
      <c r="D26" s="102"/>
      <c r="E26" s="103"/>
      <c r="F26" s="99"/>
      <c r="G26" s="189" t="s">
        <v>30</v>
      </c>
      <c r="H26" s="190"/>
      <c r="I26" s="164" t="s">
        <v>293</v>
      </c>
      <c r="J26" s="10"/>
      <c r="K26" s="10"/>
      <c r="L26" s="10"/>
    </row>
    <row r="27" spans="1:12" ht="12.75">
      <c r="A27" s="149"/>
      <c r="B27" s="149"/>
      <c r="C27" s="16"/>
      <c r="D27" s="78"/>
      <c r="E27" s="78"/>
      <c r="F27" s="78"/>
      <c r="G27" s="78"/>
      <c r="H27" s="16"/>
      <c r="I27" s="79"/>
      <c r="J27" s="10"/>
      <c r="K27" s="10"/>
      <c r="L27" s="10"/>
    </row>
    <row r="28" spans="1:12" ht="12.75">
      <c r="A28" s="208" t="s">
        <v>26</v>
      </c>
      <c r="B28" s="209"/>
      <c r="C28" s="210"/>
      <c r="D28" s="210"/>
      <c r="E28" s="209" t="s">
        <v>27</v>
      </c>
      <c r="F28" s="211"/>
      <c r="G28" s="211"/>
      <c r="H28" s="212" t="s">
        <v>1</v>
      </c>
      <c r="I28" s="212"/>
      <c r="J28" s="10"/>
      <c r="K28" s="10"/>
      <c r="L28" s="10"/>
    </row>
    <row r="29" spans="1:12" ht="12.75">
      <c r="A29" s="10"/>
      <c r="B29" s="10"/>
      <c r="C29" s="31"/>
      <c r="D29" s="24"/>
      <c r="E29" s="16"/>
      <c r="F29" s="16"/>
      <c r="G29" s="16"/>
      <c r="H29" s="25"/>
      <c r="I29" s="79"/>
      <c r="J29" s="10"/>
      <c r="K29" s="10"/>
      <c r="L29" s="10"/>
    </row>
    <row r="30" spans="1:12" ht="12.75">
      <c r="A30" s="173" t="s">
        <v>294</v>
      </c>
      <c r="B30" s="179"/>
      <c r="C30" s="179"/>
      <c r="D30" s="180"/>
      <c r="E30" s="173" t="s">
        <v>295</v>
      </c>
      <c r="F30" s="179"/>
      <c r="G30" s="180"/>
      <c r="H30" s="204" t="s">
        <v>296</v>
      </c>
      <c r="I30" s="205"/>
      <c r="J30" s="10"/>
      <c r="K30" s="10"/>
      <c r="L30" s="10"/>
    </row>
    <row r="31" spans="1:12" ht="12.75">
      <c r="A31" s="147"/>
      <c r="B31" s="147"/>
      <c r="C31" s="21"/>
      <c r="D31" s="206"/>
      <c r="E31" s="206"/>
      <c r="F31" s="206"/>
      <c r="G31" s="207"/>
      <c r="H31" s="16"/>
      <c r="I31" s="80"/>
      <c r="J31" s="10"/>
      <c r="K31" s="10"/>
      <c r="L31" s="10"/>
    </row>
    <row r="32" spans="1:12" ht="12.75">
      <c r="A32" s="173" t="s">
        <v>297</v>
      </c>
      <c r="B32" s="179"/>
      <c r="C32" s="179"/>
      <c r="D32" s="180"/>
      <c r="E32" s="173" t="s">
        <v>298</v>
      </c>
      <c r="F32" s="179"/>
      <c r="G32" s="180"/>
      <c r="H32" s="204" t="s">
        <v>299</v>
      </c>
      <c r="I32" s="205"/>
      <c r="J32" s="10"/>
      <c r="K32" s="10"/>
      <c r="L32" s="10"/>
    </row>
    <row r="33" spans="1:12" ht="12.75">
      <c r="A33" s="147"/>
      <c r="B33" s="147"/>
      <c r="C33" s="21"/>
      <c r="D33" s="26"/>
      <c r="E33" s="26"/>
      <c r="F33" s="26"/>
      <c r="G33" s="27"/>
      <c r="H33" s="16"/>
      <c r="I33" s="81"/>
      <c r="J33" s="10"/>
      <c r="K33" s="10"/>
      <c r="L33" s="10"/>
    </row>
    <row r="34" spans="1:12" ht="12.75">
      <c r="A34" s="173" t="s">
        <v>300</v>
      </c>
      <c r="B34" s="179"/>
      <c r="C34" s="179"/>
      <c r="D34" s="180"/>
      <c r="E34" s="173" t="s">
        <v>301</v>
      </c>
      <c r="F34" s="179"/>
      <c r="G34" s="180"/>
      <c r="H34" s="204" t="s">
        <v>302</v>
      </c>
      <c r="I34" s="205"/>
      <c r="J34" s="10"/>
      <c r="K34" s="10"/>
      <c r="L34" s="10"/>
    </row>
    <row r="35" spans="1:12" ht="12.75">
      <c r="A35" s="22"/>
      <c r="B35" s="22"/>
      <c r="C35" s="21"/>
      <c r="D35" s="26"/>
      <c r="E35" s="26"/>
      <c r="F35" s="26"/>
      <c r="G35" s="27"/>
      <c r="H35" s="16"/>
      <c r="I35" s="81"/>
      <c r="J35" s="10"/>
      <c r="K35" s="10"/>
      <c r="L35" s="10"/>
    </row>
    <row r="36" spans="1:12" ht="12.75">
      <c r="A36" s="173" t="s">
        <v>303</v>
      </c>
      <c r="B36" s="179"/>
      <c r="C36" s="179"/>
      <c r="D36" s="180"/>
      <c r="E36" s="173" t="s">
        <v>301</v>
      </c>
      <c r="F36" s="179"/>
      <c r="G36" s="180"/>
      <c r="H36" s="204" t="s">
        <v>304</v>
      </c>
      <c r="I36" s="205"/>
      <c r="J36" s="10"/>
      <c r="K36" s="10"/>
      <c r="L36" s="10"/>
    </row>
    <row r="37" spans="1:12" ht="12.75">
      <c r="A37" s="28"/>
      <c r="B37" s="28"/>
      <c r="C37" s="201"/>
      <c r="D37" s="202"/>
      <c r="E37" s="16"/>
      <c r="F37" s="201"/>
      <c r="G37" s="202"/>
      <c r="H37" s="16"/>
      <c r="I37" s="77"/>
      <c r="J37" s="10"/>
      <c r="K37" s="10"/>
      <c r="L37" s="10"/>
    </row>
    <row r="38" spans="1:12" ht="12.75">
      <c r="A38" s="173" t="s">
        <v>305</v>
      </c>
      <c r="B38" s="179"/>
      <c r="C38" s="179"/>
      <c r="D38" s="180"/>
      <c r="E38" s="173" t="s">
        <v>298</v>
      </c>
      <c r="F38" s="179"/>
      <c r="G38" s="180"/>
      <c r="H38" s="204" t="s">
        <v>306</v>
      </c>
      <c r="I38" s="205"/>
      <c r="J38" s="10"/>
      <c r="K38" s="10"/>
      <c r="L38" s="10"/>
    </row>
    <row r="39" spans="1:12" ht="12.75">
      <c r="A39" s="28"/>
      <c r="B39" s="28"/>
      <c r="C39" s="29"/>
      <c r="D39" s="30"/>
      <c r="E39" s="16"/>
      <c r="F39" s="29"/>
      <c r="G39" s="30"/>
      <c r="H39" s="16"/>
      <c r="I39" s="77"/>
      <c r="J39" s="10"/>
      <c r="K39" s="10"/>
      <c r="L39" s="10"/>
    </row>
    <row r="40" spans="1:12" ht="12.75">
      <c r="A40" s="173" t="s">
        <v>307</v>
      </c>
      <c r="B40" s="179"/>
      <c r="C40" s="179"/>
      <c r="D40" s="180"/>
      <c r="E40" s="173" t="s">
        <v>308</v>
      </c>
      <c r="F40" s="179"/>
      <c r="G40" s="180"/>
      <c r="H40" s="204" t="s">
        <v>309</v>
      </c>
      <c r="I40" s="205"/>
      <c r="J40" s="10"/>
      <c r="K40" s="10"/>
      <c r="L40" s="10"/>
    </row>
    <row r="41" spans="1:12" ht="12.75">
      <c r="A41" s="151"/>
      <c r="B41" s="31"/>
      <c r="C41" s="31"/>
      <c r="D41" s="31"/>
      <c r="E41" s="23"/>
      <c r="F41" s="92"/>
      <c r="G41" s="92"/>
      <c r="H41" s="93"/>
      <c r="I41" s="82"/>
      <c r="J41" s="10"/>
      <c r="K41" s="10"/>
      <c r="L41" s="10"/>
    </row>
    <row r="42" spans="1:12" ht="12.75">
      <c r="A42" s="28"/>
      <c r="B42" s="28"/>
      <c r="C42" s="29"/>
      <c r="D42" s="30"/>
      <c r="E42" s="16"/>
      <c r="F42" s="29"/>
      <c r="G42" s="30"/>
      <c r="H42" s="16"/>
      <c r="I42" s="77"/>
      <c r="J42" s="10"/>
      <c r="K42" s="10"/>
      <c r="L42" s="10"/>
    </row>
    <row r="43" spans="1:12" ht="12.75">
      <c r="A43" s="32"/>
      <c r="B43" s="32"/>
      <c r="C43" s="32"/>
      <c r="D43" s="20"/>
      <c r="E43" s="20"/>
      <c r="F43" s="32"/>
      <c r="G43" s="20"/>
      <c r="H43" s="20"/>
      <c r="I43" s="83"/>
      <c r="J43" s="10"/>
      <c r="K43" s="10"/>
      <c r="L43" s="10"/>
    </row>
    <row r="44" spans="1:12" ht="12.75" customHeight="1">
      <c r="A44" s="171" t="s">
        <v>20</v>
      </c>
      <c r="B44" s="172"/>
      <c r="C44" s="204"/>
      <c r="D44" s="205"/>
      <c r="E44" s="24"/>
      <c r="F44" s="173"/>
      <c r="G44" s="181"/>
      <c r="H44" s="181"/>
      <c r="I44" s="182"/>
      <c r="J44" s="10"/>
      <c r="K44" s="10"/>
      <c r="L44" s="10"/>
    </row>
    <row r="45" spans="1:12" ht="12.75">
      <c r="A45" s="28"/>
      <c r="B45" s="28"/>
      <c r="C45" s="201"/>
      <c r="D45" s="202"/>
      <c r="E45" s="16"/>
      <c r="F45" s="201"/>
      <c r="G45" s="203"/>
      <c r="H45" s="33"/>
      <c r="I45" s="84"/>
      <c r="J45" s="10"/>
      <c r="K45" s="10"/>
      <c r="L45" s="10"/>
    </row>
    <row r="46" spans="1:12" ht="12.75" customHeight="1">
      <c r="A46" s="171" t="s">
        <v>21</v>
      </c>
      <c r="B46" s="172"/>
      <c r="C46" s="173" t="s">
        <v>310</v>
      </c>
      <c r="D46" s="174"/>
      <c r="E46" s="174"/>
      <c r="F46" s="174"/>
      <c r="G46" s="174"/>
      <c r="H46" s="174"/>
      <c r="I46" s="175"/>
      <c r="J46" s="10"/>
      <c r="K46" s="10"/>
      <c r="L46" s="10"/>
    </row>
    <row r="47" spans="1:12" ht="12.75">
      <c r="A47" s="149"/>
      <c r="B47" s="149"/>
      <c r="C47" s="157" t="s">
        <v>31</v>
      </c>
      <c r="D47" s="16"/>
      <c r="E47" s="16"/>
      <c r="F47" s="16"/>
      <c r="G47" s="16"/>
      <c r="H47" s="16"/>
      <c r="I47" s="77"/>
      <c r="J47" s="10"/>
      <c r="K47" s="10"/>
      <c r="L47" s="10"/>
    </row>
    <row r="48" spans="1:12" ht="12.75">
      <c r="A48" s="171" t="s">
        <v>22</v>
      </c>
      <c r="B48" s="172"/>
      <c r="C48" s="176" t="s">
        <v>311</v>
      </c>
      <c r="D48" s="177"/>
      <c r="E48" s="178"/>
      <c r="F48" s="16"/>
      <c r="G48" s="42" t="s">
        <v>2</v>
      </c>
      <c r="H48" s="176" t="s">
        <v>312</v>
      </c>
      <c r="I48" s="178"/>
      <c r="J48" s="10"/>
      <c r="K48" s="10"/>
      <c r="L48" s="10"/>
    </row>
    <row r="49" spans="1:12" ht="12.75">
      <c r="A49" s="149"/>
      <c r="B49" s="149"/>
      <c r="C49" s="21"/>
      <c r="D49" s="16"/>
      <c r="E49" s="16"/>
      <c r="F49" s="16"/>
      <c r="G49" s="16"/>
      <c r="H49" s="16"/>
      <c r="I49" s="77"/>
      <c r="J49" s="10"/>
      <c r="K49" s="10"/>
      <c r="L49" s="10"/>
    </row>
    <row r="50" spans="1:12" ht="12.75" customHeight="1">
      <c r="A50" s="171" t="s">
        <v>15</v>
      </c>
      <c r="B50" s="172"/>
      <c r="C50" s="188" t="s">
        <v>313</v>
      </c>
      <c r="D50" s="177"/>
      <c r="E50" s="177"/>
      <c r="F50" s="177"/>
      <c r="G50" s="177"/>
      <c r="H50" s="177"/>
      <c r="I50" s="178"/>
      <c r="J50" s="10"/>
      <c r="K50" s="10"/>
      <c r="L50" s="10"/>
    </row>
    <row r="51" spans="1:12" ht="12.75">
      <c r="A51" s="149"/>
      <c r="B51" s="149"/>
      <c r="C51" s="16"/>
      <c r="D51" s="16"/>
      <c r="E51" s="16"/>
      <c r="F51" s="16"/>
      <c r="G51" s="16"/>
      <c r="H51" s="16"/>
      <c r="I51" s="77"/>
      <c r="J51" s="10"/>
      <c r="K51" s="10"/>
      <c r="L51" s="10"/>
    </row>
    <row r="52" spans="1:12" ht="12.75">
      <c r="A52" s="189" t="s">
        <v>23</v>
      </c>
      <c r="B52" s="190"/>
      <c r="C52" s="176" t="s">
        <v>314</v>
      </c>
      <c r="D52" s="177"/>
      <c r="E52" s="177"/>
      <c r="F52" s="177"/>
      <c r="G52" s="177"/>
      <c r="H52" s="177"/>
      <c r="I52" s="191"/>
      <c r="J52" s="10"/>
      <c r="K52" s="10"/>
      <c r="L52" s="10"/>
    </row>
    <row r="53" spans="1:12" ht="12.75">
      <c r="A53" s="152"/>
      <c r="B53" s="152"/>
      <c r="C53" s="170" t="s">
        <v>32</v>
      </c>
      <c r="D53" s="170"/>
      <c r="E53" s="170"/>
      <c r="F53" s="170"/>
      <c r="G53" s="170"/>
      <c r="H53" s="170"/>
      <c r="I53" s="85"/>
      <c r="J53" s="10"/>
      <c r="K53" s="10"/>
      <c r="L53" s="10"/>
    </row>
    <row r="54" spans="1:12" ht="12.75">
      <c r="A54" s="152"/>
      <c r="B54" s="152"/>
      <c r="C54" s="34"/>
      <c r="D54" s="34"/>
      <c r="E54" s="34"/>
      <c r="F54" s="34"/>
      <c r="G54" s="34"/>
      <c r="H54" s="34"/>
      <c r="I54" s="85"/>
      <c r="J54" s="10"/>
      <c r="K54" s="10"/>
      <c r="L54" s="10"/>
    </row>
    <row r="55" spans="1:12" ht="12.75">
      <c r="A55" s="152"/>
      <c r="B55" s="192" t="s">
        <v>33</v>
      </c>
      <c r="C55" s="193"/>
      <c r="D55" s="193"/>
      <c r="E55" s="193"/>
      <c r="F55" s="158"/>
      <c r="G55" s="158"/>
      <c r="H55" s="158"/>
      <c r="I55" s="159"/>
      <c r="J55" s="10"/>
      <c r="K55" s="10"/>
      <c r="L55" s="10"/>
    </row>
    <row r="56" spans="1:12" ht="12.75">
      <c r="A56" s="152"/>
      <c r="B56" s="194" t="s">
        <v>34</v>
      </c>
      <c r="C56" s="195"/>
      <c r="D56" s="195"/>
      <c r="E56" s="195"/>
      <c r="F56" s="195"/>
      <c r="G56" s="195"/>
      <c r="H56" s="195"/>
      <c r="I56" s="195"/>
      <c r="J56" s="10"/>
      <c r="K56" s="10"/>
      <c r="L56" s="10"/>
    </row>
    <row r="57" spans="1:12" ht="12.75">
      <c r="A57" s="152"/>
      <c r="B57" s="196" t="s">
        <v>35</v>
      </c>
      <c r="C57" s="197"/>
      <c r="D57" s="197"/>
      <c r="E57" s="197"/>
      <c r="F57" s="197"/>
      <c r="G57" s="197"/>
      <c r="H57" s="197"/>
      <c r="I57" s="197"/>
      <c r="J57" s="10"/>
      <c r="K57" s="10"/>
      <c r="L57" s="10"/>
    </row>
    <row r="58" spans="1:12" ht="12.75">
      <c r="A58" s="152"/>
      <c r="B58" s="196" t="s">
        <v>36</v>
      </c>
      <c r="C58" s="197"/>
      <c r="D58" s="197"/>
      <c r="E58" s="197"/>
      <c r="F58" s="197"/>
      <c r="G58" s="197"/>
      <c r="H58" s="197"/>
      <c r="I58" s="197"/>
      <c r="J58" s="10"/>
      <c r="K58" s="10"/>
      <c r="L58" s="10"/>
    </row>
    <row r="59" spans="1:12" ht="12.75">
      <c r="A59" s="152"/>
      <c r="B59" s="198"/>
      <c r="C59" s="199"/>
      <c r="D59" s="199"/>
      <c r="E59" s="199"/>
      <c r="F59" s="199"/>
      <c r="G59" s="199"/>
      <c r="H59" s="199"/>
      <c r="I59" s="200"/>
      <c r="J59" s="10"/>
      <c r="K59" s="10"/>
      <c r="L59" s="10"/>
    </row>
    <row r="60" spans="1:12" ht="12.75">
      <c r="A60" s="153" t="s">
        <v>3</v>
      </c>
      <c r="B60" s="154"/>
      <c r="C60" s="86"/>
      <c r="D60" s="86"/>
      <c r="E60" s="86"/>
      <c r="F60" s="86"/>
      <c r="G60" s="86"/>
      <c r="H60" s="86"/>
      <c r="I60" s="87"/>
      <c r="J60" s="10"/>
      <c r="K60" s="10"/>
      <c r="L60" s="10"/>
    </row>
    <row r="61" spans="1:12" ht="13.5" thickBot="1">
      <c r="A61" s="154"/>
      <c r="B61" s="154"/>
      <c r="C61" s="16"/>
      <c r="D61" s="16"/>
      <c r="E61" s="16"/>
      <c r="F61" s="16"/>
      <c r="G61" s="35"/>
      <c r="H61" s="36"/>
      <c r="I61" s="88"/>
      <c r="J61" s="10"/>
      <c r="K61" s="10"/>
      <c r="L61" s="10"/>
    </row>
    <row r="62" spans="1:12" ht="12.75">
      <c r="A62" s="155"/>
      <c r="B62" s="155"/>
      <c r="C62" s="16"/>
      <c r="D62" s="16"/>
      <c r="E62" s="160" t="s">
        <v>37</v>
      </c>
      <c r="F62" s="10"/>
      <c r="G62" s="183" t="s">
        <v>38</v>
      </c>
      <c r="H62" s="184"/>
      <c r="I62" s="185"/>
      <c r="J62" s="10"/>
      <c r="K62" s="10"/>
      <c r="L62" s="10"/>
    </row>
    <row r="63" spans="3:12" ht="12.75">
      <c r="C63" s="89"/>
      <c r="D63" s="89"/>
      <c r="E63" s="89"/>
      <c r="F63" s="89"/>
      <c r="G63" s="186"/>
      <c r="H63" s="187"/>
      <c r="I63" s="90"/>
      <c r="J63" s="10"/>
      <c r="K63" s="10"/>
      <c r="L63" s="10"/>
    </row>
  </sheetData>
  <sheetProtection/>
  <protectedRanges>
    <protectedRange sqref="E2 H2" name="Range1"/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4" name="Range1_9"/>
    <protectedRange sqref="I26" name="Range1_10"/>
    <protectedRange sqref="A30:I30" name="Range1_11"/>
    <protectedRange sqref="A32:I32" name="Range1_12"/>
    <protectedRange sqref="A34:G34" name="Range1_13"/>
  </protectedRanges>
  <mergeCells count="73"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="110" zoomScaleSheetLayoutView="110" zoomScalePageLayoutView="0" workbookViewId="0" topLeftCell="A1">
      <selection activeCell="C118" sqref="C118:D119"/>
    </sheetView>
  </sheetViews>
  <sheetFormatPr defaultColWidth="9.140625" defaultRowHeight="12.75"/>
  <cols>
    <col min="1" max="1" width="96.421875" style="161" bestFit="1" customWidth="1"/>
    <col min="2" max="2" width="9.140625" style="43" customWidth="1"/>
    <col min="3" max="3" width="13.421875" style="43" customWidth="1"/>
    <col min="4" max="4" width="12.7109375" style="43" customWidth="1"/>
    <col min="5" max="16384" width="9.140625" style="43" customWidth="1"/>
  </cols>
  <sheetData>
    <row r="1" spans="1:4" ht="12.75" customHeight="1">
      <c r="A1" s="125" t="s">
        <v>280</v>
      </c>
      <c r="B1" s="125"/>
      <c r="C1" s="125"/>
      <c r="D1" s="125"/>
    </row>
    <row r="2" spans="1:4" ht="12.75" customHeight="1">
      <c r="A2" s="126" t="s">
        <v>283</v>
      </c>
      <c r="B2" s="126"/>
      <c r="C2" s="126"/>
      <c r="D2" s="126"/>
    </row>
    <row r="3" spans="1:4" ht="12.75" customHeight="1">
      <c r="A3" s="127" t="s">
        <v>315</v>
      </c>
      <c r="B3" s="128"/>
      <c r="C3" s="128"/>
      <c r="D3" s="129"/>
    </row>
    <row r="4" spans="1:4" ht="22.5" customHeight="1">
      <c r="A4" s="130" t="s">
        <v>40</v>
      </c>
      <c r="B4" s="49" t="s">
        <v>41</v>
      </c>
      <c r="C4" s="50" t="s">
        <v>42</v>
      </c>
      <c r="D4" s="51" t="s">
        <v>43</v>
      </c>
    </row>
    <row r="5" spans="1:4" ht="12.75" customHeight="1">
      <c r="A5" s="47">
        <v>1</v>
      </c>
      <c r="B5" s="48">
        <v>2</v>
      </c>
      <c r="C5" s="47">
        <v>3</v>
      </c>
      <c r="D5" s="47">
        <v>4</v>
      </c>
    </row>
    <row r="6" spans="1:4" ht="12.75" customHeight="1">
      <c r="A6" s="131" t="s">
        <v>44</v>
      </c>
      <c r="B6" s="132"/>
      <c r="C6" s="132"/>
      <c r="D6" s="133"/>
    </row>
    <row r="7" spans="1:4" ht="12.75" customHeight="1">
      <c r="A7" s="119" t="s">
        <v>45</v>
      </c>
      <c r="B7" s="3">
        <v>1</v>
      </c>
      <c r="C7" s="6">
        <v>0</v>
      </c>
      <c r="D7" s="6">
        <v>0</v>
      </c>
    </row>
    <row r="8" spans="1:4" ht="12.75" customHeight="1">
      <c r="A8" s="108" t="s">
        <v>46</v>
      </c>
      <c r="B8" s="1">
        <v>2</v>
      </c>
      <c r="C8" s="107">
        <f>C9+C16+C26+C35+C39</f>
        <v>3146265169.589483</v>
      </c>
      <c r="D8" s="107">
        <f>D9+D16+D26+D35+D39</f>
        <v>3113917658.7143087</v>
      </c>
    </row>
    <row r="9" spans="1:4" ht="12.75" customHeight="1">
      <c r="A9" s="121" t="s">
        <v>47</v>
      </c>
      <c r="B9" s="1">
        <v>3</v>
      </c>
      <c r="C9" s="44">
        <f>SUM(C10:C15)</f>
        <v>1858710347.62025</v>
      </c>
      <c r="D9" s="44">
        <f>SUM(D10:D15)</f>
        <v>1862954447</v>
      </c>
    </row>
    <row r="10" spans="1:4" ht="12.75">
      <c r="A10" s="121" t="s">
        <v>48</v>
      </c>
      <c r="B10" s="1">
        <v>4</v>
      </c>
      <c r="C10" s="7"/>
      <c r="D10" s="7"/>
    </row>
    <row r="11" spans="1:4" ht="12.75">
      <c r="A11" s="121" t="s">
        <v>49</v>
      </c>
      <c r="B11" s="1">
        <v>5</v>
      </c>
      <c r="C11" s="7">
        <v>833108347.62025</v>
      </c>
      <c r="D11" s="7">
        <v>814531672</v>
      </c>
    </row>
    <row r="12" spans="1:4" ht="12.75">
      <c r="A12" s="121" t="s">
        <v>0</v>
      </c>
      <c r="B12" s="1">
        <v>6</v>
      </c>
      <c r="C12" s="7">
        <v>1025602000</v>
      </c>
      <c r="D12" s="7">
        <v>1041690144</v>
      </c>
    </row>
    <row r="13" spans="1:4" ht="12.75">
      <c r="A13" s="121" t="s">
        <v>50</v>
      </c>
      <c r="B13" s="1">
        <v>7</v>
      </c>
      <c r="C13" s="7"/>
      <c r="D13" s="7">
        <v>13236</v>
      </c>
    </row>
    <row r="14" spans="1:4" ht="12.75">
      <c r="A14" s="121" t="s">
        <v>51</v>
      </c>
      <c r="B14" s="1">
        <v>8</v>
      </c>
      <c r="C14" s="7"/>
      <c r="D14" s="7">
        <v>3626362</v>
      </c>
    </row>
    <row r="15" spans="1:4" ht="12.75">
      <c r="A15" s="121" t="s">
        <v>52</v>
      </c>
      <c r="B15" s="1">
        <v>9</v>
      </c>
      <c r="C15" s="7"/>
      <c r="D15" s="7">
        <v>3093033</v>
      </c>
    </row>
    <row r="16" spans="1:4" ht="12.75">
      <c r="A16" s="121" t="s">
        <v>53</v>
      </c>
      <c r="B16" s="1">
        <v>10</v>
      </c>
      <c r="C16" s="44">
        <f>SUM(C17:C25)</f>
        <v>1174692837.5206804</v>
      </c>
      <c r="D16" s="44">
        <f>SUM(D17:D25)</f>
        <v>1158987616</v>
      </c>
    </row>
    <row r="17" spans="1:4" ht="12.75">
      <c r="A17" s="121" t="s">
        <v>54</v>
      </c>
      <c r="B17" s="1">
        <v>11</v>
      </c>
      <c r="C17" s="7">
        <v>112672225.060051</v>
      </c>
      <c r="D17" s="7">
        <v>89942642</v>
      </c>
    </row>
    <row r="18" spans="1:4" ht="12.75">
      <c r="A18" s="121" t="s">
        <v>55</v>
      </c>
      <c r="B18" s="1">
        <v>12</v>
      </c>
      <c r="C18" s="7">
        <v>428730510.972603</v>
      </c>
      <c r="D18" s="7">
        <v>480288839</v>
      </c>
    </row>
    <row r="19" spans="1:4" ht="12.75">
      <c r="A19" s="121" t="s">
        <v>56</v>
      </c>
      <c r="B19" s="1">
        <v>13</v>
      </c>
      <c r="C19" s="7">
        <v>561780000</v>
      </c>
      <c r="D19" s="7">
        <v>558137405</v>
      </c>
    </row>
    <row r="20" spans="1:4" ht="12.75">
      <c r="A20" s="121" t="s">
        <v>57</v>
      </c>
      <c r="B20" s="1">
        <v>14</v>
      </c>
      <c r="C20" s="7"/>
      <c r="D20" s="7"/>
    </row>
    <row r="21" spans="1:4" ht="12.75">
      <c r="A21" s="121" t="s">
        <v>58</v>
      </c>
      <c r="B21" s="1">
        <v>15</v>
      </c>
      <c r="C21" s="7"/>
      <c r="D21" s="7"/>
    </row>
    <row r="22" spans="1:4" ht="12.75">
      <c r="A22" s="121" t="s">
        <v>59</v>
      </c>
      <c r="B22" s="1">
        <v>16</v>
      </c>
      <c r="C22" s="7"/>
      <c r="D22" s="7">
        <v>4125300</v>
      </c>
    </row>
    <row r="23" spans="1:4" ht="12.75">
      <c r="A23" s="121" t="s">
        <v>60</v>
      </c>
      <c r="B23" s="1">
        <v>17</v>
      </c>
      <c r="C23" s="7">
        <v>69694101.4880263</v>
      </c>
      <c r="D23" s="7">
        <v>25018877</v>
      </c>
    </row>
    <row r="24" spans="1:4" ht="12.75">
      <c r="A24" s="121" t="s">
        <v>61</v>
      </c>
      <c r="B24" s="1">
        <v>18</v>
      </c>
      <c r="C24" s="7"/>
      <c r="D24" s="7"/>
    </row>
    <row r="25" spans="1:4" ht="12.75">
      <c r="A25" s="121" t="s">
        <v>62</v>
      </c>
      <c r="B25" s="1">
        <v>19</v>
      </c>
      <c r="C25" s="7">
        <v>1816000</v>
      </c>
      <c r="D25" s="7">
        <v>1474553</v>
      </c>
    </row>
    <row r="26" spans="1:4" ht="12.75">
      <c r="A26" s="121" t="s">
        <v>63</v>
      </c>
      <c r="B26" s="1">
        <v>20</v>
      </c>
      <c r="C26" s="44">
        <f>SUM(C27:C34)</f>
        <v>47614482.4289259</v>
      </c>
      <c r="D26" s="44">
        <f>SUM(D27:D34)</f>
        <v>21040609.714308508</v>
      </c>
    </row>
    <row r="27" spans="1:4" ht="12.75">
      <c r="A27" s="121" t="s">
        <v>64</v>
      </c>
      <c r="B27" s="1">
        <v>21</v>
      </c>
      <c r="C27" s="7"/>
      <c r="D27" s="7"/>
    </row>
    <row r="28" spans="1:4" ht="12.75">
      <c r="A28" s="121" t="s">
        <v>65</v>
      </c>
      <c r="B28" s="1">
        <v>22</v>
      </c>
      <c r="C28" s="7"/>
      <c r="D28" s="7"/>
    </row>
    <row r="29" spans="1:4" ht="12.75">
      <c r="A29" s="121" t="s">
        <v>66</v>
      </c>
      <c r="B29" s="1">
        <v>23</v>
      </c>
      <c r="C29" s="7"/>
      <c r="D29" s="7"/>
    </row>
    <row r="30" spans="1:4" ht="12.75">
      <c r="A30" s="121" t="s">
        <v>67</v>
      </c>
      <c r="B30" s="1">
        <v>24</v>
      </c>
      <c r="C30" s="7"/>
      <c r="D30" s="7"/>
    </row>
    <row r="31" spans="1:4" ht="12.75">
      <c r="A31" s="121" t="s">
        <v>68</v>
      </c>
      <c r="B31" s="1">
        <v>25</v>
      </c>
      <c r="C31" s="7"/>
      <c r="D31" s="7"/>
    </row>
    <row r="32" spans="1:4" ht="12.75">
      <c r="A32" s="121" t="s">
        <v>69</v>
      </c>
      <c r="B32" s="1">
        <v>26</v>
      </c>
      <c r="C32" s="7">
        <v>11412507.4289259</v>
      </c>
      <c r="D32" s="7">
        <v>10878989</v>
      </c>
    </row>
    <row r="33" spans="1:4" ht="12.75">
      <c r="A33" s="121" t="s">
        <v>70</v>
      </c>
      <c r="B33" s="1">
        <v>27</v>
      </c>
      <c r="C33" s="7">
        <v>36201975</v>
      </c>
      <c r="D33" s="7">
        <v>10161620.714308506</v>
      </c>
    </row>
    <row r="34" spans="1:4" ht="12.75">
      <c r="A34" s="121" t="s">
        <v>71</v>
      </c>
      <c r="B34" s="1">
        <v>28</v>
      </c>
      <c r="C34" s="7"/>
      <c r="D34" s="7"/>
    </row>
    <row r="35" spans="1:4" ht="12.75">
      <c r="A35" s="121" t="s">
        <v>72</v>
      </c>
      <c r="B35" s="1">
        <v>29</v>
      </c>
      <c r="C35" s="44">
        <f>SUM(C36:C38)</f>
        <v>12323612.0857871</v>
      </c>
      <c r="D35" s="44">
        <f>SUM(D36:D38)</f>
        <v>9570662</v>
      </c>
    </row>
    <row r="36" spans="1:4" ht="12.75">
      <c r="A36" s="121" t="s">
        <v>73</v>
      </c>
      <c r="B36" s="1">
        <v>30</v>
      </c>
      <c r="C36" s="7"/>
      <c r="D36" s="7"/>
    </row>
    <row r="37" spans="1:4" ht="12.75">
      <c r="A37" s="121" t="s">
        <v>74</v>
      </c>
      <c r="B37" s="1">
        <v>31</v>
      </c>
      <c r="C37" s="7"/>
      <c r="D37" s="7"/>
    </row>
    <row r="38" spans="1:4" ht="12.75">
      <c r="A38" s="121" t="s">
        <v>75</v>
      </c>
      <c r="B38" s="1">
        <v>32</v>
      </c>
      <c r="C38" s="7">
        <v>12323612.0857871</v>
      </c>
      <c r="D38" s="7">
        <v>9570662</v>
      </c>
    </row>
    <row r="39" spans="1:4" ht="12.75">
      <c r="A39" s="121" t="s">
        <v>76</v>
      </c>
      <c r="B39" s="1">
        <v>33</v>
      </c>
      <c r="C39" s="7">
        <v>52923889.9338394</v>
      </c>
      <c r="D39" s="7">
        <v>61364324</v>
      </c>
    </row>
    <row r="40" spans="1:4" ht="12.75">
      <c r="A40" s="108" t="s">
        <v>77</v>
      </c>
      <c r="B40" s="1">
        <v>34</v>
      </c>
      <c r="C40" s="107">
        <f>C41+C49+C56+C64</f>
        <v>1947834028</v>
      </c>
      <c r="D40" s="107">
        <f>D41+D49+D56+D64</f>
        <v>2147097881.0543044</v>
      </c>
    </row>
    <row r="41" spans="1:4" ht="12.75">
      <c r="A41" s="121" t="s">
        <v>78</v>
      </c>
      <c r="B41" s="1">
        <v>35</v>
      </c>
      <c r="C41" s="44">
        <f>SUM(C42:C48)</f>
        <v>591606722</v>
      </c>
      <c r="D41" s="44">
        <f>SUM(D42:D48)</f>
        <v>713473818</v>
      </c>
    </row>
    <row r="42" spans="1:4" ht="12.75">
      <c r="A42" s="121" t="s">
        <v>79</v>
      </c>
      <c r="B42" s="1">
        <v>36</v>
      </c>
      <c r="C42" s="7">
        <v>164301038</v>
      </c>
      <c r="D42" s="7">
        <v>184996189</v>
      </c>
    </row>
    <row r="43" spans="1:4" ht="12.75">
      <c r="A43" s="121" t="s">
        <v>80</v>
      </c>
      <c r="B43" s="1">
        <v>37</v>
      </c>
      <c r="C43" s="7">
        <v>6042046</v>
      </c>
      <c r="D43" s="7">
        <v>12318176</v>
      </c>
    </row>
    <row r="44" spans="1:4" ht="12.75">
      <c r="A44" s="121" t="s">
        <v>81</v>
      </c>
      <c r="B44" s="1">
        <v>38</v>
      </c>
      <c r="C44" s="7">
        <v>141769014</v>
      </c>
      <c r="D44" s="7">
        <v>208466796</v>
      </c>
    </row>
    <row r="45" spans="1:4" ht="12.75">
      <c r="A45" s="121" t="s">
        <v>82</v>
      </c>
      <c r="B45" s="1">
        <v>39</v>
      </c>
      <c r="C45" s="7">
        <v>168296036</v>
      </c>
      <c r="D45" s="7">
        <v>194249438</v>
      </c>
    </row>
    <row r="46" spans="1:4" ht="12.75">
      <c r="A46" s="121" t="s">
        <v>83</v>
      </c>
      <c r="B46" s="1">
        <v>40</v>
      </c>
      <c r="C46" s="7"/>
      <c r="D46" s="7"/>
    </row>
    <row r="47" spans="1:4" ht="12.75">
      <c r="A47" s="121" t="s">
        <v>84</v>
      </c>
      <c r="B47" s="1">
        <v>41</v>
      </c>
      <c r="C47" s="7">
        <v>111198588</v>
      </c>
      <c r="D47" s="7">
        <v>113443219</v>
      </c>
    </row>
    <row r="48" spans="1:4" ht="12.75">
      <c r="A48" s="121" t="s">
        <v>85</v>
      </c>
      <c r="B48" s="1">
        <v>42</v>
      </c>
      <c r="C48" s="7"/>
      <c r="D48" s="7"/>
    </row>
    <row r="49" spans="1:4" ht="12.75">
      <c r="A49" s="121" t="s">
        <v>86</v>
      </c>
      <c r="B49" s="1">
        <v>43</v>
      </c>
      <c r="C49" s="44">
        <f>SUM(C50:C55)</f>
        <v>1097287112</v>
      </c>
      <c r="D49" s="44">
        <f>SUM(D50:D55)</f>
        <v>1124156329.0543044</v>
      </c>
    </row>
    <row r="50" spans="1:4" ht="12.75">
      <c r="A50" s="121" t="s">
        <v>87</v>
      </c>
      <c r="B50" s="1">
        <v>44</v>
      </c>
      <c r="C50" s="7">
        <v>19083126</v>
      </c>
      <c r="D50" s="7">
        <v>107565346.05430442</v>
      </c>
    </row>
    <row r="51" spans="1:4" ht="12.75">
      <c r="A51" s="121" t="s">
        <v>88</v>
      </c>
      <c r="B51" s="1">
        <v>45</v>
      </c>
      <c r="C51" s="7">
        <v>995255339</v>
      </c>
      <c r="D51" s="7">
        <v>893757193</v>
      </c>
    </row>
    <row r="52" spans="1:4" ht="12.75">
      <c r="A52" s="121" t="s">
        <v>89</v>
      </c>
      <c r="B52" s="1">
        <v>46</v>
      </c>
      <c r="C52" s="7"/>
      <c r="D52" s="7"/>
    </row>
    <row r="53" spans="1:4" ht="12.75">
      <c r="A53" s="121" t="s">
        <v>90</v>
      </c>
      <c r="B53" s="1">
        <v>47</v>
      </c>
      <c r="C53" s="7"/>
      <c r="D53" s="7"/>
    </row>
    <row r="54" spans="1:4" ht="12.75">
      <c r="A54" s="121" t="s">
        <v>91</v>
      </c>
      <c r="B54" s="1">
        <v>48</v>
      </c>
      <c r="C54" s="7">
        <v>47885196</v>
      </c>
      <c r="D54" s="7">
        <v>70600092</v>
      </c>
    </row>
    <row r="55" spans="1:4" ht="12.75">
      <c r="A55" s="121" t="s">
        <v>92</v>
      </c>
      <c r="B55" s="1">
        <v>49</v>
      </c>
      <c r="C55" s="7">
        <v>35063451</v>
      </c>
      <c r="D55" s="7">
        <v>52233698</v>
      </c>
    </row>
    <row r="56" spans="1:4" ht="12.75">
      <c r="A56" s="121" t="s">
        <v>93</v>
      </c>
      <c r="B56" s="1">
        <v>50</v>
      </c>
      <c r="C56" s="44">
        <f>SUM(C57:C63)</f>
        <v>26962338</v>
      </c>
      <c r="D56" s="44">
        <f>SUM(D57:D63)</f>
        <v>55902060</v>
      </c>
    </row>
    <row r="57" spans="1:4" ht="12.75">
      <c r="A57" s="121" t="s">
        <v>64</v>
      </c>
      <c r="B57" s="1">
        <v>51</v>
      </c>
      <c r="C57" s="7"/>
      <c r="D57" s="7">
        <v>325682</v>
      </c>
    </row>
    <row r="58" spans="1:4" ht="12.75">
      <c r="A58" s="121" t="s">
        <v>65</v>
      </c>
      <c r="B58" s="1">
        <v>52</v>
      </c>
      <c r="C58" s="7"/>
      <c r="D58" s="7">
        <v>2374050</v>
      </c>
    </row>
    <row r="59" spans="1:4" ht="12.75">
      <c r="A59" s="121" t="s">
        <v>66</v>
      </c>
      <c r="B59" s="1">
        <v>53</v>
      </c>
      <c r="C59" s="7"/>
      <c r="D59" s="7"/>
    </row>
    <row r="60" spans="1:4" ht="12.75">
      <c r="A60" s="121" t="s">
        <v>67</v>
      </c>
      <c r="B60" s="1">
        <v>54</v>
      </c>
      <c r="C60" s="7"/>
      <c r="D60" s="7"/>
    </row>
    <row r="61" spans="1:4" ht="12.75">
      <c r="A61" s="121" t="s">
        <v>68</v>
      </c>
      <c r="B61" s="1">
        <v>55</v>
      </c>
      <c r="C61" s="7"/>
      <c r="D61" s="7">
        <v>35225349</v>
      </c>
    </row>
    <row r="62" spans="1:4" ht="12.75">
      <c r="A62" s="121" t="s">
        <v>69</v>
      </c>
      <c r="B62" s="1">
        <v>56</v>
      </c>
      <c r="C62" s="7">
        <v>19023115</v>
      </c>
      <c r="D62" s="7">
        <v>11104997</v>
      </c>
    </row>
    <row r="63" spans="1:4" ht="12.75">
      <c r="A63" s="121" t="s">
        <v>94</v>
      </c>
      <c r="B63" s="1">
        <v>57</v>
      </c>
      <c r="C63" s="7">
        <v>7939223</v>
      </c>
      <c r="D63" s="7">
        <v>6871982</v>
      </c>
    </row>
    <row r="64" spans="1:4" ht="12.75">
      <c r="A64" s="121" t="s">
        <v>95</v>
      </c>
      <c r="B64" s="1">
        <v>58</v>
      </c>
      <c r="C64" s="7">
        <v>231977856</v>
      </c>
      <c r="D64" s="7">
        <v>253565674</v>
      </c>
    </row>
    <row r="65" spans="1:4" ht="12.75">
      <c r="A65" s="108" t="s">
        <v>96</v>
      </c>
      <c r="B65" s="1">
        <v>59</v>
      </c>
      <c r="C65" s="7">
        <v>6967267</v>
      </c>
      <c r="D65" s="7">
        <v>10377810</v>
      </c>
    </row>
    <row r="66" spans="1:4" ht="12.75">
      <c r="A66" s="108" t="s">
        <v>97</v>
      </c>
      <c r="B66" s="1">
        <v>60</v>
      </c>
      <c r="C66" s="44">
        <f>C7+C8+C40+C65</f>
        <v>5101066464.589483</v>
      </c>
      <c r="D66" s="44">
        <f>D7+D8+D40+D65</f>
        <v>5271393349.768613</v>
      </c>
    </row>
    <row r="67" spans="1:4" ht="12.75">
      <c r="A67" s="122" t="s">
        <v>98</v>
      </c>
      <c r="B67" s="4">
        <v>61</v>
      </c>
      <c r="C67" s="8"/>
      <c r="D67" s="8"/>
    </row>
    <row r="68" spans="1:4" ht="12.75">
      <c r="A68" s="115" t="s">
        <v>139</v>
      </c>
      <c r="B68" s="123"/>
      <c r="C68" s="123"/>
      <c r="D68" s="124"/>
    </row>
    <row r="69" spans="1:4" ht="12.75">
      <c r="A69" s="119" t="s">
        <v>99</v>
      </c>
      <c r="B69" s="3">
        <v>62</v>
      </c>
      <c r="C69" s="45">
        <f>C70+C71+C72+C78+C79+C82+C85</f>
        <v>1455466282</v>
      </c>
      <c r="D69" s="45">
        <f>D70+D71+D72+D78+D79+D82+D85</f>
        <v>1485164508.2026732</v>
      </c>
    </row>
    <row r="70" spans="1:4" ht="12.75">
      <c r="A70" s="121" t="s">
        <v>100</v>
      </c>
      <c r="B70" s="1">
        <v>63</v>
      </c>
      <c r="C70" s="7">
        <v>133372000</v>
      </c>
      <c r="D70" s="7">
        <v>133372000</v>
      </c>
    </row>
    <row r="71" spans="1:4" ht="12.75">
      <c r="A71" s="121" t="s">
        <v>101</v>
      </c>
      <c r="B71" s="1">
        <v>64</v>
      </c>
      <c r="C71" s="7">
        <v>882910015</v>
      </c>
      <c r="D71" s="7">
        <v>883022226</v>
      </c>
    </row>
    <row r="72" spans="1:4" ht="12.75">
      <c r="A72" s="121" t="s">
        <v>102</v>
      </c>
      <c r="B72" s="1">
        <v>65</v>
      </c>
      <c r="C72" s="44">
        <f>C73+C74-C75+C76+C77</f>
        <v>-3980000</v>
      </c>
      <c r="D72" s="44">
        <f>D73+D74-D75+D76+D77</f>
        <v>-3018350.797326857</v>
      </c>
    </row>
    <row r="73" spans="1:4" ht="12.75">
      <c r="A73" s="121" t="s">
        <v>103</v>
      </c>
      <c r="B73" s="1">
        <v>66</v>
      </c>
      <c r="C73" s="7"/>
      <c r="D73" s="7"/>
    </row>
    <row r="74" spans="1:4" ht="12.75">
      <c r="A74" s="121" t="s">
        <v>104</v>
      </c>
      <c r="B74" s="1">
        <v>67</v>
      </c>
      <c r="C74" s="7"/>
      <c r="D74" s="7"/>
    </row>
    <row r="75" spans="1:4" ht="12.75">
      <c r="A75" s="121" t="s">
        <v>105</v>
      </c>
      <c r="B75" s="1">
        <v>68</v>
      </c>
      <c r="C75" s="7"/>
      <c r="D75" s="7"/>
    </row>
    <row r="76" spans="1:4" ht="12.75">
      <c r="A76" s="121" t="s">
        <v>106</v>
      </c>
      <c r="B76" s="1">
        <v>69</v>
      </c>
      <c r="C76" s="7"/>
      <c r="D76" s="7"/>
    </row>
    <row r="77" spans="1:4" ht="12.75">
      <c r="A77" s="121" t="s">
        <v>107</v>
      </c>
      <c r="B77" s="1">
        <v>70</v>
      </c>
      <c r="C77" s="7">
        <v>-3980000</v>
      </c>
      <c r="D77" s="7">
        <v>-3018350.797326857</v>
      </c>
    </row>
    <row r="78" spans="1:6" ht="12.75">
      <c r="A78" s="121" t="s">
        <v>108</v>
      </c>
      <c r="B78" s="1">
        <v>71</v>
      </c>
      <c r="C78" s="7"/>
      <c r="D78" s="7">
        <v>-3854534</v>
      </c>
      <c r="F78" s="105"/>
    </row>
    <row r="79" spans="1:4" ht="12.75">
      <c r="A79" s="121" t="s">
        <v>109</v>
      </c>
      <c r="B79" s="1">
        <v>72</v>
      </c>
      <c r="C79" s="44">
        <f>C80-C81</f>
        <v>284539128</v>
      </c>
      <c r="D79" s="44">
        <f>D80-D81</f>
        <v>399776574</v>
      </c>
    </row>
    <row r="80" spans="1:4" ht="12.75">
      <c r="A80" s="121" t="s">
        <v>110</v>
      </c>
      <c r="B80" s="1">
        <v>73</v>
      </c>
      <c r="C80" s="7">
        <v>284539128</v>
      </c>
      <c r="D80" s="7">
        <v>399776574</v>
      </c>
    </row>
    <row r="81" spans="1:4" ht="12.75">
      <c r="A81" s="121" t="s">
        <v>111</v>
      </c>
      <c r="B81" s="1">
        <v>74</v>
      </c>
      <c r="C81" s="7"/>
      <c r="D81" s="7"/>
    </row>
    <row r="82" spans="1:4" ht="12.75">
      <c r="A82" s="121" t="s">
        <v>112</v>
      </c>
      <c r="B82" s="1">
        <v>75</v>
      </c>
      <c r="C82" s="44">
        <f>C83-C84</f>
        <v>94993360</v>
      </c>
      <c r="D82" s="44">
        <f>D83-D84</f>
        <v>7051567</v>
      </c>
    </row>
    <row r="83" spans="1:4" ht="12.75">
      <c r="A83" s="121" t="s">
        <v>113</v>
      </c>
      <c r="B83" s="1">
        <v>76</v>
      </c>
      <c r="C83" s="7">
        <v>94993360</v>
      </c>
      <c r="D83" s="7">
        <v>7051567</v>
      </c>
    </row>
    <row r="84" spans="1:4" ht="12.75">
      <c r="A84" s="121" t="s">
        <v>114</v>
      </c>
      <c r="B84" s="1">
        <v>77</v>
      </c>
      <c r="C84" s="7"/>
      <c r="D84" s="7"/>
    </row>
    <row r="85" spans="1:4" ht="12.75">
      <c r="A85" s="121" t="s">
        <v>115</v>
      </c>
      <c r="B85" s="1">
        <v>78</v>
      </c>
      <c r="C85" s="7">
        <v>63631779</v>
      </c>
      <c r="D85" s="7">
        <v>68815026</v>
      </c>
    </row>
    <row r="86" spans="1:4" ht="12.75">
      <c r="A86" s="108" t="s">
        <v>116</v>
      </c>
      <c r="B86" s="1">
        <v>79</v>
      </c>
      <c r="C86" s="44">
        <f>SUM(C87:C89)</f>
        <v>85251114</v>
      </c>
      <c r="D86" s="44">
        <f>SUM(D87:D89)</f>
        <v>76893262</v>
      </c>
    </row>
    <row r="87" spans="1:4" ht="12.75">
      <c r="A87" s="121" t="s">
        <v>117</v>
      </c>
      <c r="B87" s="1">
        <v>80</v>
      </c>
      <c r="C87" s="7">
        <v>47374569</v>
      </c>
      <c r="D87" s="7">
        <v>43876925</v>
      </c>
    </row>
    <row r="88" spans="1:4" ht="12.75">
      <c r="A88" s="121" t="s">
        <v>118</v>
      </c>
      <c r="B88" s="1">
        <v>81</v>
      </c>
      <c r="C88" s="7"/>
      <c r="D88" s="7"/>
    </row>
    <row r="89" spans="1:4" ht="12.75">
      <c r="A89" s="121" t="s">
        <v>119</v>
      </c>
      <c r="B89" s="1">
        <v>82</v>
      </c>
      <c r="C89" s="7">
        <v>37876545</v>
      </c>
      <c r="D89" s="7">
        <v>33016337</v>
      </c>
    </row>
    <row r="90" spans="1:4" ht="12.75">
      <c r="A90" s="108" t="s">
        <v>120</v>
      </c>
      <c r="B90" s="1">
        <v>83</v>
      </c>
      <c r="C90" s="44">
        <f>SUM(C91:C99)</f>
        <v>2098916225</v>
      </c>
      <c r="D90" s="44">
        <f>SUM(D91:D99)</f>
        <v>2476702977</v>
      </c>
    </row>
    <row r="91" spans="1:4" ht="12.75">
      <c r="A91" s="121" t="s">
        <v>121</v>
      </c>
      <c r="B91" s="1">
        <v>84</v>
      </c>
      <c r="C91" s="7">
        <v>359804112</v>
      </c>
      <c r="D91" s="7">
        <v>274169656</v>
      </c>
    </row>
    <row r="92" spans="1:4" ht="12.75">
      <c r="A92" s="121" t="s">
        <v>122</v>
      </c>
      <c r="B92" s="1">
        <v>85</v>
      </c>
      <c r="C92" s="7"/>
      <c r="D92" s="7"/>
    </row>
    <row r="93" spans="1:4" ht="12.75">
      <c r="A93" s="121" t="s">
        <v>123</v>
      </c>
      <c r="B93" s="1">
        <v>86</v>
      </c>
      <c r="C93" s="7">
        <v>1646736347</v>
      </c>
      <c r="D93" s="7">
        <v>2085421757</v>
      </c>
    </row>
    <row r="94" spans="1:4" ht="12.75">
      <c r="A94" s="121" t="s">
        <v>124</v>
      </c>
      <c r="B94" s="1">
        <v>87</v>
      </c>
      <c r="C94" s="7"/>
      <c r="D94" s="7"/>
    </row>
    <row r="95" spans="1:4" ht="12.75">
      <c r="A95" s="121" t="s">
        <v>125</v>
      </c>
      <c r="B95" s="1">
        <v>88</v>
      </c>
      <c r="C95" s="7"/>
      <c r="D95" s="7"/>
    </row>
    <row r="96" spans="1:4" ht="12.75">
      <c r="A96" s="121" t="s">
        <v>126</v>
      </c>
      <c r="B96" s="1">
        <v>89</v>
      </c>
      <c r="C96" s="7"/>
      <c r="D96" s="7"/>
    </row>
    <row r="97" spans="1:4" ht="12.75">
      <c r="A97" s="121" t="s">
        <v>127</v>
      </c>
      <c r="B97" s="1">
        <v>90</v>
      </c>
      <c r="C97" s="7"/>
      <c r="D97" s="7"/>
    </row>
    <row r="98" spans="1:4" ht="12.75">
      <c r="A98" s="121" t="s">
        <v>128</v>
      </c>
      <c r="B98" s="1">
        <v>91</v>
      </c>
      <c r="C98" s="7">
        <v>38421189</v>
      </c>
      <c r="D98" s="7">
        <v>62323683</v>
      </c>
    </row>
    <row r="99" spans="1:4" ht="12.75">
      <c r="A99" s="121" t="s">
        <v>129</v>
      </c>
      <c r="B99" s="1">
        <v>92</v>
      </c>
      <c r="C99" s="7">
        <v>53954577</v>
      </c>
      <c r="D99" s="7">
        <v>54787881</v>
      </c>
    </row>
    <row r="100" spans="1:4" ht="12.75">
      <c r="A100" s="108" t="s">
        <v>130</v>
      </c>
      <c r="B100" s="1">
        <v>93</v>
      </c>
      <c r="C100" s="44">
        <f>SUM(C101:C112)</f>
        <v>1413877707</v>
      </c>
      <c r="D100" s="44">
        <f>SUM(D101:D112)</f>
        <v>1117717313</v>
      </c>
    </row>
    <row r="101" spans="1:4" ht="12.75">
      <c r="A101" s="121" t="s">
        <v>121</v>
      </c>
      <c r="B101" s="1">
        <v>94</v>
      </c>
      <c r="C101" s="7">
        <v>2520156</v>
      </c>
      <c r="D101" s="7">
        <v>9701929</v>
      </c>
    </row>
    <row r="102" spans="1:4" ht="12.75">
      <c r="A102" s="121" t="s">
        <v>122</v>
      </c>
      <c r="B102" s="1">
        <v>95</v>
      </c>
      <c r="C102" s="7"/>
      <c r="D102" s="7"/>
    </row>
    <row r="103" spans="1:4" ht="12.75">
      <c r="A103" s="121" t="s">
        <v>123</v>
      </c>
      <c r="B103" s="1">
        <v>96</v>
      </c>
      <c r="C103" s="7">
        <v>695667976</v>
      </c>
      <c r="D103" s="7">
        <v>382848226</v>
      </c>
    </row>
    <row r="104" spans="1:4" ht="12.75">
      <c r="A104" s="121" t="s">
        <v>124</v>
      </c>
      <c r="B104" s="1">
        <v>97</v>
      </c>
      <c r="C104" s="7"/>
      <c r="D104" s="7"/>
    </row>
    <row r="105" spans="1:4" ht="12.75">
      <c r="A105" s="121" t="s">
        <v>125</v>
      </c>
      <c r="B105" s="1">
        <v>98</v>
      </c>
      <c r="C105" s="7">
        <v>594311399</v>
      </c>
      <c r="D105" s="7">
        <v>617955092</v>
      </c>
    </row>
    <row r="106" spans="1:4" ht="12.75">
      <c r="A106" s="121" t="s">
        <v>126</v>
      </c>
      <c r="B106" s="1">
        <v>99</v>
      </c>
      <c r="C106" s="7"/>
      <c r="D106" s="7"/>
    </row>
    <row r="107" spans="1:4" ht="12.75">
      <c r="A107" s="121" t="s">
        <v>127</v>
      </c>
      <c r="B107" s="1">
        <v>100</v>
      </c>
      <c r="C107" s="7"/>
      <c r="D107" s="7"/>
    </row>
    <row r="108" spans="1:4" ht="12.75">
      <c r="A108" s="121" t="s">
        <v>131</v>
      </c>
      <c r="B108" s="1">
        <v>101</v>
      </c>
      <c r="C108" s="7">
        <v>28540760</v>
      </c>
      <c r="D108" s="7">
        <v>24650229</v>
      </c>
    </row>
    <row r="109" spans="1:4" ht="12.75">
      <c r="A109" s="121" t="s">
        <v>132</v>
      </c>
      <c r="B109" s="1">
        <v>102</v>
      </c>
      <c r="C109" s="7">
        <v>41814483</v>
      </c>
      <c r="D109" s="7">
        <v>44408465</v>
      </c>
    </row>
    <row r="110" spans="1:4" ht="12.75">
      <c r="A110" s="121" t="s">
        <v>133</v>
      </c>
      <c r="B110" s="1">
        <v>103</v>
      </c>
      <c r="C110" s="7">
        <v>405954</v>
      </c>
      <c r="D110" s="7">
        <v>405350</v>
      </c>
    </row>
    <row r="111" spans="1:4" ht="12.75">
      <c r="A111" s="121" t="s">
        <v>134</v>
      </c>
      <c r="B111" s="1">
        <v>104</v>
      </c>
      <c r="C111" s="7"/>
      <c r="D111" s="7"/>
    </row>
    <row r="112" spans="1:4" ht="12.75">
      <c r="A112" s="121" t="s">
        <v>135</v>
      </c>
      <c r="B112" s="1">
        <v>105</v>
      </c>
      <c r="C112" s="7">
        <v>50616979</v>
      </c>
      <c r="D112" s="7">
        <v>37748022</v>
      </c>
    </row>
    <row r="113" spans="1:4" ht="12.75">
      <c r="A113" s="108" t="s">
        <v>136</v>
      </c>
      <c r="B113" s="1">
        <v>106</v>
      </c>
      <c r="C113" s="7">
        <v>47555137</v>
      </c>
      <c r="D113" s="7">
        <v>114915290</v>
      </c>
    </row>
    <row r="114" spans="1:4" ht="12.75">
      <c r="A114" s="108" t="s">
        <v>137</v>
      </c>
      <c r="B114" s="1">
        <v>107</v>
      </c>
      <c r="C114" s="44">
        <f>C69+C86+C90+C100+C113</f>
        <v>5101066465</v>
      </c>
      <c r="D114" s="44">
        <f>D69+D86+D90+D100+D113</f>
        <v>5271393350.202673</v>
      </c>
    </row>
    <row r="115" spans="1:4" ht="12.75">
      <c r="A115" s="114" t="s">
        <v>138</v>
      </c>
      <c r="B115" s="2">
        <v>108</v>
      </c>
      <c r="C115" s="8"/>
      <c r="D115" s="8"/>
    </row>
    <row r="116" spans="1:4" ht="12.75">
      <c r="A116" s="115" t="s">
        <v>140</v>
      </c>
      <c r="B116" s="117"/>
      <c r="C116" s="117"/>
      <c r="D116" s="118"/>
    </row>
    <row r="117" spans="1:4" ht="12.75">
      <c r="A117" s="119" t="s">
        <v>141</v>
      </c>
      <c r="B117" s="46"/>
      <c r="C117" s="46"/>
      <c r="D117" s="120"/>
    </row>
    <row r="118" spans="1:4" ht="12.75">
      <c r="A118" s="121" t="s">
        <v>142</v>
      </c>
      <c r="B118" s="1">
        <v>109</v>
      </c>
      <c r="C118" s="7">
        <v>1391834503</v>
      </c>
      <c r="D118" s="7">
        <v>1416349482</v>
      </c>
    </row>
    <row r="119" spans="1:4" ht="12.75">
      <c r="A119" s="109" t="s">
        <v>143</v>
      </c>
      <c r="B119" s="4">
        <v>110</v>
      </c>
      <c r="C119" s="165">
        <v>63631779</v>
      </c>
      <c r="D119" s="8">
        <v>68815026</v>
      </c>
    </row>
    <row r="120" spans="1:4" ht="12.75">
      <c r="A120" s="110"/>
      <c r="B120" s="111"/>
      <c r="C120" s="111"/>
      <c r="D120" s="111"/>
    </row>
    <row r="121" spans="1:4" ht="12.75">
      <c r="A121" s="112"/>
      <c r="B121" s="113"/>
      <c r="C121" s="113"/>
      <c r="D121" s="113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85:D85 D118:D119 C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9:D84 C7:D67 C70:D70 C86:D115 C72:D77 C119">
      <formula1>0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view="pageBreakPreview" zoomScale="110" zoomScaleSheetLayoutView="110" zoomScalePageLayoutView="0" workbookViewId="0" topLeftCell="A1">
      <selection activeCell="A3" sqref="A3"/>
    </sheetView>
  </sheetViews>
  <sheetFormatPr defaultColWidth="9.140625" defaultRowHeight="12.75"/>
  <cols>
    <col min="1" max="1" width="96.8515625" style="161" bestFit="1" customWidth="1"/>
    <col min="2" max="2" width="9.140625" style="43" customWidth="1"/>
    <col min="3" max="4" width="11.7109375" style="43" bestFit="1" customWidth="1"/>
    <col min="5" max="6" width="11.140625" style="43" bestFit="1" customWidth="1"/>
    <col min="7" max="16384" width="9.140625" style="43" customWidth="1"/>
  </cols>
  <sheetData>
    <row r="1" spans="1:6" ht="15.75">
      <c r="A1" s="125" t="s">
        <v>209</v>
      </c>
      <c r="B1" s="125"/>
      <c r="C1" s="125"/>
      <c r="D1" s="125"/>
      <c r="E1" s="125"/>
      <c r="F1" s="125"/>
    </row>
    <row r="2" spans="1:6" ht="12.75">
      <c r="A2" s="134" t="s">
        <v>284</v>
      </c>
      <c r="B2" s="134"/>
      <c r="C2" s="134"/>
      <c r="D2" s="134"/>
      <c r="E2" s="134"/>
      <c r="F2" s="134"/>
    </row>
    <row r="3" spans="1:6" ht="12.75">
      <c r="A3" s="139" t="s">
        <v>316</v>
      </c>
      <c r="B3" s="139"/>
      <c r="C3" s="139"/>
      <c r="D3" s="139"/>
      <c r="E3" s="139"/>
      <c r="F3" s="139"/>
    </row>
    <row r="4" spans="1:6" ht="22.5">
      <c r="A4" s="49" t="s">
        <v>40</v>
      </c>
      <c r="B4" s="49" t="s">
        <v>41</v>
      </c>
      <c r="C4" s="51" t="s">
        <v>42</v>
      </c>
      <c r="D4" s="51" t="s">
        <v>42</v>
      </c>
      <c r="E4" s="51" t="s">
        <v>43</v>
      </c>
      <c r="F4" s="51" t="s">
        <v>43</v>
      </c>
    </row>
    <row r="5" spans="1:6" ht="22.5">
      <c r="A5" s="49"/>
      <c r="B5" s="49"/>
      <c r="C5" s="51" t="s">
        <v>208</v>
      </c>
      <c r="D5" s="51" t="s">
        <v>207</v>
      </c>
      <c r="E5" s="51" t="s">
        <v>208</v>
      </c>
      <c r="F5" s="51" t="s">
        <v>207</v>
      </c>
    </row>
    <row r="6" spans="1:6" ht="12.75">
      <c r="A6" s="51">
        <v>1</v>
      </c>
      <c r="B6" s="54">
        <v>2</v>
      </c>
      <c r="C6" s="51">
        <v>3</v>
      </c>
      <c r="D6" s="51">
        <v>4</v>
      </c>
      <c r="E6" s="51">
        <v>5</v>
      </c>
      <c r="F6" s="51">
        <v>6</v>
      </c>
    </row>
    <row r="7" spans="1:6" ht="12.75">
      <c r="A7" s="119" t="s">
        <v>144</v>
      </c>
      <c r="B7" s="3">
        <v>111</v>
      </c>
      <c r="C7" s="166">
        <f>SUM(C8:C9)</f>
        <v>1086887910</v>
      </c>
      <c r="D7" s="166">
        <f>SUM(D8:D9)</f>
        <v>574257454</v>
      </c>
      <c r="E7" s="166">
        <f>SUM(E8:E9)</f>
        <v>2209457403</v>
      </c>
      <c r="F7" s="166">
        <f>SUM(F8:F9)</f>
        <v>1226460967</v>
      </c>
    </row>
    <row r="8" spans="1:6" ht="12.75">
      <c r="A8" s="108" t="s">
        <v>145</v>
      </c>
      <c r="B8" s="1">
        <v>112</v>
      </c>
      <c r="C8" s="7">
        <v>1073062141</v>
      </c>
      <c r="D8" s="7">
        <v>568826182</v>
      </c>
      <c r="E8" s="7">
        <v>2197126860</v>
      </c>
      <c r="F8" s="7">
        <v>1220921075</v>
      </c>
    </row>
    <row r="9" spans="1:6" ht="12.75">
      <c r="A9" s="108" t="s">
        <v>146</v>
      </c>
      <c r="B9" s="1">
        <v>113</v>
      </c>
      <c r="C9" s="7">
        <v>13825769</v>
      </c>
      <c r="D9" s="7">
        <v>5431272</v>
      </c>
      <c r="E9" s="7">
        <v>12330543</v>
      </c>
      <c r="F9" s="7">
        <v>5539892</v>
      </c>
    </row>
    <row r="10" spans="1:6" ht="12.75">
      <c r="A10" s="108" t="s">
        <v>147</v>
      </c>
      <c r="B10" s="1">
        <v>114</v>
      </c>
      <c r="C10" s="107">
        <f>C11+C12+C16+C20+C21+C22+C25+C26</f>
        <v>975513838</v>
      </c>
      <c r="D10" s="107">
        <f>D11+D12+D16+D20+D21+D22+D25+D26</f>
        <v>541671614</v>
      </c>
      <c r="E10" s="107">
        <f>E11+E12+E16+E20+E21+E22+E25+E26</f>
        <v>2084700647</v>
      </c>
      <c r="F10" s="107">
        <f>F11+F12+F16+F20+F21+F22+F25+F26</f>
        <v>1144562568</v>
      </c>
    </row>
    <row r="11" spans="1:6" ht="12.75">
      <c r="A11" s="108" t="s">
        <v>148</v>
      </c>
      <c r="B11" s="1">
        <v>115</v>
      </c>
      <c r="C11" s="7">
        <v>-9088043</v>
      </c>
      <c r="D11" s="7">
        <v>-1227225</v>
      </c>
      <c r="E11" s="7">
        <v>-33329288</v>
      </c>
      <c r="F11" s="7">
        <v>-4009707</v>
      </c>
    </row>
    <row r="12" spans="1:6" ht="12.75">
      <c r="A12" s="108" t="s">
        <v>149</v>
      </c>
      <c r="B12" s="1">
        <v>116</v>
      </c>
      <c r="C12" s="107">
        <f>SUM(C13:C15)</f>
        <v>648161705</v>
      </c>
      <c r="D12" s="107">
        <f>SUM(D13:D15)</f>
        <v>337715309</v>
      </c>
      <c r="E12" s="107">
        <f>SUM(E13:E15)</f>
        <v>1282083455</v>
      </c>
      <c r="F12" s="107">
        <f>SUM(F13:F15)</f>
        <v>683818597</v>
      </c>
    </row>
    <row r="13" spans="1:6" ht="12.75">
      <c r="A13" s="121" t="s">
        <v>150</v>
      </c>
      <c r="B13" s="1">
        <v>117</v>
      </c>
      <c r="C13" s="7">
        <v>153045691</v>
      </c>
      <c r="D13" s="7">
        <v>81346899</v>
      </c>
      <c r="E13" s="7">
        <v>778064769</v>
      </c>
      <c r="F13" s="7">
        <v>425315140</v>
      </c>
    </row>
    <row r="14" spans="1:6" ht="12.75">
      <c r="A14" s="121" t="s">
        <v>151</v>
      </c>
      <c r="B14" s="1">
        <v>118</v>
      </c>
      <c r="C14" s="7">
        <v>495116014</v>
      </c>
      <c r="D14" s="7">
        <v>256368410</v>
      </c>
      <c r="E14" s="7">
        <v>504018686</v>
      </c>
      <c r="F14" s="7">
        <v>258503457</v>
      </c>
    </row>
    <row r="15" spans="1:6" ht="12.75">
      <c r="A15" s="121" t="s">
        <v>152</v>
      </c>
      <c r="B15" s="1">
        <v>119</v>
      </c>
      <c r="C15" s="7"/>
      <c r="D15" s="7"/>
      <c r="E15" s="7"/>
      <c r="F15" s="7"/>
    </row>
    <row r="16" spans="1:6" ht="12.75">
      <c r="A16" s="108" t="s">
        <v>153</v>
      </c>
      <c r="B16" s="1">
        <v>120</v>
      </c>
      <c r="C16" s="107">
        <f>SUM(C17:C19)</f>
        <v>159509449</v>
      </c>
      <c r="D16" s="107">
        <f>SUM(D17:D19)</f>
        <v>81362596</v>
      </c>
      <c r="E16" s="107">
        <f>SUM(E17:E19)</f>
        <v>320141858</v>
      </c>
      <c r="F16" s="107">
        <f>SUM(F17:F19)</f>
        <v>168435442</v>
      </c>
    </row>
    <row r="17" spans="1:6" ht="12.75">
      <c r="A17" s="121" t="s">
        <v>154</v>
      </c>
      <c r="B17" s="1">
        <v>121</v>
      </c>
      <c r="C17" s="7">
        <v>99836964</v>
      </c>
      <c r="D17" s="7">
        <v>50924849</v>
      </c>
      <c r="E17" s="7">
        <v>200376789</v>
      </c>
      <c r="F17" s="7">
        <v>105423743</v>
      </c>
    </row>
    <row r="18" spans="1:6" ht="12.75">
      <c r="A18" s="121" t="s">
        <v>155</v>
      </c>
      <c r="B18" s="1">
        <v>122</v>
      </c>
      <c r="C18" s="7">
        <v>41775525</v>
      </c>
      <c r="D18" s="7">
        <v>21308864</v>
      </c>
      <c r="E18" s="7">
        <v>83845152</v>
      </c>
      <c r="F18" s="7">
        <v>44113242</v>
      </c>
    </row>
    <row r="19" spans="1:6" ht="12.75">
      <c r="A19" s="121" t="s">
        <v>156</v>
      </c>
      <c r="B19" s="1">
        <v>123</v>
      </c>
      <c r="C19" s="7">
        <v>17896960</v>
      </c>
      <c r="D19" s="7">
        <v>9128883</v>
      </c>
      <c r="E19" s="7">
        <v>35919917</v>
      </c>
      <c r="F19" s="7">
        <v>18898457</v>
      </c>
    </row>
    <row r="20" spans="1:6" ht="12.75">
      <c r="A20" s="108" t="s">
        <v>157</v>
      </c>
      <c r="B20" s="1">
        <v>124</v>
      </c>
      <c r="C20" s="7">
        <v>24208920</v>
      </c>
      <c r="D20" s="7">
        <v>12235958</v>
      </c>
      <c r="E20" s="7">
        <v>101818680</v>
      </c>
      <c r="F20" s="7">
        <v>51746370</v>
      </c>
    </row>
    <row r="21" spans="1:6" ht="12.75">
      <c r="A21" s="108" t="s">
        <v>158</v>
      </c>
      <c r="B21" s="1">
        <v>125</v>
      </c>
      <c r="C21" s="7">
        <v>152582029</v>
      </c>
      <c r="D21" s="7">
        <v>85772110</v>
      </c>
      <c r="E21" s="7">
        <v>317157123</v>
      </c>
      <c r="F21" s="7">
        <v>186246202</v>
      </c>
    </row>
    <row r="22" spans="1:6" ht="12.75">
      <c r="A22" s="108" t="s">
        <v>159</v>
      </c>
      <c r="B22" s="1">
        <v>126</v>
      </c>
      <c r="C22" s="44">
        <f>SUM(C23:C24)</f>
        <v>0</v>
      </c>
      <c r="D22" s="44">
        <f>SUM(D23:D24)</f>
        <v>0</v>
      </c>
      <c r="E22" s="44">
        <f>SUM(E23:E24)</f>
        <v>0</v>
      </c>
      <c r="F22" s="44">
        <f>SUM(F23:F24)</f>
        <v>0</v>
      </c>
    </row>
    <row r="23" spans="1:6" ht="12.75">
      <c r="A23" s="121" t="s">
        <v>160</v>
      </c>
      <c r="B23" s="1">
        <v>127</v>
      </c>
      <c r="C23" s="7"/>
      <c r="D23" s="7"/>
      <c r="E23" s="7"/>
      <c r="F23" s="7"/>
    </row>
    <row r="24" spans="1:6" ht="12.75">
      <c r="A24" s="121" t="s">
        <v>161</v>
      </c>
      <c r="B24" s="1">
        <v>128</v>
      </c>
      <c r="C24" s="7"/>
      <c r="D24" s="7"/>
      <c r="E24" s="7"/>
      <c r="F24" s="7"/>
    </row>
    <row r="25" spans="1:6" ht="12.75">
      <c r="A25" s="108" t="s">
        <v>162</v>
      </c>
      <c r="B25" s="1">
        <v>129</v>
      </c>
      <c r="C25" s="7"/>
      <c r="D25" s="7"/>
      <c r="E25" s="7"/>
      <c r="F25" s="7"/>
    </row>
    <row r="26" spans="1:6" ht="12.75">
      <c r="A26" s="108" t="s">
        <v>163</v>
      </c>
      <c r="B26" s="1">
        <v>130</v>
      </c>
      <c r="C26" s="7">
        <v>139778</v>
      </c>
      <c r="D26" s="7">
        <v>25812866</v>
      </c>
      <c r="E26" s="7">
        <v>96828819</v>
      </c>
      <c r="F26" s="7">
        <v>58325664</v>
      </c>
    </row>
    <row r="27" spans="1:6" ht="12.75">
      <c r="A27" s="108" t="s">
        <v>164</v>
      </c>
      <c r="B27" s="1">
        <v>131</v>
      </c>
      <c r="C27" s="44">
        <f>SUM(C28:C32)</f>
        <v>5828323</v>
      </c>
      <c r="D27" s="44">
        <f>SUM(D28:D32)</f>
        <v>3825961</v>
      </c>
      <c r="E27" s="44">
        <f>SUM(E28:E32)</f>
        <v>18246204</v>
      </c>
      <c r="F27" s="44">
        <v>6926809</v>
      </c>
    </row>
    <row r="28" spans="1:6" ht="12.75">
      <c r="A28" s="108" t="s">
        <v>165</v>
      </c>
      <c r="B28" s="1">
        <v>132</v>
      </c>
      <c r="C28" s="7"/>
      <c r="D28" s="7"/>
      <c r="E28" s="7"/>
      <c r="F28" s="7"/>
    </row>
    <row r="29" spans="1:6" ht="12.75">
      <c r="A29" s="108" t="s">
        <v>166</v>
      </c>
      <c r="B29" s="1">
        <v>133</v>
      </c>
      <c r="C29" s="7">
        <v>5828323</v>
      </c>
      <c r="D29" s="7">
        <v>3825961</v>
      </c>
      <c r="E29" s="7">
        <v>18246204</v>
      </c>
      <c r="F29" s="7">
        <v>6926809</v>
      </c>
    </row>
    <row r="30" spans="1:6" ht="12.75">
      <c r="A30" s="108" t="s">
        <v>167</v>
      </c>
      <c r="B30" s="1">
        <v>134</v>
      </c>
      <c r="C30" s="7"/>
      <c r="D30" s="7"/>
      <c r="E30" s="7"/>
      <c r="F30" s="7"/>
    </row>
    <row r="31" spans="1:6" ht="12.75">
      <c r="A31" s="108" t="s">
        <v>168</v>
      </c>
      <c r="B31" s="1">
        <v>135</v>
      </c>
      <c r="C31" s="7"/>
      <c r="D31" s="7"/>
      <c r="E31" s="7"/>
      <c r="F31" s="7"/>
    </row>
    <row r="32" spans="1:6" ht="12.75">
      <c r="A32" s="108" t="s">
        <v>169</v>
      </c>
      <c r="B32" s="1">
        <v>136</v>
      </c>
      <c r="C32" s="7"/>
      <c r="D32" s="7"/>
      <c r="E32" s="7"/>
      <c r="F32" s="7"/>
    </row>
    <row r="33" spans="1:6" ht="12.75">
      <c r="A33" s="108" t="s">
        <v>170</v>
      </c>
      <c r="B33" s="1">
        <v>137</v>
      </c>
      <c r="C33" s="44">
        <f>SUM(C34:C37)</f>
        <v>14368928</v>
      </c>
      <c r="D33" s="44">
        <f>SUM(D34:D37)</f>
        <v>7609018</v>
      </c>
      <c r="E33" s="44">
        <f>SUM(E34:E37)</f>
        <v>123483392</v>
      </c>
      <c r="F33" s="44">
        <f>SUM(F34:F37)</f>
        <v>62643276</v>
      </c>
    </row>
    <row r="34" spans="1:6" ht="12.75">
      <c r="A34" s="108" t="s">
        <v>171</v>
      </c>
      <c r="B34" s="1">
        <v>138</v>
      </c>
      <c r="C34" s="7"/>
      <c r="D34" s="7"/>
      <c r="E34" s="7">
        <v>16560912</v>
      </c>
      <c r="F34" s="7">
        <v>8722835</v>
      </c>
    </row>
    <row r="35" spans="1:6" ht="12.75">
      <c r="A35" s="108" t="s">
        <v>172</v>
      </c>
      <c r="B35" s="1">
        <v>139</v>
      </c>
      <c r="C35" s="7">
        <v>14368928</v>
      </c>
      <c r="D35" s="7">
        <v>7609018</v>
      </c>
      <c r="E35" s="7">
        <v>106922480</v>
      </c>
      <c r="F35" s="7">
        <v>53920441</v>
      </c>
    </row>
    <row r="36" spans="1:6" ht="12.75">
      <c r="A36" s="108" t="s">
        <v>173</v>
      </c>
      <c r="B36" s="1">
        <v>140</v>
      </c>
      <c r="C36" s="7"/>
      <c r="D36" s="7"/>
      <c r="E36" s="7"/>
      <c r="F36" s="7"/>
    </row>
    <row r="37" spans="1:6" ht="12.75">
      <c r="A37" s="108" t="s">
        <v>174</v>
      </c>
      <c r="B37" s="1">
        <v>141</v>
      </c>
      <c r="C37" s="7"/>
      <c r="D37" s="7"/>
      <c r="E37" s="7"/>
      <c r="F37" s="7"/>
    </row>
    <row r="38" spans="1:6" ht="12.75">
      <c r="A38" s="108" t="s">
        <v>175</v>
      </c>
      <c r="B38" s="1">
        <v>142</v>
      </c>
      <c r="C38" s="7"/>
      <c r="D38" s="7"/>
      <c r="E38" s="7"/>
      <c r="F38" s="7"/>
    </row>
    <row r="39" spans="1:6" ht="12.75">
      <c r="A39" s="108" t="s">
        <v>176</v>
      </c>
      <c r="B39" s="1">
        <v>143</v>
      </c>
      <c r="C39" s="7"/>
      <c r="D39" s="7"/>
      <c r="E39" s="7"/>
      <c r="F39" s="7"/>
    </row>
    <row r="40" spans="1:6" ht="12.75">
      <c r="A40" s="108" t="s">
        <v>177</v>
      </c>
      <c r="B40" s="1">
        <v>144</v>
      </c>
      <c r="C40" s="7"/>
      <c r="D40" s="7"/>
      <c r="E40" s="7"/>
      <c r="F40" s="7"/>
    </row>
    <row r="41" spans="1:6" ht="12.75">
      <c r="A41" s="108" t="s">
        <v>178</v>
      </c>
      <c r="B41" s="1">
        <v>145</v>
      </c>
      <c r="C41" s="7"/>
      <c r="D41" s="7"/>
      <c r="E41" s="7"/>
      <c r="F41" s="7"/>
    </row>
    <row r="42" spans="1:6" ht="12.75">
      <c r="A42" s="108" t="s">
        <v>179</v>
      </c>
      <c r="B42" s="1">
        <v>146</v>
      </c>
      <c r="C42" s="44">
        <f>C7+C27+C38+C40</f>
        <v>1092716233</v>
      </c>
      <c r="D42" s="44">
        <f>D7+D27+D38+D40</f>
        <v>578083415</v>
      </c>
      <c r="E42" s="44">
        <f>E7+E27+E38+E40</f>
        <v>2227703607</v>
      </c>
      <c r="F42" s="44">
        <f>F7+F27+F38+F40</f>
        <v>1233387776</v>
      </c>
    </row>
    <row r="43" spans="1:6" ht="12.75">
      <c r="A43" s="108" t="s">
        <v>180</v>
      </c>
      <c r="B43" s="1">
        <v>147</v>
      </c>
      <c r="C43" s="44">
        <f>C10+C33+C39+C41</f>
        <v>989882766</v>
      </c>
      <c r="D43" s="44">
        <f>D10+D33+D39+D41</f>
        <v>549280632</v>
      </c>
      <c r="E43" s="44">
        <f>E10+E33+E39+E41</f>
        <v>2208184039</v>
      </c>
      <c r="F43" s="44">
        <f>F10+F33+F39+F41</f>
        <v>1207205844</v>
      </c>
    </row>
    <row r="44" spans="1:6" ht="12.75">
      <c r="A44" s="108" t="s">
        <v>181</v>
      </c>
      <c r="B44" s="1">
        <v>148</v>
      </c>
      <c r="C44" s="44">
        <f>C42-C43</f>
        <v>102833467</v>
      </c>
      <c r="D44" s="44">
        <f>D42-D43</f>
        <v>28802783</v>
      </c>
      <c r="E44" s="44">
        <f>E42-E43</f>
        <v>19519568</v>
      </c>
      <c r="F44" s="44">
        <f>F42-F43</f>
        <v>26181932</v>
      </c>
    </row>
    <row r="45" spans="1:6" ht="12.75">
      <c r="A45" s="121" t="s">
        <v>182</v>
      </c>
      <c r="B45" s="1">
        <v>149</v>
      </c>
      <c r="C45" s="44">
        <f>IF(C42&gt;C43,C42-C43,0)</f>
        <v>102833467</v>
      </c>
      <c r="D45" s="44">
        <f>IF(D42&gt;D43,D42-D43,0)</f>
        <v>28802783</v>
      </c>
      <c r="E45" s="44">
        <f>IF(E42&gt;E43,E42-E43,0)</f>
        <v>19519568</v>
      </c>
      <c r="F45" s="44">
        <f>IF(F42&gt;F43,F42-F43,0)</f>
        <v>26181932</v>
      </c>
    </row>
    <row r="46" spans="1:6" ht="12.75">
      <c r="A46" s="121" t="s">
        <v>183</v>
      </c>
      <c r="B46" s="1">
        <v>150</v>
      </c>
      <c r="C46" s="44">
        <f>IF(C43&gt;C42,C43-C42,0)</f>
        <v>0</v>
      </c>
      <c r="D46" s="44">
        <f>IF(D43&gt;D42,D43-D42,0)</f>
        <v>0</v>
      </c>
      <c r="E46" s="44">
        <f>IF(E43&gt;E42,E43-E42,0)</f>
        <v>0</v>
      </c>
      <c r="F46" s="44">
        <f>IF(F43&gt;F42,F43-F42,0)</f>
        <v>0</v>
      </c>
    </row>
    <row r="47" spans="1:6" ht="12.75">
      <c r="A47" s="108" t="s">
        <v>184</v>
      </c>
      <c r="B47" s="1">
        <v>151</v>
      </c>
      <c r="C47" s="7">
        <v>25053224</v>
      </c>
      <c r="D47" s="7">
        <v>7708026</v>
      </c>
      <c r="E47" s="7">
        <v>7945623</v>
      </c>
      <c r="F47" s="7">
        <v>4273036</v>
      </c>
    </row>
    <row r="48" spans="1:6" ht="12.75">
      <c r="A48" s="108" t="s">
        <v>185</v>
      </c>
      <c r="B48" s="1">
        <v>152</v>
      </c>
      <c r="C48" s="44">
        <f>C44-C47</f>
        <v>77780243</v>
      </c>
      <c r="D48" s="44">
        <f>D44-D47</f>
        <v>21094757</v>
      </c>
      <c r="E48" s="44">
        <f>E44-E47</f>
        <v>11573945</v>
      </c>
      <c r="F48" s="44">
        <f>F44-F47</f>
        <v>21908896</v>
      </c>
    </row>
    <row r="49" spans="1:6" ht="12.75">
      <c r="A49" s="121" t="s">
        <v>186</v>
      </c>
      <c r="B49" s="1">
        <v>153</v>
      </c>
      <c r="C49" s="44">
        <f>IF(C48&gt;0,C48,0)</f>
        <v>77780243</v>
      </c>
      <c r="D49" s="44">
        <f>IF(D48&gt;0,D48,0)</f>
        <v>21094757</v>
      </c>
      <c r="E49" s="44">
        <f>IF(E48&gt;0,E48,0)</f>
        <v>11573945</v>
      </c>
      <c r="F49" s="44">
        <f>IF(F48&gt;0,F48,0)</f>
        <v>21908896</v>
      </c>
    </row>
    <row r="50" spans="1:6" ht="12.75">
      <c r="A50" s="162" t="s">
        <v>187</v>
      </c>
      <c r="B50" s="2">
        <v>154</v>
      </c>
      <c r="C50" s="52">
        <v>0</v>
      </c>
      <c r="D50" s="52">
        <v>0</v>
      </c>
      <c r="E50" s="52">
        <v>0</v>
      </c>
      <c r="F50" s="52">
        <v>0</v>
      </c>
    </row>
    <row r="51" spans="1:6" ht="12.75">
      <c r="A51" s="115" t="s">
        <v>188</v>
      </c>
      <c r="B51" s="116"/>
      <c r="C51" s="116"/>
      <c r="D51" s="116"/>
      <c r="E51" s="116"/>
      <c r="F51" s="116"/>
    </row>
    <row r="52" spans="1:6" ht="12.75">
      <c r="A52" s="119" t="s">
        <v>189</v>
      </c>
      <c r="B52" s="46"/>
      <c r="C52" s="46"/>
      <c r="D52" s="46"/>
      <c r="E52" s="46"/>
      <c r="F52" s="53"/>
    </row>
    <row r="53" spans="1:6" ht="12.75">
      <c r="A53" s="108" t="s">
        <v>190</v>
      </c>
      <c r="B53" s="1">
        <v>155</v>
      </c>
      <c r="C53" s="167">
        <v>74014436</v>
      </c>
      <c r="D53" s="167">
        <v>18575817</v>
      </c>
      <c r="E53" s="7">
        <v>7051567</v>
      </c>
      <c r="F53" s="7">
        <v>18019446</v>
      </c>
    </row>
    <row r="54" spans="1:6" ht="12.75">
      <c r="A54" s="108" t="s">
        <v>191</v>
      </c>
      <c r="B54" s="1">
        <v>156</v>
      </c>
      <c r="C54" s="8">
        <v>3765806</v>
      </c>
      <c r="D54" s="8">
        <v>2518962</v>
      </c>
      <c r="E54" s="8">
        <v>4522379</v>
      </c>
      <c r="F54" s="8">
        <v>3919451</v>
      </c>
    </row>
    <row r="55" spans="1:6" ht="12.75">
      <c r="A55" s="115" t="s">
        <v>192</v>
      </c>
      <c r="B55" s="116"/>
      <c r="C55" s="116"/>
      <c r="D55" s="116"/>
      <c r="E55" s="116"/>
      <c r="F55" s="116"/>
    </row>
    <row r="56" spans="1:6" ht="12.75">
      <c r="A56" s="119" t="s">
        <v>193</v>
      </c>
      <c r="B56" s="9">
        <v>157</v>
      </c>
      <c r="C56" s="6">
        <f>C48</f>
        <v>77780243</v>
      </c>
      <c r="D56" s="6">
        <f>D48</f>
        <v>21094757</v>
      </c>
      <c r="E56" s="6">
        <f>E48</f>
        <v>11573945</v>
      </c>
      <c r="F56" s="6">
        <f>F48</f>
        <v>21908896</v>
      </c>
    </row>
    <row r="57" spans="1:6" ht="12.75">
      <c r="A57" s="108" t="s">
        <v>194</v>
      </c>
      <c r="B57" s="1">
        <v>158</v>
      </c>
      <c r="C57" s="44">
        <f>SUM(C58:C64)</f>
        <v>-4551000</v>
      </c>
      <c r="D57" s="44">
        <f>SUM(D58:D64)</f>
        <v>-2259043</v>
      </c>
      <c r="E57" s="44">
        <f>SUM(E58:E64)</f>
        <v>23896250</v>
      </c>
      <c r="F57" s="44">
        <f>SUM(F58:F64)</f>
        <v>7753039</v>
      </c>
    </row>
    <row r="58" spans="1:6" ht="12.75">
      <c r="A58" s="108" t="s">
        <v>195</v>
      </c>
      <c r="B58" s="1">
        <v>159</v>
      </c>
      <c r="C58" s="7">
        <v>-4609000</v>
      </c>
      <c r="D58" s="7">
        <v>-2317043</v>
      </c>
      <c r="E58" s="7">
        <v>33814250</v>
      </c>
      <c r="F58" s="7">
        <v>14361039</v>
      </c>
    </row>
    <row r="59" spans="1:6" ht="12.75">
      <c r="A59" s="108" t="s">
        <v>196</v>
      </c>
      <c r="B59" s="1">
        <v>160</v>
      </c>
      <c r="C59" s="7"/>
      <c r="D59" s="7"/>
      <c r="E59" s="7"/>
      <c r="F59" s="7"/>
    </row>
    <row r="60" spans="1:6" ht="12.75">
      <c r="A60" s="108" t="s">
        <v>197</v>
      </c>
      <c r="B60" s="1">
        <v>161</v>
      </c>
      <c r="C60" s="7"/>
      <c r="D60" s="7"/>
      <c r="E60" s="7"/>
      <c r="F60" s="7"/>
    </row>
    <row r="61" spans="1:6" ht="12.75">
      <c r="A61" s="108" t="s">
        <v>198</v>
      </c>
      <c r="B61" s="1">
        <v>162</v>
      </c>
      <c r="C61" s="7">
        <v>58000</v>
      </c>
      <c r="D61" s="7">
        <v>58000</v>
      </c>
      <c r="E61" s="7">
        <v>-9918000</v>
      </c>
      <c r="F61" s="7">
        <v>-6608000</v>
      </c>
    </row>
    <row r="62" spans="1:6" ht="12.75">
      <c r="A62" s="108" t="s">
        <v>199</v>
      </c>
      <c r="B62" s="1">
        <v>163</v>
      </c>
      <c r="C62" s="7"/>
      <c r="D62" s="7"/>
      <c r="E62" s="7"/>
      <c r="F62" s="7"/>
    </row>
    <row r="63" spans="1:6" ht="12.75">
      <c r="A63" s="108" t="s">
        <v>200</v>
      </c>
      <c r="B63" s="1">
        <v>164</v>
      </c>
      <c r="C63" s="7"/>
      <c r="D63" s="7"/>
      <c r="E63" s="7"/>
      <c r="F63" s="7"/>
    </row>
    <row r="64" spans="1:6" ht="12.75">
      <c r="A64" s="108" t="s">
        <v>201</v>
      </c>
      <c r="B64" s="1">
        <v>165</v>
      </c>
      <c r="C64" s="7"/>
      <c r="D64" s="7"/>
      <c r="E64" s="7"/>
      <c r="F64" s="7"/>
    </row>
    <row r="65" spans="1:6" ht="12.75">
      <c r="A65" s="108" t="s">
        <v>202</v>
      </c>
      <c r="B65" s="1">
        <v>166</v>
      </c>
      <c r="C65" s="7"/>
      <c r="D65" s="7"/>
      <c r="E65" s="7"/>
      <c r="F65" s="7"/>
    </row>
    <row r="66" spans="1:6" ht="12.75">
      <c r="A66" s="108" t="s">
        <v>203</v>
      </c>
      <c r="B66" s="1">
        <v>167</v>
      </c>
      <c r="C66" s="44">
        <f>C57-C65</f>
        <v>-4551000</v>
      </c>
      <c r="D66" s="44">
        <f>D57-D65</f>
        <v>-2259043</v>
      </c>
      <c r="E66" s="44">
        <f>E57-E65</f>
        <v>23896250</v>
      </c>
      <c r="F66" s="44">
        <f>F57-F65</f>
        <v>7753039</v>
      </c>
    </row>
    <row r="67" spans="1:6" ht="12.75">
      <c r="A67" s="108" t="s">
        <v>204</v>
      </c>
      <c r="B67" s="1">
        <v>168</v>
      </c>
      <c r="C67" s="52">
        <f>C56+C66</f>
        <v>73229243</v>
      </c>
      <c r="D67" s="52">
        <f>D56+D66</f>
        <v>18835714</v>
      </c>
      <c r="E67" s="52">
        <f>E56+E66</f>
        <v>35470195</v>
      </c>
      <c r="F67" s="52">
        <f>F56+F66</f>
        <v>29661935</v>
      </c>
    </row>
    <row r="68" spans="1:6" ht="12.75">
      <c r="A68" s="135" t="s">
        <v>205</v>
      </c>
      <c r="B68" s="136"/>
      <c r="C68" s="136"/>
      <c r="D68" s="136"/>
      <c r="E68" s="136"/>
      <c r="F68" s="136"/>
    </row>
    <row r="69" spans="1:6" ht="12.75">
      <c r="A69" s="137" t="s">
        <v>206</v>
      </c>
      <c r="B69" s="138"/>
      <c r="C69" s="138"/>
      <c r="D69" s="138"/>
      <c r="E69" s="138"/>
      <c r="F69" s="138"/>
    </row>
    <row r="70" spans="1:6" ht="12.75">
      <c r="A70" s="108" t="s">
        <v>190</v>
      </c>
      <c r="B70" s="1">
        <v>169</v>
      </c>
      <c r="C70" s="7">
        <v>69528243</v>
      </c>
      <c r="D70" s="7">
        <v>16393473</v>
      </c>
      <c r="E70" s="7">
        <v>29661420</v>
      </c>
      <c r="F70" s="7">
        <v>19892591</v>
      </c>
    </row>
    <row r="71" spans="1:6" ht="12.75">
      <c r="A71" s="122" t="s">
        <v>191</v>
      </c>
      <c r="B71" s="4">
        <v>170</v>
      </c>
      <c r="C71" s="8">
        <v>3701000</v>
      </c>
      <c r="D71" s="8">
        <v>2442241</v>
      </c>
      <c r="E71" s="8">
        <v>5809170</v>
      </c>
      <c r="F71" s="8">
        <v>4769739</v>
      </c>
    </row>
  </sheetData>
  <sheetProtection/>
  <dataValidations count="3">
    <dataValidation type="whole" operator="notEqual" allowBlank="1" showInputMessage="1" showErrorMessage="1" errorTitle="Pogrešan unos" error="Mogu se unijeti samo cjelobrojne vrijednosti." sqref="C54:F54 F58 C47:F47 D66:F67 F61 C56:C67 D58:E65 D56:F57 C70:F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F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D12:F14 C48:F50 C12:C26 C7:F10 D42:F46 D23:E26 E36:E41 D28:E32 C27:F27 D15:E15 D33:F33 E35:F35 D16:F22 F26 F29 D34:D41 C28:C46 C53:D53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58"/>
  <sheetViews>
    <sheetView view="pageBreakPreview" zoomScale="110" zoomScaleSheetLayoutView="110" zoomScalePageLayoutView="0" workbookViewId="0" topLeftCell="A1">
      <selection activeCell="A4" sqref="A4"/>
    </sheetView>
  </sheetViews>
  <sheetFormatPr defaultColWidth="9.140625" defaultRowHeight="12.75"/>
  <cols>
    <col min="1" max="1" width="57.8515625" style="161" bestFit="1" customWidth="1"/>
    <col min="2" max="2" width="9.140625" style="43" customWidth="1"/>
    <col min="3" max="3" width="13.57421875" style="43" bestFit="1" customWidth="1"/>
    <col min="4" max="4" width="12.8515625" style="43" bestFit="1" customWidth="1"/>
    <col min="5" max="11" width="9.140625" style="43" customWidth="1"/>
    <col min="12" max="12" width="8.8515625" style="43" customWidth="1"/>
    <col min="13" max="16384" width="9.140625" style="43" customWidth="1"/>
  </cols>
  <sheetData>
    <row r="1" spans="1:4" ht="15.75">
      <c r="A1" s="145" t="s">
        <v>281</v>
      </c>
      <c r="B1" s="145"/>
      <c r="C1" s="145"/>
      <c r="D1" s="145"/>
    </row>
    <row r="2" spans="1:4" ht="12.75">
      <c r="A2" s="146" t="s">
        <v>284</v>
      </c>
      <c r="B2" s="146"/>
      <c r="C2" s="146"/>
      <c r="D2" s="146"/>
    </row>
    <row r="3" spans="1:4" ht="12.75">
      <c r="A3" s="142" t="s">
        <v>317</v>
      </c>
      <c r="B3" s="143"/>
      <c r="C3" s="143"/>
      <c r="D3" s="144"/>
    </row>
    <row r="4" spans="1:4" ht="22.5">
      <c r="A4" s="57" t="s">
        <v>40</v>
      </c>
      <c r="B4" s="57" t="s">
        <v>41</v>
      </c>
      <c r="C4" s="58" t="s">
        <v>42</v>
      </c>
      <c r="D4" s="58" t="s">
        <v>43</v>
      </c>
    </row>
    <row r="5" spans="1:4" ht="12.75">
      <c r="A5" s="58">
        <v>1</v>
      </c>
      <c r="B5" s="59">
        <v>2</v>
      </c>
      <c r="C5" s="60" t="s">
        <v>4</v>
      </c>
      <c r="D5" s="60" t="s">
        <v>5</v>
      </c>
    </row>
    <row r="6" spans="1:4" ht="12.75">
      <c r="A6" s="115" t="s">
        <v>210</v>
      </c>
      <c r="B6" s="140"/>
      <c r="C6" s="140"/>
      <c r="D6" s="141"/>
    </row>
    <row r="7" spans="1:4" ht="12.75">
      <c r="A7" s="121" t="s">
        <v>211</v>
      </c>
      <c r="B7" s="1">
        <v>1</v>
      </c>
      <c r="C7" s="5">
        <v>102833467</v>
      </c>
      <c r="D7" s="7">
        <v>19519568</v>
      </c>
    </row>
    <row r="8" spans="1:4" ht="12.75">
      <c r="A8" s="121" t="s">
        <v>212</v>
      </c>
      <c r="B8" s="1">
        <v>2</v>
      </c>
      <c r="C8" s="5">
        <v>24208920</v>
      </c>
      <c r="D8" s="7">
        <v>101818680</v>
      </c>
    </row>
    <row r="9" spans="1:4" ht="12.75">
      <c r="A9" s="121" t="s">
        <v>213</v>
      </c>
      <c r="B9" s="1">
        <v>3</v>
      </c>
      <c r="C9" s="5">
        <v>51131235</v>
      </c>
      <c r="D9" s="7">
        <v>90430061</v>
      </c>
    </row>
    <row r="10" spans="1:4" ht="12.75">
      <c r="A10" s="121" t="s">
        <v>214</v>
      </c>
      <c r="B10" s="1">
        <v>4</v>
      </c>
      <c r="C10" s="5"/>
      <c r="D10" s="7"/>
    </row>
    <row r="11" spans="1:4" ht="12.75">
      <c r="A11" s="121" t="s">
        <v>215</v>
      </c>
      <c r="B11" s="1">
        <v>5</v>
      </c>
      <c r="C11" s="5"/>
      <c r="D11" s="7"/>
    </row>
    <row r="12" spans="1:4" ht="12.75">
      <c r="A12" s="121" t="s">
        <v>216</v>
      </c>
      <c r="B12" s="1">
        <v>6</v>
      </c>
      <c r="C12" s="5"/>
      <c r="D12" s="7">
        <v>13518263</v>
      </c>
    </row>
    <row r="13" spans="1:4" ht="12.75">
      <c r="A13" s="108" t="s">
        <v>217</v>
      </c>
      <c r="B13" s="1">
        <v>7</v>
      </c>
      <c r="C13" s="55">
        <f>SUM(C7:C12)</f>
        <v>178173622</v>
      </c>
      <c r="D13" s="44">
        <f>SUM(D7:D12)</f>
        <v>225286572</v>
      </c>
    </row>
    <row r="14" spans="1:4" ht="12.75">
      <c r="A14" s="121" t="s">
        <v>218</v>
      </c>
      <c r="B14" s="1">
        <v>8</v>
      </c>
      <c r="C14" s="5"/>
      <c r="D14" s="7"/>
    </row>
    <row r="15" spans="1:4" ht="12.75">
      <c r="A15" s="121" t="s">
        <v>219</v>
      </c>
      <c r="B15" s="1">
        <v>9</v>
      </c>
      <c r="C15" s="5">
        <v>44175896</v>
      </c>
      <c r="D15" s="7">
        <v>47815074</v>
      </c>
    </row>
    <row r="16" spans="1:4" ht="12.75">
      <c r="A16" s="121" t="s">
        <v>220</v>
      </c>
      <c r="B16" s="1">
        <v>10</v>
      </c>
      <c r="C16" s="5">
        <v>47241433</v>
      </c>
      <c r="D16" s="7">
        <v>126448465</v>
      </c>
    </row>
    <row r="17" spans="1:4" ht="12.75">
      <c r="A17" s="121" t="s">
        <v>221</v>
      </c>
      <c r="B17" s="1">
        <v>11</v>
      </c>
      <c r="C17" s="5">
        <v>74548252</v>
      </c>
      <c r="D17" s="7"/>
    </row>
    <row r="18" spans="1:4" ht="12.75">
      <c r="A18" s="108" t="s">
        <v>222</v>
      </c>
      <c r="B18" s="1">
        <v>12</v>
      </c>
      <c r="C18" s="55">
        <f>SUM(C14:C17)</f>
        <v>165965581</v>
      </c>
      <c r="D18" s="44">
        <f>SUM(D14:D17)</f>
        <v>174263539</v>
      </c>
    </row>
    <row r="19" spans="1:4" ht="12.75">
      <c r="A19" s="108" t="s">
        <v>223</v>
      </c>
      <c r="B19" s="1">
        <v>13</v>
      </c>
      <c r="C19" s="55">
        <f>IF(C13&gt;C18,C13-C18,0)</f>
        <v>12208041</v>
      </c>
      <c r="D19" s="44">
        <f>IF(D13&gt;D18,D13-D18,0)</f>
        <v>51023033</v>
      </c>
    </row>
    <row r="20" spans="1:4" ht="12.75">
      <c r="A20" s="108" t="s">
        <v>224</v>
      </c>
      <c r="B20" s="1">
        <v>14</v>
      </c>
      <c r="C20" s="55">
        <f>IF(C18&gt;C13,C18-C13,0)</f>
        <v>0</v>
      </c>
      <c r="D20" s="44">
        <f>IF(D18&gt;D13,D18-D13,0)</f>
        <v>0</v>
      </c>
    </row>
    <row r="21" spans="1:4" ht="12.75">
      <c r="A21" s="115" t="s">
        <v>225</v>
      </c>
      <c r="B21" s="140"/>
      <c r="C21" s="140"/>
      <c r="D21" s="141"/>
    </row>
    <row r="22" spans="1:4" ht="12.75">
      <c r="A22" s="121" t="s">
        <v>226</v>
      </c>
      <c r="B22" s="1">
        <v>15</v>
      </c>
      <c r="C22" s="5">
        <v>9256840</v>
      </c>
      <c r="D22" s="7">
        <v>13720232</v>
      </c>
    </row>
    <row r="23" spans="1:4" ht="12.75">
      <c r="A23" s="121" t="s">
        <v>227</v>
      </c>
      <c r="B23" s="1">
        <v>16</v>
      </c>
      <c r="C23" s="5"/>
      <c r="D23" s="7"/>
    </row>
    <row r="24" spans="1:4" ht="12.75">
      <c r="A24" s="121" t="s">
        <v>228</v>
      </c>
      <c r="B24" s="1">
        <v>17</v>
      </c>
      <c r="C24" s="5">
        <v>4550100</v>
      </c>
      <c r="D24" s="7">
        <v>3680014</v>
      </c>
    </row>
    <row r="25" spans="1:4" ht="12.75">
      <c r="A25" s="121" t="s">
        <v>229</v>
      </c>
      <c r="B25" s="1">
        <v>18</v>
      </c>
      <c r="C25" s="5">
        <v>225000</v>
      </c>
      <c r="D25" s="7"/>
    </row>
    <row r="26" spans="1:4" ht="12.75">
      <c r="A26" s="121" t="s">
        <v>230</v>
      </c>
      <c r="B26" s="1">
        <v>19</v>
      </c>
      <c r="C26" s="5">
        <v>141777280</v>
      </c>
      <c r="D26" s="7"/>
    </row>
    <row r="27" spans="1:4" ht="12.75">
      <c r="A27" s="108" t="s">
        <v>231</v>
      </c>
      <c r="B27" s="1">
        <v>20</v>
      </c>
      <c r="C27" s="55">
        <f>SUM(C22:C26)</f>
        <v>155809220</v>
      </c>
      <c r="D27" s="44">
        <f>SUM(D22:D26)</f>
        <v>17400246</v>
      </c>
    </row>
    <row r="28" spans="1:4" ht="12.75">
      <c r="A28" s="121" t="s">
        <v>232</v>
      </c>
      <c r="B28" s="1">
        <v>21</v>
      </c>
      <c r="C28" s="5">
        <v>20900130</v>
      </c>
      <c r="D28" s="7">
        <v>59448000</v>
      </c>
    </row>
    <row r="29" spans="1:4" ht="12.75">
      <c r="A29" s="121" t="s">
        <v>233</v>
      </c>
      <c r="B29" s="1">
        <v>22</v>
      </c>
      <c r="C29" s="5">
        <v>12501400</v>
      </c>
      <c r="D29" s="7">
        <v>4541461</v>
      </c>
    </row>
    <row r="30" spans="1:4" ht="12.75">
      <c r="A30" s="121" t="s">
        <v>234</v>
      </c>
      <c r="B30" s="1">
        <v>23</v>
      </c>
      <c r="C30" s="5"/>
      <c r="D30" s="7"/>
    </row>
    <row r="31" spans="1:4" ht="12.75">
      <c r="A31" s="108" t="s">
        <v>235</v>
      </c>
      <c r="B31" s="1">
        <v>24</v>
      </c>
      <c r="C31" s="55">
        <f>SUM(C28:C30)</f>
        <v>33401530</v>
      </c>
      <c r="D31" s="44">
        <f>SUM(D28:D30)</f>
        <v>63989461</v>
      </c>
    </row>
    <row r="32" spans="1:4" ht="12.75">
      <c r="A32" s="108" t="s">
        <v>236</v>
      </c>
      <c r="B32" s="1">
        <v>25</v>
      </c>
      <c r="C32" s="55">
        <f>IF(C27&gt;C31,C27-C31,0)</f>
        <v>122407690</v>
      </c>
      <c r="D32" s="44">
        <f>IF(D27&gt;D31,D27-D31,0)</f>
        <v>0</v>
      </c>
    </row>
    <row r="33" spans="1:4" ht="12.75">
      <c r="A33" s="108" t="s">
        <v>237</v>
      </c>
      <c r="B33" s="1">
        <v>26</v>
      </c>
      <c r="C33" s="55">
        <f>IF(C31&gt;C27,C31-C27,0)</f>
        <v>0</v>
      </c>
      <c r="D33" s="44">
        <f>IF(D31&gt;D27,D31-D27,0)</f>
        <v>46589215</v>
      </c>
    </row>
    <row r="34" spans="1:4" ht="12.75">
      <c r="A34" s="115" t="s">
        <v>238</v>
      </c>
      <c r="B34" s="140"/>
      <c r="C34" s="140"/>
      <c r="D34" s="141"/>
    </row>
    <row r="35" spans="1:4" ht="12.75">
      <c r="A35" s="121" t="s">
        <v>239</v>
      </c>
      <c r="B35" s="1">
        <v>27</v>
      </c>
      <c r="C35" s="5"/>
      <c r="D35" s="7"/>
    </row>
    <row r="36" spans="1:4" ht="12.75">
      <c r="A36" s="121" t="s">
        <v>240</v>
      </c>
      <c r="B36" s="1">
        <v>28</v>
      </c>
      <c r="C36" s="5"/>
      <c r="D36" s="7">
        <v>1093939000</v>
      </c>
    </row>
    <row r="37" spans="1:4" ht="12.75">
      <c r="A37" s="121" t="s">
        <v>241</v>
      </c>
      <c r="B37" s="1">
        <v>29</v>
      </c>
      <c r="C37" s="5"/>
      <c r="D37" s="7"/>
    </row>
    <row r="38" spans="1:4" ht="12.75">
      <c r="A38" s="108" t="s">
        <v>242</v>
      </c>
      <c r="B38" s="1">
        <v>30</v>
      </c>
      <c r="C38" s="55">
        <f>SUM(C35:C37)</f>
        <v>0</v>
      </c>
      <c r="D38" s="44">
        <f>SUM(D35:D37)</f>
        <v>1093939000</v>
      </c>
    </row>
    <row r="39" spans="1:4" ht="12.75">
      <c r="A39" s="121" t="s">
        <v>243</v>
      </c>
      <c r="B39" s="1">
        <v>31</v>
      </c>
      <c r="C39" s="5">
        <v>9202254</v>
      </c>
      <c r="D39" s="7">
        <v>1073653000</v>
      </c>
    </row>
    <row r="40" spans="1:4" ht="12.75">
      <c r="A40" s="121" t="s">
        <v>244</v>
      </c>
      <c r="B40" s="1">
        <v>32</v>
      </c>
      <c r="C40" s="5">
        <v>20975320</v>
      </c>
      <c r="D40" s="7">
        <v>600000</v>
      </c>
    </row>
    <row r="41" spans="1:4" ht="12.75">
      <c r="A41" s="121" t="s">
        <v>245</v>
      </c>
      <c r="B41" s="1">
        <v>33</v>
      </c>
      <c r="C41" s="5"/>
      <c r="D41" s="7"/>
    </row>
    <row r="42" spans="1:4" ht="12.75">
      <c r="A42" s="121" t="s">
        <v>246</v>
      </c>
      <c r="B42" s="1">
        <v>34</v>
      </c>
      <c r="C42" s="5"/>
      <c r="D42" s="7">
        <v>2532000</v>
      </c>
    </row>
    <row r="43" spans="1:4" ht="12.75">
      <c r="A43" s="121" t="s">
        <v>247</v>
      </c>
      <c r="B43" s="1">
        <v>35</v>
      </c>
      <c r="C43" s="5"/>
      <c r="D43" s="7"/>
    </row>
    <row r="44" spans="1:4" ht="12.75">
      <c r="A44" s="108" t="s">
        <v>248</v>
      </c>
      <c r="B44" s="1">
        <v>36</v>
      </c>
      <c r="C44" s="55">
        <f>SUM(C39:C43)</f>
        <v>30177574</v>
      </c>
      <c r="D44" s="44">
        <f>SUM(D39:D43)</f>
        <v>1076785000</v>
      </c>
    </row>
    <row r="45" spans="1:4" ht="12.75">
      <c r="A45" s="108" t="s">
        <v>249</v>
      </c>
      <c r="B45" s="1">
        <v>37</v>
      </c>
      <c r="C45" s="55">
        <f>IF(C38&gt;C44,C38-C44,0)</f>
        <v>0</v>
      </c>
      <c r="D45" s="44">
        <f>IF(D38&gt;D44,D38-D44,0)</f>
        <v>17154000</v>
      </c>
    </row>
    <row r="46" spans="1:4" ht="12.75">
      <c r="A46" s="108" t="s">
        <v>250</v>
      </c>
      <c r="B46" s="1">
        <v>38</v>
      </c>
      <c r="C46" s="55">
        <f>IF(C44&gt;C38,C44-C38,0)</f>
        <v>30177574</v>
      </c>
      <c r="D46" s="44">
        <f>IF(D44&gt;D38,D44-D38,0)</f>
        <v>0</v>
      </c>
    </row>
    <row r="47" spans="1:4" ht="12.75">
      <c r="A47" s="121" t="s">
        <v>251</v>
      </c>
      <c r="B47" s="1">
        <v>39</v>
      </c>
      <c r="C47" s="55">
        <f>IF(C19-C20+C32-C33+C45-C46&gt;0,C19-C20+C32-C33+C45-C46,0)</f>
        <v>104438157</v>
      </c>
      <c r="D47" s="44">
        <f>IF(D19-D20+D32-D33+D45-D46&gt;0,D19-D20+D32-D33+D45-D46,0)</f>
        <v>21587818</v>
      </c>
    </row>
    <row r="48" spans="1:4" ht="12.75">
      <c r="A48" s="121" t="s">
        <v>252</v>
      </c>
      <c r="B48" s="1">
        <v>40</v>
      </c>
      <c r="C48" s="55">
        <f>IF(C20-C19+C33-C32+C46-C45&gt;0,C20-C19+C33-C32+C46-C45,0)</f>
        <v>0</v>
      </c>
      <c r="D48" s="44">
        <f>IF(D20-D19+D33-D32+D46-D45&gt;0,D20-D19+D33-D32+D46-D45,0)</f>
        <v>0</v>
      </c>
    </row>
    <row r="49" spans="1:4" ht="12.75">
      <c r="A49" s="121" t="s">
        <v>253</v>
      </c>
      <c r="B49" s="1">
        <v>41</v>
      </c>
      <c r="C49" s="5">
        <v>74580434</v>
      </c>
      <c r="D49" s="7">
        <v>231977856</v>
      </c>
    </row>
    <row r="50" spans="1:4" ht="12.75">
      <c r="A50" s="121" t="s">
        <v>254</v>
      </c>
      <c r="B50" s="1">
        <v>42</v>
      </c>
      <c r="C50" s="5">
        <f>C47</f>
        <v>104438157</v>
      </c>
      <c r="D50" s="7">
        <f>D47</f>
        <v>21587818</v>
      </c>
    </row>
    <row r="51" spans="1:4" ht="12.75">
      <c r="A51" s="121" t="s">
        <v>255</v>
      </c>
      <c r="B51" s="1">
        <v>43</v>
      </c>
      <c r="C51" s="5"/>
      <c r="D51" s="7">
        <f>D48</f>
        <v>0</v>
      </c>
    </row>
    <row r="52" spans="1:4" ht="12.75">
      <c r="A52" s="109" t="s">
        <v>256</v>
      </c>
      <c r="B52" s="4">
        <v>44</v>
      </c>
      <c r="C52" s="56">
        <f>C49+C50-C51</f>
        <v>179018591</v>
      </c>
      <c r="D52" s="52">
        <f>D49+D50-D51</f>
        <v>253565674</v>
      </c>
    </row>
    <row r="53" ht="12.75">
      <c r="C53" s="105"/>
    </row>
    <row r="54" spans="3:4" ht="12.75">
      <c r="C54" s="106"/>
      <c r="D54" s="106"/>
    </row>
    <row r="57" spans="3:4" ht="12.75">
      <c r="C57" s="105"/>
      <c r="D57" s="105"/>
    </row>
    <row r="58" ht="12.75">
      <c r="D58" s="105"/>
    </row>
  </sheetData>
  <sheetProtection/>
  <protectedRanges>
    <protectedRange sqref="C7" name="Range1_2"/>
    <protectedRange sqref="C8" name="Range1_3"/>
    <protectedRange sqref="C10" name="Range1_4"/>
    <protectedRange sqref="C14" name="Range1_5"/>
    <protectedRange sqref="C16" name="Range1_6"/>
    <protectedRange sqref="C17" name="Range1_7"/>
    <protectedRange sqref="C22" name="Range1_9"/>
    <protectedRange sqref="C23" name="Range1_9_1"/>
    <protectedRange sqref="C24" name="Range1_9_2"/>
    <protectedRange sqref="C26" name="Range1_9_3"/>
    <protectedRange sqref="C28" name="Range1_10"/>
    <protectedRange sqref="C30" name="Range1_10_1"/>
    <protectedRange sqref="C39" name="Range1_11"/>
    <protectedRange sqref="C49" name="Range1_8"/>
    <protectedRange sqref="D7" name="Range1_10_2"/>
    <protectedRange sqref="D8" name="Range1_10_3"/>
    <protectedRange sqref="D10" name="Range1"/>
    <protectedRange sqref="D14" name="Range1_11_1"/>
    <protectedRange sqref="D16:D17" name="Range1_11_2"/>
    <protectedRange sqref="D22:D24" name="Range1_12"/>
    <protectedRange sqref="D26" name="Range1_12_1"/>
    <protectedRange sqref="D28" name="Range1_13"/>
    <protectedRange sqref="D30" name="Range1_13_1"/>
    <protectedRange sqref="D49" name="Range1_15"/>
  </protectedRanges>
  <dataValidations count="2">
    <dataValidation type="whole" operator="notEqual" allowBlank="1" showInputMessage="1" showErrorMessage="1" errorTitle="Pogrešan unos" error="Mogu se unijeti samo cjelobrojne vrijednosti." sqref="C22:D26 C7:D12 C28:D30 C14:D17 C49:D51 C35:D37 C39:D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C18:D20 C13:D13 C27:D27 C31:D33 C38:D38 C44:D48 C52:D52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Q17" sqref="Q17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0" width="10.8515625" style="63" bestFit="1" customWidth="1"/>
    <col min="11" max="11" width="11.7109375" style="63" bestFit="1" customWidth="1"/>
    <col min="12" max="12" width="11.421875" style="63" bestFit="1" customWidth="1"/>
    <col min="13" max="16384" width="9.140625" style="63" customWidth="1"/>
  </cols>
  <sheetData>
    <row r="1" spans="1:12" ht="12.75">
      <c r="A1" s="241" t="s">
        <v>279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62"/>
    </row>
    <row r="2" spans="1:12" ht="15.75">
      <c r="A2" s="37"/>
      <c r="B2" s="61"/>
      <c r="C2" s="255" t="s">
        <v>257</v>
      </c>
      <c r="D2" s="255"/>
      <c r="E2" s="64">
        <v>40544</v>
      </c>
      <c r="F2" s="38" t="s">
        <v>39</v>
      </c>
      <c r="G2" s="256">
        <v>40724</v>
      </c>
      <c r="H2" s="257"/>
      <c r="I2" s="61"/>
      <c r="J2" s="61"/>
      <c r="K2" s="61"/>
      <c r="L2" s="65"/>
    </row>
    <row r="3" spans="1:11" ht="22.5">
      <c r="A3" s="258" t="s">
        <v>40</v>
      </c>
      <c r="B3" s="258"/>
      <c r="C3" s="258"/>
      <c r="D3" s="258"/>
      <c r="E3" s="258"/>
      <c r="F3" s="258"/>
      <c r="G3" s="258"/>
      <c r="H3" s="258"/>
      <c r="I3" s="66" t="s">
        <v>41</v>
      </c>
      <c r="J3" s="67" t="s">
        <v>258</v>
      </c>
      <c r="K3" s="67" t="s">
        <v>259</v>
      </c>
    </row>
    <row r="4" spans="1:11" ht="12.75">
      <c r="A4" s="259">
        <v>1</v>
      </c>
      <c r="B4" s="259"/>
      <c r="C4" s="259"/>
      <c r="D4" s="259"/>
      <c r="E4" s="259"/>
      <c r="F4" s="259"/>
      <c r="G4" s="259"/>
      <c r="H4" s="259"/>
      <c r="I4" s="69">
        <v>2</v>
      </c>
      <c r="J4" s="68" t="s">
        <v>4</v>
      </c>
      <c r="K4" s="68" t="s">
        <v>5</v>
      </c>
    </row>
    <row r="5" spans="1:11" ht="12.75">
      <c r="A5" s="243" t="s">
        <v>260</v>
      </c>
      <c r="B5" s="244"/>
      <c r="C5" s="244"/>
      <c r="D5" s="244"/>
      <c r="E5" s="244"/>
      <c r="F5" s="244"/>
      <c r="G5" s="244"/>
      <c r="H5" s="244"/>
      <c r="I5" s="39">
        <v>1</v>
      </c>
      <c r="J5" s="6">
        <v>133372000</v>
      </c>
      <c r="K5" s="6">
        <v>133372000</v>
      </c>
    </row>
    <row r="6" spans="1:11" ht="12.75">
      <c r="A6" s="243" t="s">
        <v>261</v>
      </c>
      <c r="B6" s="244"/>
      <c r="C6" s="244"/>
      <c r="D6" s="244"/>
      <c r="E6" s="244"/>
      <c r="F6" s="244"/>
      <c r="G6" s="244"/>
      <c r="H6" s="244"/>
      <c r="I6" s="39">
        <v>2</v>
      </c>
      <c r="J6" s="7">
        <v>882910015</v>
      </c>
      <c r="K6" s="7">
        <v>883022226</v>
      </c>
    </row>
    <row r="7" spans="1:11" ht="12.75">
      <c r="A7" s="243" t="s">
        <v>262</v>
      </c>
      <c r="B7" s="244"/>
      <c r="C7" s="244"/>
      <c r="D7" s="244"/>
      <c r="E7" s="244"/>
      <c r="F7" s="244"/>
      <c r="G7" s="244"/>
      <c r="H7" s="244"/>
      <c r="I7" s="39">
        <v>3</v>
      </c>
      <c r="J7" s="7">
        <v>-3980000</v>
      </c>
      <c r="K7" s="7">
        <v>-3018350.797326857</v>
      </c>
    </row>
    <row r="8" spans="1:11" ht="12.75">
      <c r="A8" s="243" t="s">
        <v>263</v>
      </c>
      <c r="B8" s="244"/>
      <c r="C8" s="244"/>
      <c r="D8" s="244"/>
      <c r="E8" s="244"/>
      <c r="F8" s="244"/>
      <c r="G8" s="244"/>
      <c r="H8" s="244"/>
      <c r="I8" s="39">
        <v>4</v>
      </c>
      <c r="J8" s="7">
        <v>284539128</v>
      </c>
      <c r="K8" s="7">
        <v>399776574</v>
      </c>
    </row>
    <row r="9" spans="1:11" ht="12.75">
      <c r="A9" s="243" t="s">
        <v>264</v>
      </c>
      <c r="B9" s="244"/>
      <c r="C9" s="244"/>
      <c r="D9" s="244"/>
      <c r="E9" s="244"/>
      <c r="F9" s="244"/>
      <c r="G9" s="244"/>
      <c r="H9" s="244"/>
      <c r="I9" s="39">
        <v>5</v>
      </c>
      <c r="J9" s="7">
        <v>94993360</v>
      </c>
      <c r="K9" s="7">
        <v>7051567</v>
      </c>
    </row>
    <row r="10" spans="1:11" ht="12.75">
      <c r="A10" s="243" t="s">
        <v>265</v>
      </c>
      <c r="B10" s="244"/>
      <c r="C10" s="244"/>
      <c r="D10" s="244"/>
      <c r="E10" s="244"/>
      <c r="F10" s="244"/>
      <c r="G10" s="244"/>
      <c r="H10" s="244"/>
      <c r="I10" s="39">
        <v>6</v>
      </c>
      <c r="J10" s="7"/>
      <c r="K10" s="7"/>
    </row>
    <row r="11" spans="1:11" ht="12.75">
      <c r="A11" s="243" t="s">
        <v>266</v>
      </c>
      <c r="B11" s="244"/>
      <c r="C11" s="244"/>
      <c r="D11" s="244"/>
      <c r="E11" s="244"/>
      <c r="F11" s="244"/>
      <c r="G11" s="244"/>
      <c r="H11" s="244"/>
      <c r="I11" s="39">
        <v>7</v>
      </c>
      <c r="J11" s="7"/>
      <c r="K11" s="7"/>
    </row>
    <row r="12" spans="1:11" ht="12.75">
      <c r="A12" s="243" t="s">
        <v>267</v>
      </c>
      <c r="B12" s="244"/>
      <c r="C12" s="244"/>
      <c r="D12" s="244"/>
      <c r="E12" s="244"/>
      <c r="F12" s="244"/>
      <c r="G12" s="244"/>
      <c r="H12" s="244"/>
      <c r="I12" s="39">
        <v>8</v>
      </c>
      <c r="J12" s="7"/>
      <c r="K12" s="7"/>
    </row>
    <row r="13" spans="1:11" ht="12.75">
      <c r="A13" s="243" t="s">
        <v>268</v>
      </c>
      <c r="B13" s="244"/>
      <c r="C13" s="244"/>
      <c r="D13" s="244"/>
      <c r="E13" s="244"/>
      <c r="F13" s="244"/>
      <c r="G13" s="244"/>
      <c r="H13" s="244"/>
      <c r="I13" s="39">
        <v>9</v>
      </c>
      <c r="J13" s="7"/>
      <c r="K13" s="7">
        <v>-3854534</v>
      </c>
    </row>
    <row r="14" spans="1:12" ht="12.75">
      <c r="A14" s="245" t="s">
        <v>269</v>
      </c>
      <c r="B14" s="246"/>
      <c r="C14" s="246"/>
      <c r="D14" s="246"/>
      <c r="E14" s="246"/>
      <c r="F14" s="246"/>
      <c r="G14" s="246"/>
      <c r="H14" s="246"/>
      <c r="I14" s="39">
        <v>10</v>
      </c>
      <c r="J14" s="107">
        <f>SUM(J5:J13)</f>
        <v>1391834503</v>
      </c>
      <c r="K14" s="107">
        <f>SUM(K5:K13)</f>
        <v>1416349482.2026732</v>
      </c>
      <c r="L14" s="104"/>
    </row>
    <row r="15" spans="1:11" ht="12.75">
      <c r="A15" s="243" t="s">
        <v>278</v>
      </c>
      <c r="B15" s="244"/>
      <c r="C15" s="244"/>
      <c r="D15" s="244"/>
      <c r="E15" s="244"/>
      <c r="F15" s="244"/>
      <c r="G15" s="244"/>
      <c r="H15" s="244"/>
      <c r="I15" s="39">
        <v>11</v>
      </c>
      <c r="J15" s="7">
        <v>-2513000</v>
      </c>
      <c r="K15" s="7">
        <v>33813553</v>
      </c>
    </row>
    <row r="16" spans="1:11" ht="12.75">
      <c r="A16" s="243" t="s">
        <v>277</v>
      </c>
      <c r="B16" s="244"/>
      <c r="C16" s="244"/>
      <c r="D16" s="244"/>
      <c r="E16" s="244"/>
      <c r="F16" s="244"/>
      <c r="G16" s="244"/>
      <c r="H16" s="244"/>
      <c r="I16" s="39">
        <v>12</v>
      </c>
      <c r="J16" s="7">
        <v>2727000</v>
      </c>
      <c r="K16" s="7"/>
    </row>
    <row r="17" spans="1:11" ht="12.75">
      <c r="A17" s="243" t="s">
        <v>276</v>
      </c>
      <c r="B17" s="244"/>
      <c r="C17" s="244"/>
      <c r="D17" s="244"/>
      <c r="E17" s="244"/>
      <c r="F17" s="244"/>
      <c r="G17" s="244"/>
      <c r="H17" s="244"/>
      <c r="I17" s="39">
        <v>13</v>
      </c>
      <c r="J17" s="7"/>
      <c r="K17" s="7">
        <v>-9917924</v>
      </c>
    </row>
    <row r="18" spans="1:11" ht="12.75">
      <c r="A18" s="243" t="s">
        <v>275</v>
      </c>
      <c r="B18" s="244"/>
      <c r="C18" s="244"/>
      <c r="D18" s="244"/>
      <c r="E18" s="244"/>
      <c r="F18" s="244"/>
      <c r="G18" s="244"/>
      <c r="H18" s="244"/>
      <c r="I18" s="39">
        <v>14</v>
      </c>
      <c r="J18" s="7"/>
      <c r="K18" s="7"/>
    </row>
    <row r="19" spans="1:11" ht="12.75">
      <c r="A19" s="243" t="s">
        <v>274</v>
      </c>
      <c r="B19" s="244"/>
      <c r="C19" s="244"/>
      <c r="D19" s="244"/>
      <c r="E19" s="244"/>
      <c r="F19" s="244"/>
      <c r="G19" s="244"/>
      <c r="H19" s="244"/>
      <c r="I19" s="39">
        <v>15</v>
      </c>
      <c r="J19" s="7"/>
      <c r="K19" s="7"/>
    </row>
    <row r="20" spans="1:11" ht="12.75">
      <c r="A20" s="243" t="s">
        <v>273</v>
      </c>
      <c r="B20" s="244"/>
      <c r="C20" s="244"/>
      <c r="D20" s="244"/>
      <c r="E20" s="244"/>
      <c r="F20" s="244"/>
      <c r="G20" s="244"/>
      <c r="H20" s="244"/>
      <c r="I20" s="39">
        <v>16</v>
      </c>
      <c r="J20" s="7">
        <v>697445027</v>
      </c>
      <c r="K20" s="7">
        <v>5802597</v>
      </c>
    </row>
    <row r="21" spans="1:11" ht="12.75">
      <c r="A21" s="245" t="s">
        <v>272</v>
      </c>
      <c r="B21" s="246"/>
      <c r="C21" s="246"/>
      <c r="D21" s="246"/>
      <c r="E21" s="246"/>
      <c r="F21" s="246"/>
      <c r="G21" s="246"/>
      <c r="H21" s="246"/>
      <c r="I21" s="39">
        <v>17</v>
      </c>
      <c r="J21" s="52">
        <f>SUM(J15:J20)</f>
        <v>697659027</v>
      </c>
      <c r="K21" s="52">
        <f>SUM(K15:K20)</f>
        <v>29698226</v>
      </c>
    </row>
    <row r="22" spans="1:11" ht="12.75">
      <c r="A22" s="247"/>
      <c r="B22" s="248"/>
      <c r="C22" s="248"/>
      <c r="D22" s="248"/>
      <c r="E22" s="248"/>
      <c r="F22" s="248"/>
      <c r="G22" s="248"/>
      <c r="H22" s="248"/>
      <c r="I22" s="249"/>
      <c r="J22" s="249"/>
      <c r="K22" s="250"/>
    </row>
    <row r="23" spans="1:11" ht="12.75">
      <c r="A23" s="251" t="s">
        <v>271</v>
      </c>
      <c r="B23" s="252"/>
      <c r="C23" s="252"/>
      <c r="D23" s="252"/>
      <c r="E23" s="252"/>
      <c r="F23" s="252"/>
      <c r="G23" s="252"/>
      <c r="H23" s="252"/>
      <c r="I23" s="40">
        <v>18</v>
      </c>
      <c r="J23" s="6">
        <v>666647952</v>
      </c>
      <c r="K23" s="6">
        <v>24514979</v>
      </c>
    </row>
    <row r="24" spans="1:11" ht="17.25" customHeight="1">
      <c r="A24" s="253" t="s">
        <v>270</v>
      </c>
      <c r="B24" s="254"/>
      <c r="C24" s="254"/>
      <c r="D24" s="254"/>
      <c r="E24" s="254"/>
      <c r="F24" s="254"/>
      <c r="G24" s="254"/>
      <c r="H24" s="254"/>
      <c r="I24" s="41">
        <v>19</v>
      </c>
      <c r="J24" s="52">
        <v>31011075</v>
      </c>
      <c r="K24" s="52">
        <v>5183247</v>
      </c>
    </row>
    <row r="25" spans="1:11" ht="30" customHeight="1">
      <c r="A25" s="239"/>
      <c r="B25" s="240"/>
      <c r="C25" s="240"/>
      <c r="D25" s="240"/>
      <c r="E25" s="240"/>
      <c r="F25" s="240"/>
      <c r="G25" s="240"/>
      <c r="H25" s="240"/>
      <c r="I25" s="240"/>
      <c r="J25" s="240"/>
      <c r="K25" s="24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DA Branimir Kušanić</cp:lastModifiedBy>
  <cp:lastPrinted>2011-04-21T12:13:04Z</cp:lastPrinted>
  <dcterms:created xsi:type="dcterms:W3CDTF">2008-10-17T11:51:54Z</dcterms:created>
  <dcterms:modified xsi:type="dcterms:W3CDTF">2011-08-10T08:44:59Z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