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<sst xmlns="http://schemas.openxmlformats.org/spreadsheetml/2006/main" count="410" uniqueCount="357">
  <si>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</si>
  <si>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</si>
  <si>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</si>
  <si>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</si>
  <si>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</si>
  <si>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</si>
  <si>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</si>
  <si>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</si>
  <si>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</si>
  <si>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</si>
  <si>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</si>
  <si>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</si>
  <si>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</si>
  <si>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</si>
  <si>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</si>
  <si>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</si>
  <si>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</si>
  <si>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</si>
  <si>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</si>
  <si>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</si>
  <si>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</si>
  <si>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</si>
  <si>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</si>
  <si>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</si>
  <si>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</si>
  <si>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</si>
  <si>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</si>
  <si>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</si>
  <si>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</si>
  <si>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</si>
  <si>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</si>
  <si>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</si>
  <si>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</si>
  <si>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</si>
  <si>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</si>
  <si>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</si>
  <si>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</si>
  <si>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</si>
  <si>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</si>
  <si>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</si>
  <si>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</si>
  <si>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</si>
  <si>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</si>
  <si>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</si>
  <si>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</si>
  <si>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</si>
  <si>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</si>
  <si>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</si>
  <si>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</si>
  <si>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</si>
  <si>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</si>
  <si>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</si>
  <si>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</si>
  <si>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</si>
  <si>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</si>
  <si>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</si>
  <si>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</si>
  <si>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</si>
  <si>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</si>
  <si>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</si>
  <si>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</si>
  <si>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</si>
  <si>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</si>
  <si>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</si>
  <si>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</si>
  <si>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</si>
  <si>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</si>
  <si>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</si>
  <si>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</si>
  <si>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</si>
  <si>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</si>
  <si>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</si>
  <si>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</si>
  <si>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</si>
  <si>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</si>
  <si>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</si>
  <si>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</si>
  <si>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</si>
  <si>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</si>
  <si>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</si>
  <si>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</si>
  <si>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</si>
  <si>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</si>
  <si>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</si>
  <si>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</si>
  <si>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</si>
  <si>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</si>
  <si>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</si>
  <si>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</si>
  <si>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</si>
  <si>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</si>
  <si>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</si>
  <si>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</si>
  <si>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</si>
  <si>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</si>
  <si>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</si>
  <si>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</si>
  <si>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</si>
  <si>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</si>
  <si>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</si>
  <si>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</si>
  <si>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</si>
  <si>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</si>
  <si>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</si>
  <si>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</si>
  <si>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</si>
  <si>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</si>
  <si>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</si>
  <si>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</si>
  <si>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</si>
  <si>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</si>
  <si>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</si>
  <si>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</si>
  <si>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</si>
  <si>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</si>
  <si>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</si>
  <si>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</si>
  <si>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</si>
  <si>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</si>
  <si>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</si>
  <si>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</si>
  <si>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</si>
  <si>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</si>
  <si>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</si>
  <si>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</si>
  <si>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</si>
  <si>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</si>
  <si>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</si>
  <si>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</si>
  <si>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</si>
  <si>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</si>
  <si>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</si>
  <si>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</si>
  <si>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</si>
  <si>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</si>
  <si>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</si>
  <si>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</si>
  <si>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</si>
  <si>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</si>
  <si>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</si>
  <si>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</si>
  <si>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</si>
  <si>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</si>
  <si>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</si>
  <si>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</si>
  <si>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</si>
  <si>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</si>
  <si>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</si>
  <si>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</si>
  <si>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</si>
  <si>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</si>
  <si>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</si>
  <si>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</si>
  <si>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</si>
  <si>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</si>
  <si>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</si>
  <si>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</si>
  <si>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</si>
  <si>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</si>
  <si>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</si>
  <si>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</si>
  <si>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</si>
  <si>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</si>
  <si>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</si>
  <si>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</si>
  <si>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</si>
  <si>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</si>
  <si>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</si>
  <si>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</si>
  <si>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</si>
  <si>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</si>
  <si>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</si>
  <si>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</si>
  <si>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</si>
  <si>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</si>
  <si>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</si>
  <si>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</si>
  <si>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</si>
  <si>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</si>
  <si>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</si>
  <si>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</si>
  <si>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</si>
  <si>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</si>
  <si>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</si>
  <si>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</si>
  <si>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</si>
  <si>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</si>
  <si>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</si>
  <si>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</si>
  <si>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</si>
  <si>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</si>
  <si>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</si>
  <si>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</si>
  <si>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</si>
  <si>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</si>
  <si>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</si>
  <si>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</si>
  <si>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</si>
  <si>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</si>
  <si>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</si>
  <si>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</si>
  <si>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</si>
  <si>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</si>
  <si>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</si>
  <si>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</si>
  <si>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</si>
  <si>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</si>
  <si>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</si>
  <si>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</si>
  <si>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</si>
  <si>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</si>
  <si>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</si>
  <si>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</si>
  <si>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</si>
  <si>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</si>
  <si>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</si>
  <si>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</si>
  <si>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</si>
  <si>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</si>
  <si>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</si>
  <si>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</si>
  <si>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</si>
  <si>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</si>
  <si>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</si>
  <si>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</si>
  <si>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</si>
  <si>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</si>
  <si>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</si>
  <si>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</si>
  <si>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</si>
  <si>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</si>
  <si>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</si>
  <si>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</si>
  <si>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</si>
  <si>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</si>
  <si>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</si>
  <si>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</si>
  <si>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</si>
  <si>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</si>
  <si>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</si>
  <si>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</si>
  <si>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</si>
  <si>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</si>
  <si>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</si>
  <si>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</si>
  <si>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</si>
  <si>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</si>
  <si>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</si>
  <si>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</si>
  <si>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</si>
  <si>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</si>
  <si>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</si>
  <si>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</si>
  <si>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</si>
  <si>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</si>
  <si>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</si>
  <si>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</si>
  <si>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</si>
  <si>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</si>
  <si>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</si>
  <si>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</si>
  <si>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</si>
  <si>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</si>
  <si>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</si>
  <si>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</si>
  <si>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</si>
  <si>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</si>
  <si>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</si>
  <si>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</si>
  <si>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</si>
  <si>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</si>
  <si>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</si>
  <si>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</si>
  <si>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</si>
  <si>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</si>
  <si>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</si>
  <si>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</si>
  <si>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</si>
  <si>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</si>
  <si>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</si>
  <si>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</si>
  <si>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</si>
  <si>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</si>
  <si>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</si>
  <si>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</si>
  <si>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</si>
  <si>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</si>
  <si>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</si>
  <si>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</si>
  <si>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</si>
  <si>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</si>
  <si>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</si>
  <si>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</si>
  <si>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</si>
  <si>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</si>
  <si>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</si>
  <si>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</si>
  <si>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</si>
  <si>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</si>
  <si>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</si>
  <si>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</si>
  <si>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</si>
  <si>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</si>
  <si>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</si>
  <si>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</si>
  <si>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</si>
  <si>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</si>
  <si>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</si>
  <si>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</si>
  <si>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</si>
  <si>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</si>
  <si>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</si>
  <si>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</si>
  <si>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</si>
  <si>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</si>
  <si>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</si>
  <si>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</si>
  <si>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</si>
  <si>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</si>
  <si>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</si>
  <si>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</si>
  <si>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</si>
  <si>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</si>
  <si>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</si>
  <si>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</si>
  <si>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</si>
  <si>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</si>
  <si>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</si>
  <si>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</si>
  <si>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</si>
  <si>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</si>
  <si>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</si>
  <si>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</si>
  <si>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DA</t>
  </si>
  <si>
    <t>ATLANTIC TRADE DOO ZAGREB</t>
  </si>
  <si>
    <t>03785793</t>
  </si>
  <si>
    <t>DROGA KOLINSKA DD</t>
  </si>
  <si>
    <t>LJUBLJANA</t>
  </si>
  <si>
    <t>2114011000</t>
  </si>
  <si>
    <t>GRAND PROM A.D.</t>
  </si>
  <si>
    <t>BEOGRAD</t>
  </si>
  <si>
    <t>17173006</t>
  </si>
  <si>
    <t>SOKO NADA ŠTARK A.D.</t>
  </si>
  <si>
    <t>07026447</t>
  </si>
  <si>
    <t>ATLANTIC TRADE DOO LJUBLJANA</t>
  </si>
  <si>
    <t>ATLANTIC MULTIPOWER GERMANY</t>
  </si>
  <si>
    <t>HAMBURG</t>
  </si>
  <si>
    <t>1786164000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</si>
  <si>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</si>
  <si>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</si>
  <si>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</si>
  <si>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</si>
  <si>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</si>
  <si>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</si>
  <si>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</si>
  <si>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>u razdoblju 01.01.2011. do 31.12.2011.</t>
  </si>
  <si>
    <t>stanje na dan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</si>
</sst>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16" fillId="32" borderId="27" xfId="53" applyNumberFormat="1" applyFon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37">
      <selection activeCell="A1" sqref="A1:C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4" t="s">
        <v>256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5" t="s">
        <v>257</v>
      </c>
      <c r="B2" s="125"/>
      <c r="C2" s="125"/>
      <c r="D2" s="126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7" t="s">
        <v>259</v>
      </c>
      <c r="B4" s="127"/>
      <c r="C4" s="127"/>
      <c r="D4" s="127"/>
      <c r="E4" s="127"/>
      <c r="F4" s="127"/>
      <c r="G4" s="127"/>
      <c r="H4" s="127"/>
      <c r="I4" s="127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8" t="s">
        <v>260</v>
      </c>
      <c r="B6" s="129"/>
      <c r="C6" s="123" t="s">
        <v>324</v>
      </c>
      <c r="D6" s="124"/>
      <c r="E6" s="130"/>
      <c r="F6" s="130"/>
      <c r="G6" s="130"/>
      <c r="H6" s="130"/>
      <c r="I6" s="39"/>
      <c r="J6" s="22"/>
      <c r="K6" s="22"/>
      <c r="L6" s="22"/>
    </row>
    <row r="7" spans="1:12" ht="12.75">
      <c r="A7" s="40"/>
      <c r="B7" s="40"/>
      <c r="C7" s="31"/>
      <c r="D7" s="31"/>
      <c r="E7" s="130"/>
      <c r="F7" s="130"/>
      <c r="G7" s="130"/>
      <c r="H7" s="130"/>
      <c r="I7" s="39"/>
      <c r="J7" s="22"/>
      <c r="K7" s="22"/>
      <c r="L7" s="22"/>
    </row>
    <row r="8" spans="1:12" ht="12.75">
      <c r="A8" s="131" t="s">
        <v>261</v>
      </c>
      <c r="B8" s="132"/>
      <c r="C8" s="123" t="s">
        <v>325</v>
      </c>
      <c r="D8" s="124"/>
      <c r="E8" s="130"/>
      <c r="F8" s="130"/>
      <c r="G8" s="130"/>
      <c r="H8" s="130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0" t="s">
        <v>262</v>
      </c>
      <c r="B10" s="121"/>
      <c r="C10" s="123" t="s">
        <v>326</v>
      </c>
      <c r="D10" s="12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2"/>
      <c r="B11" s="12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8" t="s">
        <v>263</v>
      </c>
      <c r="B12" s="129"/>
      <c r="C12" s="133" t="s">
        <v>327</v>
      </c>
      <c r="D12" s="138"/>
      <c r="E12" s="138"/>
      <c r="F12" s="138"/>
      <c r="G12" s="138"/>
      <c r="H12" s="138"/>
      <c r="I12" s="13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8" t="s">
        <v>264</v>
      </c>
      <c r="B14" s="129"/>
      <c r="C14" s="140">
        <v>10000</v>
      </c>
      <c r="D14" s="141"/>
      <c r="E14" s="31"/>
      <c r="F14" s="133" t="s">
        <v>328</v>
      </c>
      <c r="G14" s="138"/>
      <c r="H14" s="138"/>
      <c r="I14" s="13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8" t="s">
        <v>265</v>
      </c>
      <c r="B16" s="129"/>
      <c r="C16" s="133" t="s">
        <v>329</v>
      </c>
      <c r="D16" s="138"/>
      <c r="E16" s="138"/>
      <c r="F16" s="138"/>
      <c r="G16" s="138"/>
      <c r="H16" s="138"/>
      <c r="I16" s="13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8" t="s">
        <v>266</v>
      </c>
      <c r="B18" s="129"/>
      <c r="C18" s="142" t="s">
        <v>330</v>
      </c>
      <c r="D18" s="143"/>
      <c r="E18" s="143"/>
      <c r="F18" s="143"/>
      <c r="G18" s="143"/>
      <c r="H18" s="143"/>
      <c r="I18" s="144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8" t="s">
        <v>267</v>
      </c>
      <c r="B20" s="129"/>
      <c r="C20" s="142" t="s">
        <v>331</v>
      </c>
      <c r="D20" s="143"/>
      <c r="E20" s="143"/>
      <c r="F20" s="143"/>
      <c r="G20" s="143"/>
      <c r="H20" s="143"/>
      <c r="I20" s="144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8" t="s">
        <v>268</v>
      </c>
      <c r="B22" s="129"/>
      <c r="C22" s="44"/>
      <c r="D22" s="133"/>
      <c r="E22" s="134"/>
      <c r="F22" s="135"/>
      <c r="G22" s="136"/>
      <c r="H22" s="137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8" t="s">
        <v>269</v>
      </c>
      <c r="B24" s="129"/>
      <c r="C24" s="44"/>
      <c r="D24" s="133"/>
      <c r="E24" s="134"/>
      <c r="F24" s="134"/>
      <c r="G24" s="135"/>
      <c r="H24" s="38" t="s">
        <v>270</v>
      </c>
      <c r="I24" s="48">
        <v>4198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8" t="s">
        <v>272</v>
      </c>
      <c r="B26" s="129"/>
      <c r="C26" s="49" t="s">
        <v>333</v>
      </c>
      <c r="D26" s="50"/>
      <c r="E26" s="22"/>
      <c r="F26" s="51"/>
      <c r="G26" s="128" t="s">
        <v>273</v>
      </c>
      <c r="H26" s="129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8" t="s">
        <v>274</v>
      </c>
      <c r="B28" s="149"/>
      <c r="C28" s="150"/>
      <c r="D28" s="150"/>
      <c r="E28" s="151" t="s">
        <v>275</v>
      </c>
      <c r="F28" s="152"/>
      <c r="G28" s="152"/>
      <c r="H28" s="153" t="s">
        <v>276</v>
      </c>
      <c r="I28" s="15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5" t="s">
        <v>334</v>
      </c>
      <c r="B30" s="146"/>
      <c r="C30" s="146"/>
      <c r="D30" s="147"/>
      <c r="E30" s="145" t="s">
        <v>328</v>
      </c>
      <c r="F30" s="146"/>
      <c r="G30" s="146"/>
      <c r="H30" s="123" t="s">
        <v>335</v>
      </c>
      <c r="I30" s="124"/>
      <c r="J30" s="22"/>
      <c r="K30" s="22"/>
      <c r="L30" s="22"/>
    </row>
    <row r="31" spans="1:12" ht="12.75">
      <c r="A31" s="45"/>
      <c r="B31" s="45"/>
      <c r="C31" s="43"/>
      <c r="D31" s="154"/>
      <c r="E31" s="154"/>
      <c r="F31" s="154"/>
      <c r="G31" s="155"/>
      <c r="H31" s="31"/>
      <c r="I31" s="57"/>
      <c r="J31" s="22"/>
      <c r="K31" s="22"/>
      <c r="L31" s="22"/>
    </row>
    <row r="32" spans="1:12" ht="12.75">
      <c r="A32" s="145" t="s">
        <v>336</v>
      </c>
      <c r="B32" s="146"/>
      <c r="C32" s="146"/>
      <c r="D32" s="147"/>
      <c r="E32" s="145" t="s">
        <v>337</v>
      </c>
      <c r="F32" s="146"/>
      <c r="G32" s="146"/>
      <c r="H32" s="123" t="s">
        <v>338</v>
      </c>
      <c r="I32" s="124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5" t="s">
        <v>339</v>
      </c>
      <c r="B34" s="146"/>
      <c r="C34" s="146"/>
      <c r="D34" s="147"/>
      <c r="E34" s="145" t="s">
        <v>340</v>
      </c>
      <c r="F34" s="146"/>
      <c r="G34" s="146"/>
      <c r="H34" s="123" t="s">
        <v>341</v>
      </c>
      <c r="I34" s="124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5" t="s">
        <v>342</v>
      </c>
      <c r="B36" s="146"/>
      <c r="C36" s="146"/>
      <c r="D36" s="147"/>
      <c r="E36" s="145" t="s">
        <v>340</v>
      </c>
      <c r="F36" s="146"/>
      <c r="G36" s="146"/>
      <c r="H36" s="123" t="s">
        <v>343</v>
      </c>
      <c r="I36" s="124"/>
      <c r="J36" s="22"/>
      <c r="K36" s="22"/>
      <c r="L36" s="22"/>
    </row>
    <row r="37" spans="1:12" ht="12.75">
      <c r="A37" s="59"/>
      <c r="B37" s="59"/>
      <c r="C37" s="157"/>
      <c r="D37" s="158"/>
      <c r="E37" s="31"/>
      <c r="F37" s="157"/>
      <c r="G37" s="158"/>
      <c r="H37" s="31"/>
      <c r="I37" s="31"/>
      <c r="J37" s="22"/>
      <c r="K37" s="22"/>
      <c r="L37" s="22"/>
    </row>
    <row r="38" spans="1:12" ht="12.75">
      <c r="A38" s="145" t="s">
        <v>344</v>
      </c>
      <c r="B38" s="146"/>
      <c r="C38" s="146"/>
      <c r="D38" s="147"/>
      <c r="E38" s="145" t="s">
        <v>337</v>
      </c>
      <c r="F38" s="146"/>
      <c r="G38" s="146"/>
      <c r="H38" s="123" t="s">
        <v>347</v>
      </c>
      <c r="I38" s="124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5" t="s">
        <v>345</v>
      </c>
      <c r="B40" s="146"/>
      <c r="C40" s="146"/>
      <c r="D40" s="147"/>
      <c r="E40" s="145" t="s">
        <v>346</v>
      </c>
      <c r="F40" s="146"/>
      <c r="G40" s="146"/>
      <c r="H40" s="123" t="s">
        <v>348</v>
      </c>
      <c r="I40" s="124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9" t="s">
        <v>277</v>
      </c>
      <c r="B44" s="160"/>
      <c r="C44" s="123"/>
      <c r="D44" s="124"/>
      <c r="E44" s="32"/>
      <c r="F44" s="133"/>
      <c r="G44" s="146"/>
      <c r="H44" s="146"/>
      <c r="I44" s="147"/>
      <c r="J44" s="22"/>
      <c r="K44" s="22"/>
      <c r="L44" s="22"/>
    </row>
    <row r="45" spans="1:12" ht="12.75">
      <c r="A45" s="59"/>
      <c r="B45" s="59"/>
      <c r="C45" s="157"/>
      <c r="D45" s="158"/>
      <c r="E45" s="31"/>
      <c r="F45" s="157"/>
      <c r="G45" s="165"/>
      <c r="H45" s="67"/>
      <c r="I45" s="67"/>
      <c r="J45" s="22"/>
      <c r="K45" s="22"/>
      <c r="L45" s="22"/>
    </row>
    <row r="46" spans="1:12" ht="12.75">
      <c r="A46" s="159" t="s">
        <v>278</v>
      </c>
      <c r="B46" s="160"/>
      <c r="C46" s="133" t="s">
        <v>349</v>
      </c>
      <c r="D46" s="156"/>
      <c r="E46" s="156"/>
      <c r="F46" s="156"/>
      <c r="G46" s="156"/>
      <c r="H46" s="156"/>
      <c r="I46" s="15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9" t="s">
        <v>280</v>
      </c>
      <c r="B48" s="160"/>
      <c r="C48" s="161" t="s">
        <v>350</v>
      </c>
      <c r="D48" s="162"/>
      <c r="E48" s="163"/>
      <c r="F48" s="32"/>
      <c r="G48" s="38" t="s">
        <v>281</v>
      </c>
      <c r="H48" s="161" t="s">
        <v>351</v>
      </c>
      <c r="I48" s="163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9" t="s">
        <v>266</v>
      </c>
      <c r="B50" s="160"/>
      <c r="C50" s="168" t="s">
        <v>352</v>
      </c>
      <c r="D50" s="162"/>
      <c r="E50" s="162"/>
      <c r="F50" s="162"/>
      <c r="G50" s="162"/>
      <c r="H50" s="162"/>
      <c r="I50" s="163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8" t="s">
        <v>282</v>
      </c>
      <c r="B52" s="129"/>
      <c r="C52" s="161" t="s">
        <v>353</v>
      </c>
      <c r="D52" s="162"/>
      <c r="E52" s="162"/>
      <c r="F52" s="162"/>
      <c r="G52" s="162"/>
      <c r="H52" s="162"/>
      <c r="I52" s="139"/>
      <c r="J52" s="22"/>
      <c r="K52" s="22"/>
      <c r="L52" s="22"/>
    </row>
    <row r="53" spans="1:12" ht="12.75">
      <c r="A53" s="69"/>
      <c r="B53" s="69"/>
      <c r="C53" s="171" t="s">
        <v>283</v>
      </c>
      <c r="D53" s="171"/>
      <c r="E53" s="171"/>
      <c r="F53" s="171"/>
      <c r="G53" s="171"/>
      <c r="H53" s="17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9" t="s">
        <v>284</v>
      </c>
      <c r="C55" s="170"/>
      <c r="D55" s="170"/>
      <c r="E55" s="17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5" t="s">
        <v>317</v>
      </c>
      <c r="I56" s="17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5"/>
      <c r="I57" s="17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5"/>
      <c r="I58" s="17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5"/>
      <c r="I59" s="17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5"/>
      <c r="I60" s="17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2" t="s">
        <v>287</v>
      </c>
      <c r="H63" s="173"/>
      <c r="I63" s="17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6"/>
      <c r="H64" s="167"/>
      <c r="I64" s="37"/>
      <c r="J64" s="22"/>
      <c r="K64" s="22"/>
      <c r="L64" s="22"/>
    </row>
  </sheetData>
  <sheetProtection/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110" zoomScaleSheetLayoutView="110" zoomScalePageLayoutView="0" workbookViewId="0" topLeftCell="A64">
      <selection activeCell="J83" activeCellId="2" sqref="J71:J73 J80 J83"/>
    </sheetView>
  </sheetViews>
  <sheetFormatPr defaultColWidth="9.140625" defaultRowHeight="12.75"/>
  <cols>
    <col min="10" max="10" width="14.7109375" style="0" customWidth="1"/>
    <col min="11" max="11" width="12.8515625" style="0" bestFit="1" customWidth="1"/>
    <col min="12" max="12" width="10.28125" style="0" bestFit="1" customWidth="1"/>
  </cols>
  <sheetData>
    <row r="1" spans="1:11" ht="12.75">
      <c r="A1" s="207" t="s">
        <v>159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2.75">
      <c r="A2" s="211" t="s">
        <v>356</v>
      </c>
      <c r="B2" s="212"/>
      <c r="C2" s="212"/>
      <c r="D2" s="212"/>
      <c r="E2" s="212"/>
      <c r="F2" s="212"/>
      <c r="G2" s="212"/>
      <c r="H2" s="212"/>
      <c r="I2" s="212"/>
      <c r="J2" s="212"/>
      <c r="K2" s="210"/>
    </row>
    <row r="3" spans="1:11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2.75">
      <c r="A4" s="214" t="s">
        <v>354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34.5" thickBot="1">
      <c r="A5" s="217" t="s">
        <v>61</v>
      </c>
      <c r="B5" s="218"/>
      <c r="C5" s="218"/>
      <c r="D5" s="218"/>
      <c r="E5" s="218"/>
      <c r="F5" s="218"/>
      <c r="G5" s="218"/>
      <c r="H5" s="219"/>
      <c r="I5" s="77" t="s">
        <v>288</v>
      </c>
      <c r="J5" s="78" t="s">
        <v>115</v>
      </c>
      <c r="K5" s="79" t="s">
        <v>116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81">
        <v>2</v>
      </c>
      <c r="J6" s="80">
        <v>3</v>
      </c>
      <c r="K6" s="80">
        <v>4</v>
      </c>
    </row>
    <row r="7" spans="1:11" ht="12.75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1" ht="12.75">
      <c r="A8" s="185" t="s">
        <v>62</v>
      </c>
      <c r="B8" s="186"/>
      <c r="C8" s="186"/>
      <c r="D8" s="186"/>
      <c r="E8" s="186"/>
      <c r="F8" s="186"/>
      <c r="G8" s="186"/>
      <c r="H8" s="206"/>
      <c r="I8" s="6">
        <v>1</v>
      </c>
      <c r="J8" s="11"/>
      <c r="K8" s="11"/>
    </row>
    <row r="9" spans="1:11" ht="12.75">
      <c r="A9" s="195" t="s">
        <v>13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3281807851.5147133</v>
      </c>
      <c r="K9" s="12">
        <f>K10+K17+K27+K36+K40</f>
        <v>3235531723</v>
      </c>
    </row>
    <row r="10" spans="1:11" ht="12.75">
      <c r="A10" s="189" t="s">
        <v>213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1929631089</v>
      </c>
      <c r="K10" s="12">
        <f>SUM(K11:K16)</f>
        <v>1956193783</v>
      </c>
    </row>
    <row r="11" spans="1:11" ht="12.75">
      <c r="A11" s="189" t="s">
        <v>117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/>
      <c r="K11" s="13"/>
    </row>
    <row r="12" spans="1:11" ht="12.75">
      <c r="A12" s="189" t="s">
        <v>14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>
        <v>1042689067</v>
      </c>
      <c r="K12" s="13">
        <v>1041541071</v>
      </c>
    </row>
    <row r="13" spans="1:11" ht="12.75">
      <c r="A13" s="189" t="s">
        <v>118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>
        <v>886942022</v>
      </c>
      <c r="K13" s="13">
        <v>911926751</v>
      </c>
    </row>
    <row r="14" spans="1:11" ht="12.75">
      <c r="A14" s="189" t="s">
        <v>216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/>
      <c r="K14" s="13">
        <v>135548</v>
      </c>
    </row>
    <row r="15" spans="1:11" ht="12.75">
      <c r="A15" s="189" t="s">
        <v>217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/>
      <c r="K15" s="13">
        <v>1430063</v>
      </c>
    </row>
    <row r="16" spans="1:11" ht="12.75">
      <c r="A16" s="189" t="s">
        <v>218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/>
      <c r="K16" s="13">
        <v>1160350</v>
      </c>
    </row>
    <row r="17" spans="1:11" ht="12.75">
      <c r="A17" s="189" t="s">
        <v>214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1238347532</v>
      </c>
      <c r="K17" s="12">
        <f>SUM(K18:K26)</f>
        <v>1191436091</v>
      </c>
    </row>
    <row r="18" spans="1:11" ht="12.75">
      <c r="A18" s="189" t="s">
        <v>219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>
        <v>95869925</v>
      </c>
      <c r="K18" s="13">
        <v>95959408</v>
      </c>
    </row>
    <row r="19" spans="1:11" ht="12.75">
      <c r="A19" s="189" t="s">
        <v>255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>
        <v>442620158</v>
      </c>
      <c r="K19" s="13">
        <v>444107265</v>
      </c>
    </row>
    <row r="20" spans="1:11" ht="12.75">
      <c r="A20" s="189" t="s">
        <v>220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>
        <v>630194437</v>
      </c>
      <c r="K20" s="13">
        <v>615509425</v>
      </c>
    </row>
    <row r="21" spans="1:11" ht="12.75">
      <c r="A21" s="189" t="s">
        <v>27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/>
      <c r="K21" s="13"/>
    </row>
    <row r="22" spans="1:11" ht="12.75">
      <c r="A22" s="189" t="s">
        <v>28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/>
      <c r="K22" s="13"/>
    </row>
    <row r="23" spans="1:11" ht="12.75">
      <c r="A23" s="189" t="s">
        <v>74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/>
      <c r="K23" s="13"/>
    </row>
    <row r="24" spans="1:11" ht="12.75">
      <c r="A24" s="189" t="s">
        <v>75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>
        <v>67182007</v>
      </c>
      <c r="K24" s="13">
        <v>33925804</v>
      </c>
    </row>
    <row r="25" spans="1:11" ht="12.75">
      <c r="A25" s="189" t="s">
        <v>76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/>
      <c r="K25" s="13"/>
    </row>
    <row r="26" spans="1:11" ht="12.75">
      <c r="A26" s="189" t="s">
        <v>77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>
        <v>2481005</v>
      </c>
      <c r="K26" s="13">
        <v>1934189</v>
      </c>
    </row>
    <row r="27" spans="1:11" ht="12.75">
      <c r="A27" s="189" t="s">
        <v>198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47791728.4289259</v>
      </c>
      <c r="K27" s="12">
        <f>SUM(K28:K35)</f>
        <v>20411215</v>
      </c>
    </row>
    <row r="28" spans="1:11" ht="12.75">
      <c r="A28" s="189" t="s">
        <v>78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/>
      <c r="K28" s="13"/>
    </row>
    <row r="29" spans="1:11" ht="12.75">
      <c r="A29" s="189" t="s">
        <v>79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/>
      <c r="K29" s="13"/>
    </row>
    <row r="30" spans="1:11" ht="12.75">
      <c r="A30" s="189" t="s">
        <v>80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/>
      <c r="K30" s="13"/>
    </row>
    <row r="31" spans="1:11" ht="12.75">
      <c r="A31" s="189" t="s">
        <v>85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/>
      <c r="K31" s="13"/>
    </row>
    <row r="32" spans="1:11" ht="12.75">
      <c r="A32" s="189" t="s">
        <v>86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/>
      <c r="K32" s="13"/>
    </row>
    <row r="33" spans="1:11" ht="12.75">
      <c r="A33" s="189" t="s">
        <v>87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>
        <v>11412507.4289259</v>
      </c>
      <c r="K33" s="13">
        <v>10436123</v>
      </c>
    </row>
    <row r="34" spans="1:11" ht="12.75">
      <c r="A34" s="189" t="s">
        <v>81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>
        <v>36379221</v>
      </c>
      <c r="K34" s="13">
        <v>9975092</v>
      </c>
    </row>
    <row r="35" spans="1:11" ht="12.75">
      <c r="A35" s="189" t="s">
        <v>190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/>
      <c r="K35" s="13"/>
    </row>
    <row r="36" spans="1:11" ht="12.75">
      <c r="A36" s="189" t="s">
        <v>191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12323612.0857871</v>
      </c>
      <c r="K36" s="12">
        <f>SUM(K37:K39)</f>
        <v>11078193</v>
      </c>
    </row>
    <row r="37" spans="1:11" ht="12.75">
      <c r="A37" s="189" t="s">
        <v>82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/>
      <c r="K37" s="13"/>
    </row>
    <row r="38" spans="1:11" ht="12.75">
      <c r="A38" s="189" t="s">
        <v>83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/>
      <c r="K38" s="13"/>
    </row>
    <row r="39" spans="1:11" ht="12.75">
      <c r="A39" s="189" t="s">
        <v>84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>
        <v>12323612.0857871</v>
      </c>
      <c r="K39" s="13">
        <v>11078193</v>
      </c>
    </row>
    <row r="40" spans="1:11" ht="12.75">
      <c r="A40" s="189" t="s">
        <v>192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>
        <v>53713890</v>
      </c>
      <c r="K40" s="13">
        <v>56412441</v>
      </c>
    </row>
    <row r="41" spans="1:11" ht="12.75">
      <c r="A41" s="195" t="s">
        <v>248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1967288226</v>
      </c>
      <c r="K41" s="12">
        <f>K42+K50+K57+K65</f>
        <v>2108342966</v>
      </c>
    </row>
    <row r="42" spans="1:11" ht="12.75">
      <c r="A42" s="189" t="s">
        <v>103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614322722</v>
      </c>
      <c r="K42" s="12">
        <f>SUM(K43:K49)</f>
        <v>672807438</v>
      </c>
    </row>
    <row r="43" spans="1:11" ht="12.75">
      <c r="A43" s="189" t="s">
        <v>123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>
        <v>164301038</v>
      </c>
      <c r="K43" s="13">
        <v>183109506</v>
      </c>
    </row>
    <row r="44" spans="1:11" ht="12.75">
      <c r="A44" s="189" t="s">
        <v>124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>
        <v>6042046</v>
      </c>
      <c r="K44" s="13">
        <v>12021549</v>
      </c>
    </row>
    <row r="45" spans="1:11" ht="12.75">
      <c r="A45" s="189" t="s">
        <v>88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>
        <v>164374014</v>
      </c>
      <c r="K45" s="13">
        <v>170305674</v>
      </c>
    </row>
    <row r="46" spans="1:11" ht="12.75">
      <c r="A46" s="189" t="s">
        <v>89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>
        <v>168296036</v>
      </c>
      <c r="K46" s="13">
        <v>168243555</v>
      </c>
    </row>
    <row r="47" spans="1:11" ht="12.75">
      <c r="A47" s="189" t="s">
        <v>90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/>
      <c r="K47" s="13"/>
    </row>
    <row r="48" spans="1:11" ht="12.75">
      <c r="A48" s="189" t="s">
        <v>91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>
        <v>111309588</v>
      </c>
      <c r="K48" s="13">
        <v>139127154</v>
      </c>
    </row>
    <row r="49" spans="1:11" ht="12.75">
      <c r="A49" s="189" t="s">
        <v>92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/>
      <c r="K49" s="13"/>
    </row>
    <row r="50" spans="1:11" ht="12.75">
      <c r="A50" s="189" t="s">
        <v>104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1103505310</v>
      </c>
      <c r="K50" s="12">
        <f>SUM(K51:K56)</f>
        <v>1127895827</v>
      </c>
    </row>
    <row r="51" spans="1:11" ht="12.75">
      <c r="A51" s="189" t="s">
        <v>208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>
        <v>19083126</v>
      </c>
      <c r="K51" s="13">
        <v>90107698</v>
      </c>
    </row>
    <row r="52" spans="1:11" ht="12.75">
      <c r="A52" s="189" t="s">
        <v>209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995255339</v>
      </c>
      <c r="K52" s="13">
        <v>936784376</v>
      </c>
    </row>
    <row r="53" spans="1:11" ht="12.75">
      <c r="A53" s="189" t="s">
        <v>210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/>
      <c r="K53" s="13"/>
    </row>
    <row r="54" spans="1:11" ht="12.75">
      <c r="A54" s="189" t="s">
        <v>211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/>
      <c r="K54" s="13"/>
    </row>
    <row r="55" spans="1:11" ht="12.75">
      <c r="A55" s="189" t="s">
        <v>10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v>47885196</v>
      </c>
      <c r="K55" s="13">
        <v>65650742</v>
      </c>
    </row>
    <row r="56" spans="1:11" ht="12.75">
      <c r="A56" s="189" t="s">
        <v>11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v>41281649</v>
      </c>
      <c r="K56" s="13">
        <v>35353011</v>
      </c>
    </row>
    <row r="57" spans="1:11" ht="12.75">
      <c r="A57" s="189" t="s">
        <v>105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17482338</v>
      </c>
      <c r="K57" s="12">
        <f>SUM(K58:K64)</f>
        <v>60043405</v>
      </c>
    </row>
    <row r="58" spans="1:11" ht="12.75">
      <c r="A58" s="189" t="s">
        <v>78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/>
      <c r="K58" s="13"/>
    </row>
    <row r="59" spans="1:11" ht="12.75">
      <c r="A59" s="189" t="s">
        <v>79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/>
      <c r="K59" s="13">
        <v>3420000</v>
      </c>
    </row>
    <row r="60" spans="1:11" ht="12.75">
      <c r="A60" s="189" t="s">
        <v>250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/>
      <c r="K60" s="13"/>
    </row>
    <row r="61" spans="1:11" ht="12.75">
      <c r="A61" s="189" t="s">
        <v>85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/>
      <c r="K61" s="13"/>
    </row>
    <row r="62" spans="1:11" ht="12.75">
      <c r="A62" s="189" t="s">
        <v>86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/>
      <c r="K62" s="13"/>
    </row>
    <row r="63" spans="1:11" ht="12.75">
      <c r="A63" s="189" t="s">
        <v>87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9543115</v>
      </c>
      <c r="K63" s="13">
        <v>38374268</v>
      </c>
    </row>
    <row r="64" spans="1:11" ht="12.75">
      <c r="A64" s="189" t="s">
        <v>46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>
        <v>7939223</v>
      </c>
      <c r="K64" s="13">
        <v>18249137</v>
      </c>
    </row>
    <row r="65" spans="1:12" ht="12.75">
      <c r="A65" s="189" t="s">
        <v>215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>
        <v>231977856</v>
      </c>
      <c r="K65" s="13">
        <v>247596296</v>
      </c>
      <c r="L65" s="118"/>
    </row>
    <row r="66" spans="1:11" ht="12.75">
      <c r="A66" s="195" t="s">
        <v>58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>
        <v>10228125</v>
      </c>
      <c r="K66" s="13">
        <v>11370497</v>
      </c>
    </row>
    <row r="67" spans="1:11" ht="12.75">
      <c r="A67" s="195" t="s">
        <v>249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5259324202.514713</v>
      </c>
      <c r="K67" s="12">
        <f>K8+K9+K41+K66</f>
        <v>5355245186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/>
      <c r="K68" s="14"/>
    </row>
    <row r="69" spans="1:11" ht="12.75">
      <c r="A69" s="181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5" t="s">
        <v>199</v>
      </c>
      <c r="B70" s="186"/>
      <c r="C70" s="186"/>
      <c r="D70" s="186"/>
      <c r="E70" s="186"/>
      <c r="F70" s="186"/>
      <c r="G70" s="186"/>
      <c r="H70" s="206"/>
      <c r="I70" s="6">
        <v>62</v>
      </c>
      <c r="J70" s="20">
        <f>J71+J72+J73+J79+J80+J83+J86</f>
        <v>1456256072</v>
      </c>
      <c r="K70" s="20">
        <f>K71+K72+K73+K79+K80+K83+K86</f>
        <v>1512323938</v>
      </c>
    </row>
    <row r="71" spans="1:11" ht="12.75">
      <c r="A71" s="189" t="s">
        <v>147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133372000</v>
      </c>
      <c r="K71" s="13">
        <v>133372000</v>
      </c>
    </row>
    <row r="72" spans="1:11" ht="12.75">
      <c r="A72" s="189" t="s">
        <v>148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>
        <v>883022025</v>
      </c>
      <c r="K72" s="13">
        <v>882903246</v>
      </c>
    </row>
    <row r="73" spans="1:11" ht="12.75">
      <c r="A73" s="189" t="s">
        <v>149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-3302220</v>
      </c>
      <c r="K73" s="12">
        <f>K74+K75-K76+K77+K78</f>
        <v>2832047</v>
      </c>
    </row>
    <row r="74" spans="1:11" ht="12.75">
      <c r="A74" s="189" t="s">
        <v>150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/>
      <c r="K74" s="13"/>
    </row>
    <row r="75" spans="1:11" ht="12.75">
      <c r="A75" s="189" t="s">
        <v>151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/>
      <c r="K75" s="13"/>
    </row>
    <row r="76" spans="1:11" ht="12.75">
      <c r="A76" s="189" t="s">
        <v>139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>
        <v>112010</v>
      </c>
      <c r="K76" s="13">
        <v>370703</v>
      </c>
    </row>
    <row r="77" spans="1:11" ht="12.75">
      <c r="A77" s="189" t="s">
        <v>140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/>
      <c r="K77" s="13"/>
    </row>
    <row r="78" spans="1:11" ht="12.75">
      <c r="A78" s="189" t="s">
        <v>141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>
        <v>-3190210</v>
      </c>
      <c r="K78" s="13">
        <v>3202750</v>
      </c>
    </row>
    <row r="79" spans="1:11" ht="12.75">
      <c r="A79" s="189" t="s">
        <v>142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/>
      <c r="K79" s="13"/>
    </row>
    <row r="80" spans="1:11" ht="12.75">
      <c r="A80" s="189" t="s">
        <v>246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284539128</v>
      </c>
      <c r="K80" s="12">
        <f>K81-K82</f>
        <v>378696325</v>
      </c>
    </row>
    <row r="81" spans="1:11" ht="12.75">
      <c r="A81" s="198" t="s">
        <v>175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>
        <v>284539128</v>
      </c>
      <c r="K81" s="13">
        <v>378696325</v>
      </c>
    </row>
    <row r="82" spans="1:11" ht="12.75">
      <c r="A82" s="198" t="s">
        <v>176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/>
      <c r="K82" s="13"/>
    </row>
    <row r="83" spans="1:11" ht="12.75">
      <c r="A83" s="189" t="s">
        <v>247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94993360</v>
      </c>
      <c r="K83" s="12">
        <f>K84-K85</f>
        <v>46600798</v>
      </c>
    </row>
    <row r="84" spans="1:11" ht="12.75">
      <c r="A84" s="198" t="s">
        <v>177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94993360</v>
      </c>
      <c r="K84" s="13">
        <v>46600798</v>
      </c>
    </row>
    <row r="85" spans="1:11" ht="12.75">
      <c r="A85" s="198" t="s">
        <v>178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/>
      <c r="K85" s="13"/>
    </row>
    <row r="86" spans="1:12" ht="12.75">
      <c r="A86" s="189" t="s">
        <v>179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>
        <v>63631779</v>
      </c>
      <c r="K86" s="13">
        <v>67919522</v>
      </c>
      <c r="L86" s="118"/>
    </row>
    <row r="87" spans="1:11" ht="12.75">
      <c r="A87" s="195" t="s">
        <v>19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85644139</v>
      </c>
      <c r="K87" s="12">
        <f>SUM(K88:K90)</f>
        <v>76515106</v>
      </c>
    </row>
    <row r="88" spans="1:11" ht="12.75">
      <c r="A88" s="189" t="s">
        <v>135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>
        <v>47374569</v>
      </c>
      <c r="K88" s="13">
        <v>44230999</v>
      </c>
    </row>
    <row r="89" spans="1:11" ht="12.75">
      <c r="A89" s="189" t="s">
        <v>136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/>
      <c r="K89" s="13"/>
    </row>
    <row r="90" spans="1:11" ht="12.75">
      <c r="A90" s="189" t="s">
        <v>137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>
        <v>38269570</v>
      </c>
      <c r="K90" s="13">
        <v>32284107</v>
      </c>
    </row>
    <row r="91" spans="1:11" ht="12.75">
      <c r="A91" s="195" t="s">
        <v>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2262520107</v>
      </c>
      <c r="K91" s="12">
        <f>SUM(K92:K100)</f>
        <v>2638539013</v>
      </c>
    </row>
    <row r="92" spans="1:11" ht="12.75">
      <c r="A92" s="189" t="s">
        <v>138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>
        <v>359804022</v>
      </c>
      <c r="K92" s="13">
        <v>389133856</v>
      </c>
    </row>
    <row r="93" spans="1:11" ht="12.75">
      <c r="A93" s="189" t="s">
        <v>251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/>
      <c r="K93" s="13"/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v>1647977035</v>
      </c>
      <c r="K94" s="13">
        <v>1844822000</v>
      </c>
    </row>
    <row r="95" spans="1:11" ht="12.75">
      <c r="A95" s="189" t="s">
        <v>252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/>
      <c r="K95" s="13"/>
    </row>
    <row r="96" spans="1:11" ht="12.75">
      <c r="A96" s="189" t="s">
        <v>253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/>
      <c r="K96" s="13"/>
    </row>
    <row r="97" spans="1:11" ht="12.75">
      <c r="A97" s="189" t="s">
        <v>254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/>
      <c r="K97" s="13">
        <v>112768863</v>
      </c>
    </row>
    <row r="98" spans="1:11" ht="12.75">
      <c r="A98" s="189" t="s">
        <v>96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/>
      <c r="K98" s="13"/>
    </row>
    <row r="99" spans="1:11" ht="12.75">
      <c r="A99" s="189" t="s">
        <v>94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>
        <v>64867100</v>
      </c>
      <c r="K99" s="13">
        <v>98750345</v>
      </c>
    </row>
    <row r="100" spans="1:11" ht="12.75">
      <c r="A100" s="189" t="s">
        <v>95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>
        <v>189871950</v>
      </c>
      <c r="K100" s="13">
        <v>193063949</v>
      </c>
    </row>
    <row r="101" spans="1:11" ht="12.75">
      <c r="A101" s="195" t="s">
        <v>21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1407741105</v>
      </c>
      <c r="K101" s="12">
        <f>SUM(K102:K113)</f>
        <v>1068987927</v>
      </c>
    </row>
    <row r="102" spans="1:11" ht="12.75">
      <c r="A102" s="189" t="s">
        <v>138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>
        <v>2520653</v>
      </c>
      <c r="K102" s="13">
        <v>40827971</v>
      </c>
    </row>
    <row r="103" spans="1:11" ht="12.75">
      <c r="A103" s="189" t="s">
        <v>251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/>
      <c r="K103" s="13"/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>
        <v>580872160</v>
      </c>
      <c r="K104" s="13">
        <v>334815000</v>
      </c>
    </row>
    <row r="105" spans="1:11" ht="12.75">
      <c r="A105" s="189" t="s">
        <v>252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/>
      <c r="K105" s="13"/>
    </row>
    <row r="106" spans="1:11" ht="12.75">
      <c r="A106" s="189" t="s">
        <v>253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594311300</v>
      </c>
      <c r="K106" s="13">
        <v>574722014</v>
      </c>
    </row>
    <row r="107" spans="1:11" ht="12.75">
      <c r="A107" s="189" t="s">
        <v>254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>
        <v>114796000</v>
      </c>
      <c r="K107" s="13">
        <v>1394590</v>
      </c>
    </row>
    <row r="108" spans="1:11" ht="12.75">
      <c r="A108" s="189" t="s">
        <v>96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/>
      <c r="K108" s="13"/>
    </row>
    <row r="109" spans="1:11" ht="12.75">
      <c r="A109" s="189" t="s">
        <v>97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28540760</v>
      </c>
      <c r="K109" s="13">
        <v>23803956</v>
      </c>
    </row>
    <row r="110" spans="1:11" ht="12.75">
      <c r="A110" s="189" t="s">
        <v>98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f>21793000+20021483</f>
        <v>41814483</v>
      </c>
      <c r="K110" s="13">
        <v>41225683</v>
      </c>
    </row>
    <row r="111" spans="1:11" ht="12.75">
      <c r="A111" s="189" t="s">
        <v>101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>
        <v>405954</v>
      </c>
      <c r="K111" s="13">
        <v>22288</v>
      </c>
    </row>
    <row r="112" spans="1:11" ht="12.75">
      <c r="A112" s="189" t="s">
        <v>99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/>
      <c r="K112" s="13"/>
    </row>
    <row r="113" spans="1:11" ht="12.75">
      <c r="A113" s="189" t="s">
        <v>100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v>44479795</v>
      </c>
      <c r="K113" s="13">
        <v>52176425</v>
      </c>
    </row>
    <row r="114" spans="1:11" ht="12.75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>
        <v>47162780</v>
      </c>
      <c r="K114" s="13">
        <v>58879202</v>
      </c>
    </row>
    <row r="115" spans="1:11" ht="12.75">
      <c r="A115" s="195" t="s">
        <v>25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5259324203</v>
      </c>
      <c r="K115" s="12">
        <f>K70+K87+K91+K101+K114</f>
        <v>5355245186</v>
      </c>
    </row>
    <row r="116" spans="1:11" ht="12.75">
      <c r="A116" s="178" t="s">
        <v>59</v>
      </c>
      <c r="B116" s="179"/>
      <c r="C116" s="179"/>
      <c r="D116" s="179"/>
      <c r="E116" s="179"/>
      <c r="F116" s="179"/>
      <c r="G116" s="179"/>
      <c r="H116" s="180"/>
      <c r="I116" s="5">
        <v>108</v>
      </c>
      <c r="J116" s="14"/>
      <c r="K116" s="14"/>
    </row>
    <row r="117" spans="1:11" ht="12.75">
      <c r="A117" s="181" t="s">
        <v>289</v>
      </c>
      <c r="B117" s="182"/>
      <c r="C117" s="182"/>
      <c r="D117" s="182"/>
      <c r="E117" s="182"/>
      <c r="F117" s="182"/>
      <c r="G117" s="182"/>
      <c r="H117" s="182"/>
      <c r="I117" s="183"/>
      <c r="J117" s="183"/>
      <c r="K117" s="184"/>
    </row>
    <row r="118" spans="1:11" ht="12.75">
      <c r="A118" s="185" t="s">
        <v>193</v>
      </c>
      <c r="B118" s="186"/>
      <c r="C118" s="186"/>
      <c r="D118" s="186"/>
      <c r="E118" s="186"/>
      <c r="F118" s="186"/>
      <c r="G118" s="186"/>
      <c r="H118" s="186"/>
      <c r="I118" s="187"/>
      <c r="J118" s="187"/>
      <c r="K118" s="188"/>
    </row>
    <row r="119" spans="1:11" ht="12.75">
      <c r="A119" s="189" t="s">
        <v>8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>
        <v>1392624293</v>
      </c>
      <c r="K119" s="13">
        <v>1444404416</v>
      </c>
    </row>
    <row r="120" spans="1:11" ht="12.75">
      <c r="A120" s="192" t="s">
        <v>9</v>
      </c>
      <c r="B120" s="193"/>
      <c r="C120" s="193"/>
      <c r="D120" s="193"/>
      <c r="E120" s="193"/>
      <c r="F120" s="193"/>
      <c r="G120" s="193"/>
      <c r="H120" s="194"/>
      <c r="I120" s="7">
        <v>110</v>
      </c>
      <c r="J120" s="13">
        <v>63631779</v>
      </c>
      <c r="K120" s="13">
        <v>67919522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6" t="s">
        <v>102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</row>
    <row r="123" spans="1:11" ht="12.75">
      <c r="A123" s="176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</row>
    <row r="124" ht="12.75">
      <c r="J124" s="118"/>
    </row>
    <row r="125" spans="10:11" ht="12.75">
      <c r="J125" s="118"/>
      <c r="K125" s="118"/>
    </row>
    <row r="126" spans="10:11" ht="12.75">
      <c r="J126" s="118"/>
      <c r="K126" s="11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6">
    <dataValidation type="whole" operator="notEqual" allowBlank="1" showInputMessage="1" showErrorMessage="1" errorTitle="Pogrešan unos" error="Mogu se unijeti samo cjelobrojne vrijednosti." sqref="J86 J84:K84 J119:K119 J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K82:K83 J87:J116 J73:J75 J77 K73:K77 K80 K112:K116 K103:K106 K87:K101 K108:K110 J85:K85 J80:J83">
      <formula1>0</formula1>
    </dataValidation>
    <dataValidation allowBlank="1" sqref="K86 K72 K81 K78 K107 K102 K111 K120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0">
      <selection activeCell="K70" sqref="K70:K7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7" t="s">
        <v>160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2.75">
      <c r="A2" s="211" t="s">
        <v>355</v>
      </c>
      <c r="B2" s="212"/>
      <c r="C2" s="212"/>
      <c r="D2" s="212"/>
      <c r="E2" s="212"/>
      <c r="F2" s="212"/>
      <c r="G2" s="212"/>
      <c r="H2" s="212"/>
      <c r="I2" s="212"/>
      <c r="J2" s="212"/>
      <c r="K2" s="21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5" t="s">
        <v>354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8" t="s">
        <v>61</v>
      </c>
      <c r="B5" s="238"/>
      <c r="C5" s="238"/>
      <c r="D5" s="238"/>
      <c r="E5" s="238"/>
      <c r="F5" s="238"/>
      <c r="G5" s="238"/>
      <c r="H5" s="238"/>
      <c r="I5" s="77" t="s">
        <v>290</v>
      </c>
      <c r="J5" s="79" t="s">
        <v>156</v>
      </c>
      <c r="K5" s="79" t="s">
        <v>157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81">
        <v>2</v>
      </c>
      <c r="J6" s="80">
        <v>3</v>
      </c>
      <c r="K6" s="80">
        <v>4</v>
      </c>
    </row>
    <row r="7" spans="1:11" ht="12.75">
      <c r="A7" s="185" t="s">
        <v>26</v>
      </c>
      <c r="B7" s="186"/>
      <c r="C7" s="186"/>
      <c r="D7" s="186"/>
      <c r="E7" s="186"/>
      <c r="F7" s="186"/>
      <c r="G7" s="186"/>
      <c r="H7" s="206"/>
      <c r="I7" s="6">
        <v>111</v>
      </c>
      <c r="J7" s="20">
        <f>SUM(J8:J9)</f>
        <v>2301944683</v>
      </c>
      <c r="K7" s="20">
        <f>SUM(K8:K9)</f>
        <v>4774384545</v>
      </c>
    </row>
    <row r="8" spans="1:11" ht="12.75">
      <c r="A8" s="195" t="s">
        <v>158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2268641162</v>
      </c>
      <c r="K8" s="13">
        <v>4727765827</v>
      </c>
    </row>
    <row r="9" spans="1:11" ht="12.75">
      <c r="A9" s="195" t="s">
        <v>106</v>
      </c>
      <c r="B9" s="196"/>
      <c r="C9" s="196"/>
      <c r="D9" s="196"/>
      <c r="E9" s="196"/>
      <c r="F9" s="196"/>
      <c r="G9" s="196"/>
      <c r="H9" s="197"/>
      <c r="I9" s="4">
        <v>113</v>
      </c>
      <c r="J9" s="13">
        <v>33303521</v>
      </c>
      <c r="K9" s="13">
        <v>46618718</v>
      </c>
    </row>
    <row r="10" spans="1:11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2136959268</v>
      </c>
      <c r="K10" s="12">
        <f>K11+K12+K16+K20+K21+K22+K25+K26</f>
        <v>4439541501</v>
      </c>
    </row>
    <row r="11" spans="1:11" ht="12.75">
      <c r="A11" s="195" t="s">
        <v>107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>
        <v>-9404798</v>
      </c>
      <c r="K11" s="13">
        <v>-5772118</v>
      </c>
    </row>
    <row r="12" spans="1:11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1388935238</v>
      </c>
      <c r="K12" s="12">
        <f>SUM(K13:K15)</f>
        <v>2828846076</v>
      </c>
    </row>
    <row r="13" spans="1:11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303215576</v>
      </c>
      <c r="K13" s="13">
        <v>1641173508</v>
      </c>
    </row>
    <row r="14" spans="1:11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>
        <v>1085719662</v>
      </c>
      <c r="K14" s="13">
        <v>1187672568</v>
      </c>
    </row>
    <row r="15" spans="1:11" ht="12.75">
      <c r="A15" s="189" t="s">
        <v>63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/>
      <c r="K15" s="13"/>
    </row>
    <row r="16" spans="1:11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287229873</v>
      </c>
      <c r="K16" s="12">
        <f>SUM(K17:K19)</f>
        <v>568985085</v>
      </c>
    </row>
    <row r="17" spans="1:11" ht="12.75">
      <c r="A17" s="189" t="s">
        <v>64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183827119</v>
      </c>
      <c r="K17" s="13">
        <v>364150454</v>
      </c>
    </row>
    <row r="18" spans="1:11" ht="12.75">
      <c r="A18" s="189" t="s">
        <v>65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74679767</v>
      </c>
      <c r="K18" s="13">
        <v>147936122</v>
      </c>
    </row>
    <row r="19" spans="1:11" ht="12.75">
      <c r="A19" s="189" t="s">
        <v>66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28722987</v>
      </c>
      <c r="K19" s="13">
        <v>56898509</v>
      </c>
    </row>
    <row r="20" spans="1:11" ht="12.75">
      <c r="A20" s="195" t="s">
        <v>108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>
        <v>55061108</v>
      </c>
      <c r="K20" s="13">
        <v>165827123</v>
      </c>
    </row>
    <row r="21" spans="1:11" ht="12.75">
      <c r="A21" s="195" t="s">
        <v>109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350742182</v>
      </c>
      <c r="K21" s="13">
        <v>687719031</v>
      </c>
    </row>
    <row r="22" spans="1:11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9" t="s">
        <v>143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/>
      <c r="K23" s="13"/>
    </row>
    <row r="24" spans="1:11" ht="12.75">
      <c r="A24" s="189" t="s">
        <v>144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/>
      <c r="K24" s="13"/>
    </row>
    <row r="25" spans="1:11" ht="12.75">
      <c r="A25" s="195" t="s">
        <v>110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/>
      <c r="K25" s="13"/>
    </row>
    <row r="26" spans="1:11" ht="12.75">
      <c r="A26" s="195" t="s">
        <v>52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>
        <v>64395665</v>
      </c>
      <c r="K26" s="13">
        <v>193936304</v>
      </c>
    </row>
    <row r="27" spans="1:11" ht="12.75">
      <c r="A27" s="195" t="s">
        <v>221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9735899</v>
      </c>
      <c r="K27" s="12">
        <f>SUM(K28:K32)</f>
        <v>24446826</v>
      </c>
    </row>
    <row r="28" spans="1:11" ht="12.75">
      <c r="A28" s="195" t="s">
        <v>235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/>
      <c r="K28" s="13"/>
    </row>
    <row r="29" spans="1:11" ht="12.75">
      <c r="A29" s="195" t="s">
        <v>161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>
        <v>9735899</v>
      </c>
      <c r="K29" s="13">
        <v>24446826</v>
      </c>
    </row>
    <row r="30" spans="1:11" ht="12.75">
      <c r="A30" s="195" t="s">
        <v>145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/>
      <c r="K30" s="13"/>
    </row>
    <row r="31" spans="1:11" ht="12.75">
      <c r="A31" s="195" t="s">
        <v>231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/>
      <c r="K31" s="13"/>
    </row>
    <row r="32" spans="1:11" ht="12.75">
      <c r="A32" s="195" t="s">
        <v>146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/>
      <c r="K32" s="13"/>
    </row>
    <row r="33" spans="1:11" ht="12.75">
      <c r="A33" s="195" t="s">
        <v>222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51598815</v>
      </c>
      <c r="K33" s="12">
        <f>SUM(K34:K37)</f>
        <v>280452734</v>
      </c>
    </row>
    <row r="34" spans="1:11" ht="12.75">
      <c r="A34" s="195" t="s">
        <v>68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>
        <v>8351307</v>
      </c>
      <c r="K34" s="13">
        <v>40398994</v>
      </c>
    </row>
    <row r="35" spans="1:11" ht="12.75">
      <c r="A35" s="195" t="s">
        <v>67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>
        <v>43247508</v>
      </c>
      <c r="K35" s="13">
        <v>240053740</v>
      </c>
    </row>
    <row r="36" spans="1:11" ht="12.75">
      <c r="A36" s="195" t="s">
        <v>232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/>
      <c r="K36" s="13"/>
    </row>
    <row r="37" spans="1:11" ht="12.75">
      <c r="A37" s="195" t="s">
        <v>69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/>
      <c r="K37" s="13"/>
    </row>
    <row r="38" spans="1:11" ht="12.75">
      <c r="A38" s="195" t="s">
        <v>203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/>
      <c r="K38" s="13"/>
    </row>
    <row r="39" spans="1:11" ht="12.75">
      <c r="A39" s="195" t="s">
        <v>204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/>
      <c r="K39" s="13"/>
    </row>
    <row r="40" spans="1:11" ht="12.75">
      <c r="A40" s="195" t="s">
        <v>233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/>
      <c r="K40" s="13"/>
    </row>
    <row r="41" spans="1:11" ht="12.75">
      <c r="A41" s="195" t="s">
        <v>234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/>
      <c r="K41" s="13"/>
    </row>
    <row r="42" spans="1:11" ht="12.75">
      <c r="A42" s="195" t="s">
        <v>223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2311680582</v>
      </c>
      <c r="K42" s="12">
        <f>K7+K27+K38+K40</f>
        <v>4798831371</v>
      </c>
    </row>
    <row r="43" spans="1:11" ht="12.75">
      <c r="A43" s="195" t="s">
        <v>224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2188558083</v>
      </c>
      <c r="K43" s="12">
        <f>K10+K33+K39+K41</f>
        <v>4719994235</v>
      </c>
    </row>
    <row r="44" spans="1:11" ht="12.75">
      <c r="A44" s="195" t="s">
        <v>244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123122499</v>
      </c>
      <c r="K44" s="12">
        <f>K42-K43</f>
        <v>78837136</v>
      </c>
    </row>
    <row r="45" spans="1:11" ht="12.75">
      <c r="A45" s="198" t="s">
        <v>226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123122499</v>
      </c>
      <c r="K45" s="12">
        <f>IF(K42&gt;K43,K42-K43,0)</f>
        <v>78837136</v>
      </c>
    </row>
    <row r="46" spans="1:11" ht="12.75">
      <c r="A46" s="198" t="s">
        <v>227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5" t="s">
        <v>225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>
        <v>16325222</v>
      </c>
      <c r="K47" s="13">
        <v>23945163</v>
      </c>
    </row>
    <row r="48" spans="1:11" ht="12.75">
      <c r="A48" s="195" t="s">
        <v>245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106797277</v>
      </c>
      <c r="K48" s="12">
        <f>K44-K47</f>
        <v>54891973</v>
      </c>
    </row>
    <row r="49" spans="1:11" ht="12.75">
      <c r="A49" s="198" t="s">
        <v>200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106797277</v>
      </c>
      <c r="K49" s="12">
        <f>IF(K48&gt;0,K48,0)</f>
        <v>54891973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1" t="s">
        <v>120</v>
      </c>
      <c r="B51" s="182"/>
      <c r="C51" s="182"/>
      <c r="D51" s="182"/>
      <c r="E51" s="182"/>
      <c r="F51" s="182"/>
      <c r="G51" s="182"/>
      <c r="H51" s="182"/>
      <c r="I51" s="230"/>
      <c r="J51" s="230"/>
      <c r="K51" s="231"/>
    </row>
    <row r="52" spans="1:11" ht="12.75">
      <c r="A52" s="185" t="s">
        <v>194</v>
      </c>
      <c r="B52" s="186"/>
      <c r="C52" s="186"/>
      <c r="D52" s="186"/>
      <c r="E52" s="186"/>
      <c r="F52" s="186"/>
      <c r="G52" s="186"/>
      <c r="H52" s="186"/>
      <c r="I52" s="187"/>
      <c r="J52" s="187"/>
      <c r="K52" s="188"/>
    </row>
    <row r="53" spans="1:11" ht="12.75">
      <c r="A53" s="224" t="s">
        <v>242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>
        <v>94993360</v>
      </c>
      <c r="K53" s="13">
        <v>46600797</v>
      </c>
    </row>
    <row r="54" spans="1:11" ht="12.75">
      <c r="A54" s="224" t="s">
        <v>243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>
        <v>11803917</v>
      </c>
      <c r="K54" s="14">
        <v>8291176</v>
      </c>
    </row>
    <row r="55" spans="1:11" ht="12.75">
      <c r="A55" s="181" t="s">
        <v>197</v>
      </c>
      <c r="B55" s="182"/>
      <c r="C55" s="182"/>
      <c r="D55" s="182"/>
      <c r="E55" s="182"/>
      <c r="F55" s="182"/>
      <c r="G55" s="182"/>
      <c r="H55" s="182"/>
      <c r="I55" s="230"/>
      <c r="J55" s="230"/>
      <c r="K55" s="231"/>
    </row>
    <row r="56" spans="1:11" ht="12.75">
      <c r="A56" s="185" t="s">
        <v>212</v>
      </c>
      <c r="B56" s="186"/>
      <c r="C56" s="186"/>
      <c r="D56" s="186"/>
      <c r="E56" s="186"/>
      <c r="F56" s="186"/>
      <c r="G56" s="186"/>
      <c r="H56" s="206"/>
      <c r="I56" s="21">
        <v>157</v>
      </c>
      <c r="J56" s="11">
        <f>J48</f>
        <v>106797277</v>
      </c>
      <c r="K56" s="11">
        <f>K48</f>
        <v>54891973</v>
      </c>
    </row>
    <row r="57" spans="1:11" ht="12.75">
      <c r="A57" s="195" t="s">
        <v>229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f>SUM(J58:J64)</f>
        <v>-1158327</v>
      </c>
      <c r="K57" s="12">
        <f>SUM(K58:K64)</f>
        <v>3465441</v>
      </c>
    </row>
    <row r="58" spans="1:11" ht="12.75">
      <c r="A58" s="195" t="s">
        <v>236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>
        <v>213143</v>
      </c>
      <c r="K58" s="13">
        <v>47667331</v>
      </c>
    </row>
    <row r="59" spans="1:11" ht="12.75">
      <c r="A59" s="195" t="s">
        <v>237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/>
      <c r="K59" s="13"/>
    </row>
    <row r="60" spans="1:11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/>
      <c r="K60" s="13"/>
    </row>
    <row r="61" spans="1:11" ht="12.75">
      <c r="A61" s="195" t="s">
        <v>238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>
        <v>-1371470</v>
      </c>
      <c r="K61" s="13">
        <v>-44201890</v>
      </c>
    </row>
    <row r="62" spans="1:11" ht="12.75">
      <c r="A62" s="195" t="s">
        <v>239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/>
      <c r="K62" s="13"/>
    </row>
    <row r="63" spans="1:11" ht="12.75">
      <c r="A63" s="195" t="s">
        <v>240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/>
      <c r="K63" s="13"/>
    </row>
    <row r="64" spans="1:11" ht="12.75">
      <c r="A64" s="195" t="s">
        <v>241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/>
      <c r="K64" s="13"/>
    </row>
    <row r="65" spans="1:11" ht="12.75">
      <c r="A65" s="195" t="s">
        <v>230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/>
      <c r="K65" s="13"/>
    </row>
    <row r="66" spans="1:11" ht="12.75">
      <c r="A66" s="195" t="s">
        <v>201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-1158327</v>
      </c>
      <c r="K66" s="12">
        <f>K57-K65</f>
        <v>3465441</v>
      </c>
    </row>
    <row r="67" spans="1:11" ht="12.75">
      <c r="A67" s="195" t="s">
        <v>202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8">
        <f>J56+J66</f>
        <v>105638950</v>
      </c>
      <c r="K67" s="18">
        <f>K56+K66</f>
        <v>58357414</v>
      </c>
    </row>
    <row r="68" spans="1:11" ht="12.75">
      <c r="A68" s="181" t="s">
        <v>196</v>
      </c>
      <c r="B68" s="182"/>
      <c r="C68" s="182"/>
      <c r="D68" s="182"/>
      <c r="E68" s="182"/>
      <c r="F68" s="182"/>
      <c r="G68" s="182"/>
      <c r="H68" s="182"/>
      <c r="I68" s="230"/>
      <c r="J68" s="230"/>
      <c r="K68" s="231"/>
    </row>
    <row r="69" spans="1:11" ht="12.75">
      <c r="A69" s="185" t="s">
        <v>195</v>
      </c>
      <c r="B69" s="186"/>
      <c r="C69" s="186"/>
      <c r="D69" s="186"/>
      <c r="E69" s="186"/>
      <c r="F69" s="186"/>
      <c r="G69" s="186"/>
      <c r="H69" s="186"/>
      <c r="I69" s="187"/>
      <c r="J69" s="187"/>
      <c r="K69" s="188"/>
    </row>
    <row r="70" spans="1:11" ht="12.75">
      <c r="A70" s="224" t="s">
        <v>242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>
        <v>93878401</v>
      </c>
      <c r="K70" s="13">
        <v>52994307</v>
      </c>
    </row>
    <row r="71" spans="1:11" ht="12.75">
      <c r="A71" s="227" t="s">
        <v>243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>
        <v>11760549</v>
      </c>
      <c r="K71" s="14">
        <v>5363107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31">
      <selection activeCell="J44" sqref="J44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09"/>
    </row>
    <row r="2" spans="1:11" ht="12.75">
      <c r="A2" s="247" t="s">
        <v>355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354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89" t="s">
        <v>40</v>
      </c>
      <c r="B8" s="190"/>
      <c r="C8" s="190"/>
      <c r="D8" s="190"/>
      <c r="E8" s="190"/>
      <c r="F8" s="190"/>
      <c r="G8" s="190"/>
      <c r="H8" s="190"/>
      <c r="I8" s="4">
        <v>1</v>
      </c>
      <c r="J8" s="8">
        <v>123122499</v>
      </c>
      <c r="K8" s="13">
        <v>78837136</v>
      </c>
    </row>
    <row r="9" spans="1:11" ht="12.75">
      <c r="A9" s="189" t="s">
        <v>41</v>
      </c>
      <c r="B9" s="190"/>
      <c r="C9" s="190"/>
      <c r="D9" s="190"/>
      <c r="E9" s="190"/>
      <c r="F9" s="190"/>
      <c r="G9" s="190"/>
      <c r="H9" s="190"/>
      <c r="I9" s="4">
        <v>2</v>
      </c>
      <c r="J9" s="8">
        <v>55061108</v>
      </c>
      <c r="K9" s="13">
        <v>165827123</v>
      </c>
    </row>
    <row r="10" spans="1:11" ht="12.75">
      <c r="A10" s="189" t="s">
        <v>42</v>
      </c>
      <c r="B10" s="190"/>
      <c r="C10" s="190"/>
      <c r="D10" s="190"/>
      <c r="E10" s="190"/>
      <c r="F10" s="190"/>
      <c r="G10" s="190"/>
      <c r="H10" s="190"/>
      <c r="I10" s="4">
        <v>3</v>
      </c>
      <c r="J10" s="8"/>
      <c r="K10" s="13"/>
    </row>
    <row r="11" spans="1:11" ht="12.75">
      <c r="A11" s="189" t="s">
        <v>43</v>
      </c>
      <c r="B11" s="190"/>
      <c r="C11" s="190"/>
      <c r="D11" s="190"/>
      <c r="E11" s="190"/>
      <c r="F11" s="190"/>
      <c r="G11" s="190"/>
      <c r="H11" s="190"/>
      <c r="I11" s="4">
        <v>4</v>
      </c>
      <c r="J11" s="8">
        <v>1813011</v>
      </c>
      <c r="K11" s="13"/>
    </row>
    <row r="12" spans="1:11" ht="12.75">
      <c r="A12" s="189" t="s">
        <v>44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89" t="s">
        <v>53</v>
      </c>
      <c r="B13" s="190"/>
      <c r="C13" s="190"/>
      <c r="D13" s="190"/>
      <c r="E13" s="190"/>
      <c r="F13" s="190"/>
      <c r="G13" s="190"/>
      <c r="H13" s="190"/>
      <c r="I13" s="4">
        <v>6</v>
      </c>
      <c r="K13" s="8">
        <v>50430084</v>
      </c>
    </row>
    <row r="14" spans="1:11" ht="12.75">
      <c r="A14" s="195" t="s">
        <v>163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179996618</v>
      </c>
      <c r="K14" s="12">
        <f>SUM(K8:K13)</f>
        <v>295094343</v>
      </c>
    </row>
    <row r="15" spans="1:11" ht="12.75">
      <c r="A15" s="189" t="s">
        <v>54</v>
      </c>
      <c r="B15" s="190"/>
      <c r="C15" s="190"/>
      <c r="D15" s="190"/>
      <c r="E15" s="190"/>
      <c r="F15" s="190"/>
      <c r="G15" s="190"/>
      <c r="H15" s="190"/>
      <c r="I15" s="4">
        <v>8</v>
      </c>
      <c r="J15" s="108">
        <v>26313128</v>
      </c>
      <c r="K15" s="108">
        <v>15540112</v>
      </c>
    </row>
    <row r="16" spans="1:11" ht="12.75">
      <c r="A16" s="189" t="s">
        <v>55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>
        <v>57316034</v>
      </c>
    </row>
    <row r="17" spans="1:11" ht="12.75">
      <c r="A17" s="189" t="s">
        <v>56</v>
      </c>
      <c r="B17" s="190"/>
      <c r="C17" s="190"/>
      <c r="D17" s="190"/>
      <c r="E17" s="190"/>
      <c r="F17" s="190"/>
      <c r="G17" s="190"/>
      <c r="H17" s="190"/>
      <c r="I17" s="4">
        <v>10</v>
      </c>
      <c r="J17" s="108">
        <v>46834225</v>
      </c>
      <c r="K17" s="13">
        <v>59771000</v>
      </c>
    </row>
    <row r="18" spans="1:11" ht="12.75">
      <c r="A18" s="189" t="s">
        <v>57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>
        <v>58957954</v>
      </c>
      <c r="K18" s="13"/>
    </row>
    <row r="19" spans="1:11" ht="12.75">
      <c r="A19" s="195" t="s">
        <v>164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132105307</v>
      </c>
      <c r="K19" s="12">
        <f>SUM(K15:K18)</f>
        <v>132627146</v>
      </c>
    </row>
    <row r="20" spans="1:11" ht="12.75">
      <c r="A20" s="195" t="s">
        <v>36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47891311</v>
      </c>
      <c r="K20" s="12">
        <f>IF(K14&gt;K19,K14-K19,0)</f>
        <v>162467197</v>
      </c>
    </row>
    <row r="21" spans="1:11" ht="12.75">
      <c r="A21" s="195" t="s">
        <v>37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9" t="s">
        <v>165</v>
      </c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ht="12.75">
      <c r="A23" s="189" t="s">
        <v>185</v>
      </c>
      <c r="B23" s="190"/>
      <c r="C23" s="190"/>
      <c r="D23" s="190"/>
      <c r="E23" s="190"/>
      <c r="F23" s="190"/>
      <c r="G23" s="190"/>
      <c r="H23" s="190"/>
      <c r="I23" s="4">
        <v>15</v>
      </c>
      <c r="J23" s="108">
        <v>10750100</v>
      </c>
      <c r="K23" s="13">
        <v>13591131</v>
      </c>
    </row>
    <row r="24" spans="1:11" ht="12.75">
      <c r="A24" s="189" t="s">
        <v>186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>
        <v>46962000</v>
      </c>
    </row>
    <row r="25" spans="1:11" ht="12.75">
      <c r="A25" s="189" t="s">
        <v>187</v>
      </c>
      <c r="B25" s="190"/>
      <c r="C25" s="190"/>
      <c r="D25" s="190"/>
      <c r="E25" s="190"/>
      <c r="F25" s="190"/>
      <c r="G25" s="190"/>
      <c r="H25" s="190"/>
      <c r="I25" s="4">
        <v>17</v>
      </c>
      <c r="J25" s="108">
        <v>13025151</v>
      </c>
      <c r="K25" s="13">
        <v>11350234</v>
      </c>
    </row>
    <row r="26" spans="1:11" ht="12.75">
      <c r="A26" s="189" t="s">
        <v>188</v>
      </c>
      <c r="B26" s="190"/>
      <c r="C26" s="190"/>
      <c r="D26" s="190"/>
      <c r="E26" s="190"/>
      <c r="F26" s="190"/>
      <c r="G26" s="190"/>
      <c r="H26" s="190"/>
      <c r="I26" s="4">
        <v>18</v>
      </c>
      <c r="J26" s="108">
        <v>224914</v>
      </c>
      <c r="K26" s="13"/>
    </row>
    <row r="27" spans="1:11" ht="12.75">
      <c r="A27" s="189" t="s">
        <v>189</v>
      </c>
      <c r="B27" s="190"/>
      <c r="C27" s="190"/>
      <c r="D27" s="190"/>
      <c r="E27" s="190"/>
      <c r="F27" s="190"/>
      <c r="G27" s="190"/>
      <c r="H27" s="190"/>
      <c r="I27" s="4">
        <v>19</v>
      </c>
      <c r="J27" s="108">
        <v>144820364</v>
      </c>
      <c r="K27" s="13">
        <v>32350350</v>
      </c>
    </row>
    <row r="28" spans="1:11" ht="12.75">
      <c r="A28" s="195" t="s">
        <v>174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168820529</v>
      </c>
      <c r="K28" s="12">
        <f>SUM(K23:K27)</f>
        <v>104253715</v>
      </c>
    </row>
    <row r="29" spans="1:11" ht="12.75">
      <c r="A29" s="189" t="s">
        <v>121</v>
      </c>
      <c r="B29" s="190"/>
      <c r="C29" s="190"/>
      <c r="D29" s="190"/>
      <c r="E29" s="190"/>
      <c r="F29" s="190"/>
      <c r="G29" s="190"/>
      <c r="H29" s="190"/>
      <c r="I29" s="4">
        <v>21</v>
      </c>
      <c r="J29" s="108">
        <v>34829984</v>
      </c>
      <c r="K29" s="13">
        <v>96525923</v>
      </c>
    </row>
    <row r="30" spans="1:11" ht="12.75">
      <c r="A30" s="189" t="s">
        <v>122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>
        <v>1683137004</v>
      </c>
      <c r="K30" s="13">
        <v>5806729</v>
      </c>
    </row>
    <row r="31" spans="1:11" ht="12.75">
      <c r="A31" s="189" t="s">
        <v>16</v>
      </c>
      <c r="B31" s="190"/>
      <c r="C31" s="190"/>
      <c r="D31" s="190"/>
      <c r="E31" s="190"/>
      <c r="F31" s="190"/>
      <c r="G31" s="190"/>
      <c r="H31" s="190"/>
      <c r="I31" s="4">
        <v>23</v>
      </c>
      <c r="J31" s="108">
        <v>18986970</v>
      </c>
      <c r="K31" s="13">
        <v>57845065</v>
      </c>
    </row>
    <row r="32" spans="1:11" ht="12.75">
      <c r="A32" s="195" t="s">
        <v>5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1736953958</v>
      </c>
      <c r="K32" s="12">
        <f>SUM(K29:K31)</f>
        <v>160177717</v>
      </c>
    </row>
    <row r="33" spans="1:11" ht="12.75">
      <c r="A33" s="195" t="s">
        <v>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5" t="s">
        <v>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IF(J32&gt;J28,J32-J28,0)</f>
        <v>1568133429</v>
      </c>
      <c r="K34" s="12">
        <f>IF(K32&gt;K28,K32-K28,0)</f>
        <v>55924002</v>
      </c>
    </row>
    <row r="35" spans="1:11" ht="12.75">
      <c r="A35" s="239" t="s">
        <v>166</v>
      </c>
      <c r="B35" s="240"/>
      <c r="C35" s="240"/>
      <c r="D35" s="240"/>
      <c r="E35" s="240"/>
      <c r="F35" s="240"/>
      <c r="G35" s="240"/>
      <c r="H35" s="240"/>
      <c r="I35" s="241"/>
      <c r="J35" s="241"/>
      <c r="K35" s="242"/>
    </row>
    <row r="36" spans="1:11" ht="12.75">
      <c r="A36" s="189" t="s">
        <v>180</v>
      </c>
      <c r="B36" s="190"/>
      <c r="C36" s="190"/>
      <c r="D36" s="190"/>
      <c r="E36" s="190"/>
      <c r="F36" s="190"/>
      <c r="G36" s="190"/>
      <c r="H36" s="190"/>
      <c r="I36" s="4">
        <v>27</v>
      </c>
      <c r="J36" s="108">
        <v>605013500</v>
      </c>
      <c r="K36" s="13">
        <v>62221000</v>
      </c>
    </row>
    <row r="37" spans="1:11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4">
        <v>28</v>
      </c>
      <c r="J37" s="108">
        <v>1194054235</v>
      </c>
      <c r="K37" s="13">
        <v>1121483947</v>
      </c>
    </row>
    <row r="38" spans="1:11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95" t="s">
        <v>70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1799067735</v>
      </c>
      <c r="K39" s="12">
        <f>SUM(K36:K38)</f>
        <v>1183704947</v>
      </c>
    </row>
    <row r="40" spans="1:11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4">
        <v>31</v>
      </c>
      <c r="J40" s="108">
        <v>79345282</v>
      </c>
      <c r="K40" s="13">
        <v>1271023258</v>
      </c>
    </row>
    <row r="41" spans="1:11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4">
        <v>32</v>
      </c>
      <c r="J41" s="108">
        <v>29582830</v>
      </c>
      <c r="K41" s="13">
        <v>1048604</v>
      </c>
    </row>
    <row r="42" spans="1:11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>
        <v>2532000</v>
      </c>
    </row>
    <row r="44" spans="1:11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>
        <v>12500083</v>
      </c>
      <c r="K44" s="13">
        <v>25840</v>
      </c>
    </row>
    <row r="45" spans="1:11" ht="12.75">
      <c r="A45" s="195" t="s">
        <v>71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121428195</v>
      </c>
      <c r="K45" s="12">
        <f>SUM(K40:K44)</f>
        <v>1274629702</v>
      </c>
    </row>
    <row r="46" spans="1:11" ht="12.75">
      <c r="A46" s="195" t="s">
        <v>17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IF(J39&gt;J45,J39-J45,0)</f>
        <v>1677639540</v>
      </c>
      <c r="K46" s="12">
        <f>IF(K39&gt;K45,K39-K45,0)</f>
        <v>0</v>
      </c>
    </row>
    <row r="47" spans="1:11" ht="12.75">
      <c r="A47" s="195" t="s">
        <v>18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IF(J45&gt;J39,J45-J39,0)</f>
        <v>0</v>
      </c>
      <c r="K47" s="12">
        <f>IF(K45&gt;K39,K45-K39,0)</f>
        <v>90924755</v>
      </c>
    </row>
    <row r="48" spans="1:11" ht="12.75">
      <c r="A48" s="189" t="s">
        <v>72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IF(J20-J21+J33-J34+J46-J47&gt;0,J20-J21+J33-J34+J46-J47,0)</f>
        <v>157397422</v>
      </c>
      <c r="K48" s="12">
        <f>IF(K20-K21+K33-K34+K46-K47&gt;0,K20-K21+K33-K34+K46-K47,0)</f>
        <v>15618440</v>
      </c>
    </row>
    <row r="49" spans="1:11" ht="12.75">
      <c r="A49" s="189" t="s">
        <v>73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9" t="s">
        <v>167</v>
      </c>
      <c r="B50" s="190"/>
      <c r="C50" s="190"/>
      <c r="D50" s="190"/>
      <c r="E50" s="190"/>
      <c r="F50" s="190"/>
      <c r="G50" s="190"/>
      <c r="H50" s="190"/>
      <c r="I50" s="4">
        <v>41</v>
      </c>
      <c r="J50" s="108">
        <v>74580434</v>
      </c>
      <c r="K50" s="13">
        <v>231977856</v>
      </c>
    </row>
    <row r="51" spans="1:11" ht="12.75">
      <c r="A51" s="189" t="s">
        <v>182</v>
      </c>
      <c r="B51" s="190"/>
      <c r="C51" s="190"/>
      <c r="D51" s="190"/>
      <c r="E51" s="190"/>
      <c r="F51" s="190"/>
      <c r="G51" s="190"/>
      <c r="H51" s="190"/>
      <c r="I51" s="4">
        <v>42</v>
      </c>
      <c r="J51" s="108">
        <v>157397422</v>
      </c>
      <c r="K51" s="13">
        <v>15618440</v>
      </c>
    </row>
    <row r="52" spans="1:11" ht="12.75">
      <c r="A52" s="189" t="s">
        <v>183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/>
      <c r="K52" s="13"/>
    </row>
    <row r="53" spans="1:11" ht="12.75">
      <c r="A53" s="192" t="s">
        <v>184</v>
      </c>
      <c r="B53" s="193"/>
      <c r="C53" s="193"/>
      <c r="D53" s="193"/>
      <c r="E53" s="193"/>
      <c r="F53" s="193"/>
      <c r="G53" s="193"/>
      <c r="H53" s="193"/>
      <c r="I53" s="7">
        <v>44</v>
      </c>
      <c r="J53" s="10">
        <f>J50+J51-J52</f>
        <v>231977856</v>
      </c>
      <c r="K53" s="18">
        <f>K50+K51-K52</f>
        <v>247596296</v>
      </c>
    </row>
    <row r="55" spans="10:11" ht="12.75">
      <c r="J55" s="118"/>
      <c r="K55" s="118"/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vrijednosti." sqref="K38 K13 J8:K12 J50:K52 J15:K18 J23:J27 K26:K27 K42:K44 J29:K31 J36:K36 J37:J38 J40:J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  <dataValidation allowBlank="1" sqref="K23:K25 K37 K40:K41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8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89" t="s">
        <v>207</v>
      </c>
      <c r="B8" s="190"/>
      <c r="C8" s="190"/>
      <c r="D8" s="190"/>
      <c r="E8" s="190"/>
      <c r="F8" s="190"/>
      <c r="G8" s="190"/>
      <c r="H8" s="190"/>
      <c r="I8" s="4">
        <v>1</v>
      </c>
      <c r="J8" s="8"/>
      <c r="K8" s="13"/>
    </row>
    <row r="9" spans="1:11" ht="12.75">
      <c r="A9" s="189" t="s">
        <v>125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.75">
      <c r="A10" s="189" t="s">
        <v>126</v>
      </c>
      <c r="B10" s="190"/>
      <c r="C10" s="190"/>
      <c r="D10" s="190"/>
      <c r="E10" s="190"/>
      <c r="F10" s="190"/>
      <c r="G10" s="190"/>
      <c r="H10" s="190"/>
      <c r="I10" s="4">
        <v>3</v>
      </c>
      <c r="J10" s="8"/>
      <c r="K10" s="13"/>
    </row>
    <row r="11" spans="1:11" ht="12.75">
      <c r="A11" s="189" t="s">
        <v>127</v>
      </c>
      <c r="B11" s="190"/>
      <c r="C11" s="190"/>
      <c r="D11" s="190"/>
      <c r="E11" s="190"/>
      <c r="F11" s="190"/>
      <c r="G11" s="190"/>
      <c r="H11" s="190"/>
      <c r="I11" s="4">
        <v>4</v>
      </c>
      <c r="J11" s="8"/>
      <c r="K11" s="13"/>
    </row>
    <row r="12" spans="1:11" ht="12.75">
      <c r="A12" s="189" t="s">
        <v>128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95" t="s">
        <v>206</v>
      </c>
      <c r="B13" s="196"/>
      <c r="C13" s="196"/>
      <c r="D13" s="196"/>
      <c r="E13" s="196"/>
      <c r="F13" s="196"/>
      <c r="G13" s="196"/>
      <c r="H13" s="19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9" t="s">
        <v>129</v>
      </c>
      <c r="B14" s="190"/>
      <c r="C14" s="190"/>
      <c r="D14" s="190"/>
      <c r="E14" s="190"/>
      <c r="F14" s="190"/>
      <c r="G14" s="190"/>
      <c r="H14" s="190"/>
      <c r="I14" s="4">
        <v>7</v>
      </c>
      <c r="J14" s="8"/>
      <c r="K14" s="13"/>
    </row>
    <row r="15" spans="1:11" ht="12.75">
      <c r="A15" s="189" t="s">
        <v>130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.75">
      <c r="A16" s="189" t="s">
        <v>131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/>
    </row>
    <row r="17" spans="1:11" ht="12.75">
      <c r="A17" s="189" t="s">
        <v>132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/>
      <c r="K17" s="13"/>
    </row>
    <row r="18" spans="1:11" ht="12.75">
      <c r="A18" s="189" t="s">
        <v>133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/>
    </row>
    <row r="19" spans="1:11" ht="12.75">
      <c r="A19" s="189" t="s">
        <v>134</v>
      </c>
      <c r="B19" s="190"/>
      <c r="C19" s="190"/>
      <c r="D19" s="190"/>
      <c r="E19" s="190"/>
      <c r="F19" s="190"/>
      <c r="G19" s="190"/>
      <c r="H19" s="190"/>
      <c r="I19" s="4">
        <v>12</v>
      </c>
      <c r="J19" s="8"/>
      <c r="K19" s="13"/>
    </row>
    <row r="20" spans="1:11" ht="12.75">
      <c r="A20" s="195" t="s">
        <v>47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5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9" t="s">
        <v>165</v>
      </c>
      <c r="B23" s="240"/>
      <c r="C23" s="240"/>
      <c r="D23" s="240"/>
      <c r="E23" s="240"/>
      <c r="F23" s="240"/>
      <c r="G23" s="240"/>
      <c r="H23" s="240"/>
      <c r="I23" s="241"/>
      <c r="J23" s="241"/>
      <c r="K23" s="242"/>
    </row>
    <row r="24" spans="1:11" ht="12.75">
      <c r="A24" s="189" t="s">
        <v>171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172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48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49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9" t="s">
        <v>173</v>
      </c>
      <c r="B28" s="190"/>
      <c r="C28" s="190"/>
      <c r="D28" s="190"/>
      <c r="E28" s="190"/>
      <c r="F28" s="190"/>
      <c r="G28" s="190"/>
      <c r="H28" s="190"/>
      <c r="I28" s="4">
        <v>20</v>
      </c>
      <c r="J28" s="8"/>
      <c r="K28" s="13"/>
    </row>
    <row r="29" spans="1:11" ht="12.75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9" t="s">
        <v>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3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/>
    </row>
    <row r="32" spans="1:11" ht="12.75">
      <c r="A32" s="189" t="s">
        <v>4</v>
      </c>
      <c r="B32" s="190"/>
      <c r="C32" s="190"/>
      <c r="D32" s="190"/>
      <c r="E32" s="190"/>
      <c r="F32" s="190"/>
      <c r="G32" s="190"/>
      <c r="H32" s="190"/>
      <c r="I32" s="4">
        <v>24</v>
      </c>
      <c r="J32" s="8"/>
      <c r="K32" s="13"/>
    </row>
    <row r="33" spans="1:11" ht="12.75">
      <c r="A33" s="195" t="s">
        <v>50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5" t="s">
        <v>113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5" t="s">
        <v>114</v>
      </c>
      <c r="B35" s="196"/>
      <c r="C35" s="196"/>
      <c r="D35" s="196"/>
      <c r="E35" s="196"/>
      <c r="F35" s="196"/>
      <c r="G35" s="196"/>
      <c r="H35" s="19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9" t="s">
        <v>166</v>
      </c>
      <c r="B36" s="240"/>
      <c r="C36" s="240"/>
      <c r="D36" s="240"/>
      <c r="E36" s="240"/>
      <c r="F36" s="240"/>
      <c r="G36" s="240"/>
      <c r="H36" s="240"/>
      <c r="I36" s="241">
        <v>0</v>
      </c>
      <c r="J36" s="241"/>
      <c r="K36" s="242"/>
    </row>
    <row r="37" spans="1:11" ht="12.75">
      <c r="A37" s="189" t="s">
        <v>180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/>
    </row>
    <row r="38" spans="1:11" ht="12.75">
      <c r="A38" s="189" t="s">
        <v>29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89" t="s">
        <v>30</v>
      </c>
      <c r="B39" s="190"/>
      <c r="C39" s="190"/>
      <c r="D39" s="190"/>
      <c r="E39" s="190"/>
      <c r="F39" s="190"/>
      <c r="G39" s="190"/>
      <c r="H39" s="190"/>
      <c r="I39" s="4">
        <v>30</v>
      </c>
      <c r="J39" s="8"/>
      <c r="K39" s="13"/>
    </row>
    <row r="40" spans="1:11" ht="12.75">
      <c r="A40" s="195" t="s">
        <v>51</v>
      </c>
      <c r="B40" s="196"/>
      <c r="C40" s="196"/>
      <c r="D40" s="196"/>
      <c r="E40" s="196"/>
      <c r="F40" s="196"/>
      <c r="G40" s="196"/>
      <c r="H40" s="19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9" t="s">
        <v>31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32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33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34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/>
      <c r="K44" s="13"/>
    </row>
    <row r="45" spans="1:11" ht="12.75">
      <c r="A45" s="189" t="s">
        <v>35</v>
      </c>
      <c r="B45" s="190"/>
      <c r="C45" s="190"/>
      <c r="D45" s="190"/>
      <c r="E45" s="190"/>
      <c r="F45" s="190"/>
      <c r="G45" s="190"/>
      <c r="H45" s="190"/>
      <c r="I45" s="4">
        <v>36</v>
      </c>
      <c r="J45" s="8"/>
      <c r="K45" s="13"/>
    </row>
    <row r="46" spans="1:11" ht="12.75">
      <c r="A46" s="195" t="s">
        <v>154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5" t="s">
        <v>168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5" t="s">
        <v>169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5" t="s">
        <v>155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5" t="s">
        <v>15</v>
      </c>
      <c r="B50" s="196"/>
      <c r="C50" s="196"/>
      <c r="D50" s="196"/>
      <c r="E50" s="196"/>
      <c r="F50" s="196"/>
      <c r="G50" s="196"/>
      <c r="H50" s="19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5" t="s">
        <v>167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/>
    </row>
    <row r="52" spans="1:11" ht="12.75">
      <c r="A52" s="195" t="s">
        <v>182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/>
      <c r="K52" s="13"/>
    </row>
    <row r="53" spans="1:11" ht="12.75">
      <c r="A53" s="195" t="s">
        <v>183</v>
      </c>
      <c r="B53" s="196"/>
      <c r="C53" s="196"/>
      <c r="D53" s="196"/>
      <c r="E53" s="196"/>
      <c r="F53" s="196"/>
      <c r="G53" s="196"/>
      <c r="H53" s="19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110" zoomScaleSheetLayoutView="110" zoomScalePageLayoutView="0" workbookViewId="0" topLeftCell="A1">
      <selection activeCell="N10" sqref="N1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1.421875" style="98" customWidth="1"/>
    <col min="11" max="11" width="14.00390625" style="98" customWidth="1"/>
    <col min="12" max="12" width="10.28125" style="98" bestFit="1" customWidth="1"/>
    <col min="13" max="16384" width="9.140625" style="98" customWidth="1"/>
  </cols>
  <sheetData>
    <row r="1" spans="1:12" ht="12.75">
      <c r="A1" s="274" t="s">
        <v>292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97"/>
    </row>
    <row r="2" spans="1:12" ht="15.75">
      <c r="A2" s="95"/>
      <c r="B2" s="96"/>
      <c r="C2" s="261" t="s">
        <v>293</v>
      </c>
      <c r="D2" s="261"/>
      <c r="E2" s="100">
        <v>40544</v>
      </c>
      <c r="F2" s="99" t="s">
        <v>258</v>
      </c>
      <c r="G2" s="262">
        <v>40908</v>
      </c>
      <c r="H2" s="263"/>
      <c r="I2" s="96"/>
      <c r="J2" s="96"/>
      <c r="K2" s="96"/>
      <c r="L2" s="101"/>
    </row>
    <row r="3" spans="1:11" ht="24" thickBot="1">
      <c r="A3" s="264" t="s">
        <v>61</v>
      </c>
      <c r="B3" s="264"/>
      <c r="C3" s="264"/>
      <c r="D3" s="264"/>
      <c r="E3" s="264"/>
      <c r="F3" s="264"/>
      <c r="G3" s="264"/>
      <c r="H3" s="264"/>
      <c r="I3" s="102" t="s">
        <v>316</v>
      </c>
      <c r="J3" s="103" t="s">
        <v>156</v>
      </c>
      <c r="K3" s="103" t="s">
        <v>157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105">
        <v>2</v>
      </c>
      <c r="J4" s="104" t="s">
        <v>294</v>
      </c>
      <c r="K4" s="104" t="s">
        <v>295</v>
      </c>
    </row>
    <row r="5" spans="1:11" ht="12.75">
      <c r="A5" s="259" t="s">
        <v>296</v>
      </c>
      <c r="B5" s="260"/>
      <c r="C5" s="260"/>
      <c r="D5" s="260"/>
      <c r="E5" s="260"/>
      <c r="F5" s="260"/>
      <c r="G5" s="260"/>
      <c r="H5" s="260"/>
      <c r="I5" s="106">
        <v>1</v>
      </c>
      <c r="J5" s="107">
        <v>133372000</v>
      </c>
      <c r="K5" s="107">
        <v>133372000</v>
      </c>
    </row>
    <row r="6" spans="1:11" ht="12.75">
      <c r="A6" s="259" t="s">
        <v>297</v>
      </c>
      <c r="B6" s="260"/>
      <c r="C6" s="260"/>
      <c r="D6" s="260"/>
      <c r="E6" s="260"/>
      <c r="F6" s="260"/>
      <c r="G6" s="260"/>
      <c r="H6" s="260"/>
      <c r="I6" s="106">
        <v>2</v>
      </c>
      <c r="J6" s="108">
        <v>883022025</v>
      </c>
      <c r="K6" s="108">
        <v>882903246</v>
      </c>
    </row>
    <row r="7" spans="1:11" ht="12.75">
      <c r="A7" s="259" t="s">
        <v>298</v>
      </c>
      <c r="B7" s="260"/>
      <c r="C7" s="260"/>
      <c r="D7" s="260"/>
      <c r="E7" s="260"/>
      <c r="F7" s="260"/>
      <c r="G7" s="260"/>
      <c r="H7" s="260"/>
      <c r="I7" s="106">
        <v>3</v>
      </c>
      <c r="J7" s="108">
        <v>-3302220</v>
      </c>
      <c r="K7" s="108">
        <v>2832047</v>
      </c>
    </row>
    <row r="8" spans="1:11" ht="12.75">
      <c r="A8" s="259" t="s">
        <v>299</v>
      </c>
      <c r="B8" s="260"/>
      <c r="C8" s="260"/>
      <c r="D8" s="260"/>
      <c r="E8" s="260"/>
      <c r="F8" s="260"/>
      <c r="G8" s="260"/>
      <c r="H8" s="260"/>
      <c r="I8" s="106">
        <v>4</v>
      </c>
      <c r="J8" s="108">
        <v>284539128</v>
      </c>
      <c r="K8" s="108">
        <v>378696325</v>
      </c>
    </row>
    <row r="9" spans="1:11" ht="12.75">
      <c r="A9" s="259" t="s">
        <v>300</v>
      </c>
      <c r="B9" s="260"/>
      <c r="C9" s="260"/>
      <c r="D9" s="260"/>
      <c r="E9" s="260"/>
      <c r="F9" s="260"/>
      <c r="G9" s="260"/>
      <c r="H9" s="260"/>
      <c r="I9" s="106">
        <v>5</v>
      </c>
      <c r="J9" s="108">
        <v>94993360</v>
      </c>
      <c r="K9" s="108">
        <v>46600798</v>
      </c>
    </row>
    <row r="10" spans="1:11" ht="12.75">
      <c r="A10" s="259" t="s">
        <v>301</v>
      </c>
      <c r="B10" s="260"/>
      <c r="C10" s="260"/>
      <c r="D10" s="260"/>
      <c r="E10" s="260"/>
      <c r="F10" s="260"/>
      <c r="G10" s="260"/>
      <c r="H10" s="260"/>
      <c r="I10" s="106">
        <v>6</v>
      </c>
      <c r="J10" s="108"/>
      <c r="K10" s="108"/>
    </row>
    <row r="11" spans="1:11" ht="12.75">
      <c r="A11" s="259" t="s">
        <v>302</v>
      </c>
      <c r="B11" s="260"/>
      <c r="C11" s="260"/>
      <c r="D11" s="260"/>
      <c r="E11" s="260"/>
      <c r="F11" s="260"/>
      <c r="G11" s="260"/>
      <c r="H11" s="260"/>
      <c r="I11" s="106">
        <v>7</v>
      </c>
      <c r="J11" s="108"/>
      <c r="K11" s="108"/>
    </row>
    <row r="12" spans="1:11" ht="12.75">
      <c r="A12" s="259" t="s">
        <v>303</v>
      </c>
      <c r="B12" s="260"/>
      <c r="C12" s="260"/>
      <c r="D12" s="260"/>
      <c r="E12" s="260"/>
      <c r="F12" s="260"/>
      <c r="G12" s="260"/>
      <c r="H12" s="260"/>
      <c r="I12" s="106">
        <v>8</v>
      </c>
      <c r="J12" s="108"/>
      <c r="K12" s="108"/>
    </row>
    <row r="13" spans="1:11" ht="12.75">
      <c r="A13" s="259" t="s">
        <v>304</v>
      </c>
      <c r="B13" s="260"/>
      <c r="C13" s="260"/>
      <c r="D13" s="260"/>
      <c r="E13" s="260"/>
      <c r="F13" s="260"/>
      <c r="G13" s="260"/>
      <c r="H13" s="260"/>
      <c r="I13" s="106">
        <v>9</v>
      </c>
      <c r="J13" s="108"/>
      <c r="K13" s="108"/>
    </row>
    <row r="14" spans="1:12" ht="12.75">
      <c r="A14" s="270" t="s">
        <v>305</v>
      </c>
      <c r="B14" s="271"/>
      <c r="C14" s="271"/>
      <c r="D14" s="271"/>
      <c r="E14" s="271"/>
      <c r="F14" s="271"/>
      <c r="G14" s="271"/>
      <c r="H14" s="271"/>
      <c r="I14" s="106">
        <v>10</v>
      </c>
      <c r="J14" s="109">
        <f>SUM(J5:J13)</f>
        <v>1392624293</v>
      </c>
      <c r="K14" s="109">
        <f>SUM(K5:K13)</f>
        <v>1444404416</v>
      </c>
      <c r="L14" s="119"/>
    </row>
    <row r="15" spans="1:11" ht="12.75">
      <c r="A15" s="259" t="s">
        <v>306</v>
      </c>
      <c r="B15" s="260"/>
      <c r="C15" s="260"/>
      <c r="D15" s="260"/>
      <c r="E15" s="260"/>
      <c r="F15" s="260"/>
      <c r="G15" s="260"/>
      <c r="H15" s="260"/>
      <c r="I15" s="106">
        <v>11</v>
      </c>
      <c r="J15" s="108">
        <v>213000</v>
      </c>
      <c r="K15" s="108">
        <v>47667000</v>
      </c>
    </row>
    <row r="16" spans="1:11" ht="12.75">
      <c r="A16" s="259" t="s">
        <v>307</v>
      </c>
      <c r="B16" s="260"/>
      <c r="C16" s="260"/>
      <c r="D16" s="260"/>
      <c r="E16" s="260"/>
      <c r="F16" s="260"/>
      <c r="G16" s="260"/>
      <c r="H16" s="260"/>
      <c r="I16" s="106">
        <v>12</v>
      </c>
      <c r="J16" s="108"/>
      <c r="K16" s="108"/>
    </row>
    <row r="17" spans="1:11" ht="12.75">
      <c r="A17" s="259" t="s">
        <v>308</v>
      </c>
      <c r="B17" s="260"/>
      <c r="C17" s="260"/>
      <c r="D17" s="260"/>
      <c r="E17" s="260"/>
      <c r="F17" s="260"/>
      <c r="G17" s="260"/>
      <c r="H17" s="260"/>
      <c r="I17" s="106">
        <v>13</v>
      </c>
      <c r="J17" s="108">
        <v>-1371000</v>
      </c>
      <c r="K17" s="108">
        <v>-44202000</v>
      </c>
    </row>
    <row r="18" spans="1:11" ht="12.75">
      <c r="A18" s="259" t="s">
        <v>309</v>
      </c>
      <c r="B18" s="260"/>
      <c r="C18" s="260"/>
      <c r="D18" s="260"/>
      <c r="E18" s="260"/>
      <c r="F18" s="260"/>
      <c r="G18" s="260"/>
      <c r="H18" s="260"/>
      <c r="I18" s="106">
        <v>14</v>
      </c>
      <c r="J18" s="108"/>
      <c r="K18" s="108"/>
    </row>
    <row r="19" spans="1:11" ht="12.75">
      <c r="A19" s="259" t="s">
        <v>310</v>
      </c>
      <c r="B19" s="260"/>
      <c r="C19" s="260"/>
      <c r="D19" s="260"/>
      <c r="E19" s="260"/>
      <c r="F19" s="260"/>
      <c r="G19" s="260"/>
      <c r="H19" s="260"/>
      <c r="I19" s="106">
        <v>15</v>
      </c>
      <c r="J19" s="108"/>
      <c r="K19" s="108"/>
    </row>
    <row r="20" spans="1:11" ht="12.75">
      <c r="A20" s="259" t="s">
        <v>311</v>
      </c>
      <c r="B20" s="260"/>
      <c r="C20" s="260"/>
      <c r="D20" s="260"/>
      <c r="E20" s="260"/>
      <c r="F20" s="260"/>
      <c r="G20" s="260"/>
      <c r="H20" s="260"/>
      <c r="I20" s="106">
        <v>16</v>
      </c>
      <c r="J20" s="108">
        <v>699606472</v>
      </c>
      <c r="K20" s="108">
        <v>52602866</v>
      </c>
    </row>
    <row r="21" spans="1:11" ht="12.75">
      <c r="A21" s="270" t="s">
        <v>312</v>
      </c>
      <c r="B21" s="271"/>
      <c r="C21" s="271"/>
      <c r="D21" s="271"/>
      <c r="E21" s="271"/>
      <c r="F21" s="271"/>
      <c r="G21" s="271"/>
      <c r="H21" s="271"/>
      <c r="I21" s="106">
        <v>17</v>
      </c>
      <c r="J21" s="110">
        <f>SUM(J15:J20)</f>
        <v>698448472</v>
      </c>
      <c r="K21" s="110">
        <f>SUM(K15:K20)</f>
        <v>56067866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1">
        <v>18</v>
      </c>
      <c r="J23" s="107">
        <v>667436952</v>
      </c>
      <c r="K23" s="107">
        <v>51780123</v>
      </c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2">
        <v>19</v>
      </c>
      <c r="J24" s="110">
        <v>31011520</v>
      </c>
      <c r="K24" s="110">
        <v>4287743</v>
      </c>
    </row>
    <row r="25" spans="1:11" ht="30" customHeight="1">
      <c r="A25" s="272" t="s">
        <v>315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  <row r="27" spans="10:11" ht="12.75">
      <c r="J27" s="119"/>
      <c r="K27" s="119"/>
    </row>
    <row r="29" spans="10:11" ht="12.75">
      <c r="J29" s="119"/>
      <c r="K29" s="11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Tomislav Đurić</cp:lastModifiedBy>
  <cp:lastPrinted>2011-03-28T11:17:39Z</cp:lastPrinted>
  <dcterms:created xsi:type="dcterms:W3CDTF">2008-10-17T11:51:54Z</dcterms:created>
  <dcterms:modified xsi:type="dcterms:W3CDTF">2012-03-30T10:05:02Z</dcterms:modified>
  <cp:category/>
  <cp:version/>
  <cp:contentType/>
  <cp:contentStatus/>
</cp:coreProperties>
</file>