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<sst xmlns="http://schemas.openxmlformats.org/spreadsheetml/2006/main" count="408" uniqueCount="354">
  <si>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</si>
  <si>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</si>
  <si>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</si>
  <si>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</si>
  <si>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</si>
  <si>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</si>
  <si>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</si>
  <si>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</si>
  <si>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</si>
  <si>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</si>
  <si>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</si>
  <si>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</si>
  <si>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</si>
  <si>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</si>
  <si>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</si>
  <si>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</si>
  <si>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</si>
  <si>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</si>
  <si>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</si>
  <si>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</si>
  <si>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</si>
  <si>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</si>
  <si>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</si>
  <si>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</si>
  <si>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</si>
  <si>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</si>
  <si>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</si>
  <si>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</si>
  <si>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</si>
  <si>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</si>
  <si>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</si>
  <si>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</si>
  <si>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</si>
  <si>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</si>
  <si>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</si>
  <si>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</si>
  <si>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</si>
  <si>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</si>
  <si>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</si>
  <si>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</si>
  <si>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</si>
  <si>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</si>
  <si>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</si>
  <si>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</si>
  <si>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</si>
  <si>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</si>
  <si>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</si>
  <si>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</si>
  <si>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</si>
  <si>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</si>
  <si>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</si>
  <si>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</si>
  <si>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</si>
  <si>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</si>
  <si>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</si>
  <si>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</si>
  <si>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</si>
  <si>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</si>
  <si>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</si>
  <si>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</si>
  <si>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</si>
  <si>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</si>
  <si>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</si>
  <si>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</si>
  <si>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</si>
  <si>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</si>
  <si>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</si>
  <si>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</si>
  <si>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</si>
  <si>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</si>
  <si>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</si>
  <si>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</si>
  <si>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</si>
  <si>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</si>
  <si>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</si>
  <si>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</si>
  <si>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</si>
  <si>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</si>
  <si>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</si>
  <si>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</si>
  <si>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</si>
  <si>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</si>
  <si>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</si>
  <si>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</si>
  <si>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</si>
  <si>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</si>
  <si>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</si>
  <si>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</si>
  <si>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</si>
  <si>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</si>
  <si>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</si>
  <si>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</si>
  <si>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</si>
  <si>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</si>
  <si>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</si>
  <si>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</si>
  <si>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</si>
  <si>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</si>
  <si>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</si>
  <si>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</si>
  <si>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</si>
  <si>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</si>
  <si>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</si>
  <si>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</si>
  <si>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</si>
  <si>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</si>
  <si>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</si>
  <si>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</si>
  <si>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</si>
  <si>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</si>
  <si>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</si>
  <si>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</si>
  <si>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</si>
  <si>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</si>
  <si>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</si>
  <si>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</si>
  <si>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</si>
  <si>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</si>
  <si>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</si>
  <si>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</si>
  <si>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</si>
  <si>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</si>
  <si>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</si>
  <si>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</si>
  <si>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</si>
  <si>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</si>
  <si>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</si>
  <si>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</si>
  <si>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</si>
  <si>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</si>
  <si>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</si>
  <si>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</si>
  <si>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</si>
  <si>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</si>
  <si>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</si>
  <si>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</si>
  <si>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</si>
  <si>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</si>
  <si>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</si>
  <si>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</si>
  <si>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</si>
  <si>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</si>
  <si>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</si>
  <si>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</si>
  <si>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</si>
  <si>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</si>
  <si>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</si>
  <si>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</si>
  <si>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</si>
  <si>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</si>
  <si>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</si>
  <si>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</si>
  <si>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</si>
  <si>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</si>
  <si>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</si>
  <si>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</si>
  <si>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</si>
  <si>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</si>
  <si>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</si>
  <si>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</si>
  <si>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</si>
  <si>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</si>
  <si>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</si>
  <si>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</si>
  <si>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</si>
  <si>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</si>
  <si>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</si>
  <si>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</si>
  <si>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</si>
  <si>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</si>
  <si>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</si>
  <si>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</si>
  <si>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</si>
  <si>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</si>
  <si>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</si>
  <si>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</si>
  <si>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</si>
  <si>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</si>
  <si>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</si>
  <si>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</si>
  <si>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</si>
  <si>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</si>
  <si>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</si>
  <si>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</si>
  <si>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</si>
  <si>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</si>
  <si>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</si>
  <si>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</si>
  <si>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</si>
  <si>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</si>
  <si>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</si>
  <si>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</si>
  <si>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</si>
  <si>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</si>
  <si>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</si>
  <si>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</si>
  <si>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</si>
  <si>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</si>
  <si>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</si>
  <si>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</si>
  <si>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</si>
  <si>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</si>
  <si>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</si>
  <si>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</si>
  <si>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</si>
  <si>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</si>
  <si>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</si>
  <si>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</si>
  <si>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</si>
  <si>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</si>
  <si>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</si>
  <si>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</si>
  <si>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</si>
  <si>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</si>
  <si>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</si>
  <si>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</si>
  <si>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</si>
  <si>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</si>
  <si>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</si>
  <si>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</si>
  <si>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</si>
  <si>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</si>
  <si>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</si>
  <si>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</si>
  <si>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</si>
  <si>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</si>
  <si>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</si>
  <si>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</si>
  <si>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</si>
  <si>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</si>
  <si>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</si>
  <si>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</si>
  <si>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</si>
  <si>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</si>
  <si>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</si>
  <si>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</si>
  <si>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</si>
  <si>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</si>
  <si>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</si>
  <si>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</si>
  <si>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</si>
  <si>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</si>
  <si>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</si>
  <si>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</si>
  <si>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</si>
  <si>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</si>
  <si>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</si>
  <si>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</si>
  <si>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</si>
  <si>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</si>
  <si>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</si>
  <si>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</si>
  <si>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</si>
  <si>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</si>
  <si>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</si>
  <si>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</si>
  <si>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</si>
  <si>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</si>
  <si>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</si>
  <si>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</si>
  <si>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</si>
  <si>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</si>
  <si>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</si>
  <si>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</si>
  <si>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</si>
  <si>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</si>
  <si>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</si>
  <si>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</si>
  <si>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</si>
  <si>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</si>
  <si>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</si>
  <si>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</si>
  <si>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</si>
  <si>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</si>
  <si>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</si>
  <si>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</si>
  <si>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</si>
  <si>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</si>
  <si>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</si>
  <si>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</si>
  <si>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</si>
  <si>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</si>
  <si>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</si>
  <si>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</si>
  <si>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</si>
  <si>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</si>
  <si>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</si>
  <si>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</si>
  <si>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</si>
  <si>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</si>
  <si>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</si>
  <si>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</si>
  <si>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</si>
  <si>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</si>
  <si>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</si>
  <si>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</si>
  <si>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</si>
  <si>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</si>
  <si>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</si>
  <si>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</si>
  <si>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</si>
  <si>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</si>
  <si>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</si>
  <si>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</si>
  <si>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</si>
  <si>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</si>
  <si>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</si>
  <si>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</si>
  <si>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</si>
  <si>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</si>
  <si>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</si>
  <si>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</si>
  <si>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</si>
  <si>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</si>
  <si>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</si>
  <si>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</si>
  <si>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</si>
  <si>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</si>
  <si>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</si>
  <si>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</si>
  <si>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</si>
  <si>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</si>
  <si>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01.01.2017.</t>
  </si>
  <si>
    <t>31.12.2017.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</si>
  <si>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</si>
  <si>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</si>
  <si>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</si>
  <si>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</si>
  <si>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</si>
  <si>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</si>
  <si>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</si>
  <si>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Istarska</t>
  </si>
  <si>
    <t>DA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</si>
  <si>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</si>
  <si>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</si>
  <si>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</si>
  <si>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</si>
  <si>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</si>
  <si>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</si>
  <si>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</si>
  <si>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</si>
  <si>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</si>
  <si>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</si>
  <si>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</si>
  <si>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Čale Neven</t>
  </si>
  <si>
    <t>052/223 811</t>
  </si>
  <si>
    <t>052/212 132</t>
  </si>
  <si>
    <t>ncale@arenahospitalitygroup.com</t>
  </si>
  <si>
    <t>Reuel Israel Gavriel Slonim, Milena Perković</t>
  </si>
  <si>
    <t>u razdoblju 01.012017. do 31.12.2017.</t>
  </si>
  <si>
    <t>Obveznik:  Arena Hospitality Group d.d._____________________________________________________________</t>
  </si>
  <si>
    <t>Obveznik: Arena Hospitality Group d.d._____________________________________________________________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</si>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</sst>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9" xfId="53" applyFont="1" applyBorder="1" applyAlignment="1">
      <alignment horizontal="left" vertical="center"/>
      <protection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3" applyFont="1" applyFill="1" applyBorder="1" applyAlignment="1" applyProtection="1">
      <alignment horizontal="left" vertical="center"/>
      <protection hidden="1" locked="0"/>
    </xf>
    <xf numFmtId="0" fontId="2" fillId="33" borderId="29" xfId="53" applyFont="1" applyFill="1" applyBorder="1" applyAlignment="1" applyProtection="1">
      <alignment horizontal="left" vertical="center"/>
      <protection hidden="1" locked="0"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2" fillId="33" borderId="28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>
      <alignment vertical="center" wrapText="1"/>
    </xf>
    <xf numFmtId="0" fontId="9" fillId="36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8" borderId="35" xfId="0" applyFont="1" applyFill="1" applyBorder="1" applyAlignment="1">
      <alignment horizontal="left" vertical="center" wrapText="1"/>
    </xf>
    <xf numFmtId="0" fontId="2" fillId="38" borderId="36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vertical="center" wrapText="1"/>
    </xf>
    <xf numFmtId="0" fontId="0" fillId="38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7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mailto:uprava@arenahospitalitygroup.com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4" t="s">
        <v>254</v>
      </c>
      <c r="B1" s="174"/>
      <c r="C1" s="17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3" t="s">
        <v>255</v>
      </c>
      <c r="B2" s="133"/>
      <c r="C2" s="133"/>
      <c r="D2" s="134"/>
      <c r="E2" s="24" t="s">
        <v>322</v>
      </c>
      <c r="F2" s="25"/>
      <c r="G2" s="26" t="s">
        <v>256</v>
      </c>
      <c r="H2" s="24" t="s">
        <v>323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5" t="s">
        <v>257</v>
      </c>
      <c r="B4" s="135"/>
      <c r="C4" s="135"/>
      <c r="D4" s="135"/>
      <c r="E4" s="135"/>
      <c r="F4" s="135"/>
      <c r="G4" s="135"/>
      <c r="H4" s="135"/>
      <c r="I4" s="13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6" t="s">
        <v>258</v>
      </c>
      <c r="B6" s="137"/>
      <c r="C6" s="131" t="s">
        <v>324</v>
      </c>
      <c r="D6" s="132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259</v>
      </c>
      <c r="B8" s="140"/>
      <c r="C8" s="131" t="s">
        <v>325</v>
      </c>
      <c r="D8" s="132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8" t="s">
        <v>260</v>
      </c>
      <c r="B10" s="129"/>
      <c r="C10" s="131" t="s">
        <v>326</v>
      </c>
      <c r="D10" s="13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0"/>
      <c r="B11" s="13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6" t="s">
        <v>261</v>
      </c>
      <c r="B12" s="137"/>
      <c r="C12" s="141" t="s">
        <v>327</v>
      </c>
      <c r="D12" s="146"/>
      <c r="E12" s="146"/>
      <c r="F12" s="146"/>
      <c r="G12" s="146"/>
      <c r="H12" s="146"/>
      <c r="I12" s="14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6" t="s">
        <v>262</v>
      </c>
      <c r="B14" s="137"/>
      <c r="C14" s="148">
        <v>52100</v>
      </c>
      <c r="D14" s="149"/>
      <c r="E14" s="31"/>
      <c r="F14" s="141" t="s">
        <v>328</v>
      </c>
      <c r="G14" s="146"/>
      <c r="H14" s="146"/>
      <c r="I14" s="14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6" t="s">
        <v>263</v>
      </c>
      <c r="B16" s="137"/>
      <c r="C16" s="141" t="s">
        <v>329</v>
      </c>
      <c r="D16" s="150"/>
      <c r="E16" s="150"/>
      <c r="F16" s="150"/>
      <c r="G16" s="150"/>
      <c r="H16" s="150"/>
      <c r="I16" s="15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6" t="s">
        <v>264</v>
      </c>
      <c r="B18" s="137"/>
      <c r="C18" s="152" t="s">
        <v>330</v>
      </c>
      <c r="D18" s="153"/>
      <c r="E18" s="153"/>
      <c r="F18" s="153"/>
      <c r="G18" s="153"/>
      <c r="H18" s="153"/>
      <c r="I18" s="15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6" t="s">
        <v>265</v>
      </c>
      <c r="B20" s="137"/>
      <c r="C20" s="152" t="s">
        <v>330</v>
      </c>
      <c r="D20" s="153"/>
      <c r="E20" s="153"/>
      <c r="F20" s="153"/>
      <c r="G20" s="153"/>
      <c r="H20" s="153"/>
      <c r="I20" s="15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6" t="s">
        <v>266</v>
      </c>
      <c r="B22" s="137"/>
      <c r="C22" s="44">
        <v>359</v>
      </c>
      <c r="D22" s="141" t="s">
        <v>328</v>
      </c>
      <c r="E22" s="142"/>
      <c r="F22" s="143"/>
      <c r="G22" s="144"/>
      <c r="H22" s="14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6" t="s">
        <v>267</v>
      </c>
      <c r="B24" s="137"/>
      <c r="C24" s="44">
        <v>18</v>
      </c>
      <c r="D24" s="141" t="s">
        <v>331</v>
      </c>
      <c r="E24" s="142"/>
      <c r="F24" s="142"/>
      <c r="G24" s="143"/>
      <c r="H24" s="38" t="s">
        <v>268</v>
      </c>
      <c r="I24" s="48">
        <v>727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6" t="s">
        <v>270</v>
      </c>
      <c r="B26" s="137"/>
      <c r="C26" s="49" t="s">
        <v>332</v>
      </c>
      <c r="D26" s="50"/>
      <c r="E26" s="22"/>
      <c r="F26" s="51"/>
      <c r="G26" s="136" t="s">
        <v>271</v>
      </c>
      <c r="H26" s="13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8" t="s">
        <v>272</v>
      </c>
      <c r="B28" s="159"/>
      <c r="C28" s="160"/>
      <c r="D28" s="160"/>
      <c r="E28" s="161" t="s">
        <v>273</v>
      </c>
      <c r="F28" s="162"/>
      <c r="G28" s="162"/>
      <c r="H28" s="163" t="s">
        <v>274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5" t="s">
        <v>334</v>
      </c>
      <c r="B30" s="156"/>
      <c r="C30" s="156"/>
      <c r="D30" s="157"/>
      <c r="E30" s="155" t="s">
        <v>338</v>
      </c>
      <c r="F30" s="156"/>
      <c r="G30" s="156"/>
      <c r="H30" s="131" t="s">
        <v>340</v>
      </c>
      <c r="I30" s="132"/>
      <c r="J30" s="22"/>
      <c r="K30" s="22"/>
      <c r="L30" s="22"/>
    </row>
    <row r="31" spans="1:12" ht="12.75">
      <c r="A31" s="45"/>
      <c r="B31" s="45"/>
      <c r="C31" s="43"/>
      <c r="D31" s="164"/>
      <c r="E31" s="164"/>
      <c r="F31" s="164"/>
      <c r="G31" s="165"/>
      <c r="H31" s="31"/>
      <c r="I31" s="57"/>
      <c r="J31" s="22"/>
      <c r="K31" s="22"/>
      <c r="L31" s="22"/>
    </row>
    <row r="32" spans="1:12" ht="12.75">
      <c r="A32" s="155" t="s">
        <v>335</v>
      </c>
      <c r="B32" s="156"/>
      <c r="C32" s="156"/>
      <c r="D32" s="157"/>
      <c r="E32" s="155" t="s">
        <v>338</v>
      </c>
      <c r="F32" s="156"/>
      <c r="G32" s="156"/>
      <c r="H32" s="131" t="s">
        <v>341</v>
      </c>
      <c r="I32" s="13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5" t="s">
        <v>336</v>
      </c>
      <c r="B34" s="156"/>
      <c r="C34" s="156"/>
      <c r="D34" s="157"/>
      <c r="E34" s="155" t="s">
        <v>339</v>
      </c>
      <c r="F34" s="156"/>
      <c r="G34" s="156"/>
      <c r="H34" s="131" t="s">
        <v>342</v>
      </c>
      <c r="I34" s="13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5" t="s">
        <v>337</v>
      </c>
      <c r="B36" s="156"/>
      <c r="C36" s="156"/>
      <c r="D36" s="157"/>
      <c r="E36" s="155" t="s">
        <v>339</v>
      </c>
      <c r="F36" s="156"/>
      <c r="G36" s="156"/>
      <c r="H36" s="131" t="s">
        <v>343</v>
      </c>
      <c r="I36" s="132"/>
      <c r="J36" s="22"/>
      <c r="K36" s="22"/>
      <c r="L36" s="22"/>
    </row>
    <row r="37" spans="1:12" ht="12.75">
      <c r="A37" s="59"/>
      <c r="B37" s="59"/>
      <c r="C37" s="167"/>
      <c r="D37" s="168"/>
      <c r="E37" s="31"/>
      <c r="F37" s="167"/>
      <c r="G37" s="168"/>
      <c r="H37" s="31"/>
      <c r="I37" s="31"/>
      <c r="J37" s="22"/>
      <c r="K37" s="22"/>
      <c r="L37" s="22"/>
    </row>
    <row r="38" spans="1:12" ht="12.75">
      <c r="A38" s="155"/>
      <c r="B38" s="156"/>
      <c r="C38" s="156"/>
      <c r="D38" s="157"/>
      <c r="E38" s="155"/>
      <c r="F38" s="156"/>
      <c r="G38" s="156"/>
      <c r="H38" s="131"/>
      <c r="I38" s="13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5"/>
      <c r="B40" s="156"/>
      <c r="C40" s="156"/>
      <c r="D40" s="157"/>
      <c r="E40" s="155"/>
      <c r="F40" s="156"/>
      <c r="G40" s="156"/>
      <c r="H40" s="131"/>
      <c r="I40" s="13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9" t="s">
        <v>275</v>
      </c>
      <c r="B44" s="170"/>
      <c r="C44" s="131"/>
      <c r="D44" s="132"/>
      <c r="E44" s="32"/>
      <c r="F44" s="141"/>
      <c r="G44" s="156"/>
      <c r="H44" s="156"/>
      <c r="I44" s="157"/>
      <c r="J44" s="22"/>
      <c r="K44" s="22"/>
      <c r="L44" s="22"/>
    </row>
    <row r="45" spans="1:12" ht="12.75">
      <c r="A45" s="59"/>
      <c r="B45" s="59"/>
      <c r="C45" s="167"/>
      <c r="D45" s="168"/>
      <c r="E45" s="31"/>
      <c r="F45" s="167"/>
      <c r="G45" s="175"/>
      <c r="H45" s="67"/>
      <c r="I45" s="67"/>
      <c r="J45" s="22"/>
      <c r="K45" s="22"/>
      <c r="L45" s="22"/>
    </row>
    <row r="46" spans="1:12" ht="12.75">
      <c r="A46" s="169" t="s">
        <v>276</v>
      </c>
      <c r="B46" s="170"/>
      <c r="C46" s="141" t="s">
        <v>344</v>
      </c>
      <c r="D46" s="166"/>
      <c r="E46" s="166"/>
      <c r="F46" s="166"/>
      <c r="G46" s="166"/>
      <c r="H46" s="166"/>
      <c r="I46" s="166"/>
      <c r="J46" s="22"/>
      <c r="K46" s="22"/>
      <c r="L46" s="22"/>
    </row>
    <row r="47" spans="1:12" ht="12.75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9" t="s">
        <v>278</v>
      </c>
      <c r="B48" s="170"/>
      <c r="C48" s="171" t="s">
        <v>345</v>
      </c>
      <c r="D48" s="172"/>
      <c r="E48" s="173"/>
      <c r="F48" s="32"/>
      <c r="G48" s="38" t="s">
        <v>279</v>
      </c>
      <c r="H48" s="171" t="s">
        <v>346</v>
      </c>
      <c r="I48" s="17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9" t="s">
        <v>264</v>
      </c>
      <c r="B50" s="170"/>
      <c r="C50" s="178" t="s">
        <v>347</v>
      </c>
      <c r="D50" s="172"/>
      <c r="E50" s="172"/>
      <c r="F50" s="172"/>
      <c r="G50" s="172"/>
      <c r="H50" s="172"/>
      <c r="I50" s="17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6" t="s">
        <v>280</v>
      </c>
      <c r="B52" s="137"/>
      <c r="C52" s="171" t="s">
        <v>348</v>
      </c>
      <c r="D52" s="172"/>
      <c r="E52" s="172"/>
      <c r="F52" s="172"/>
      <c r="G52" s="172"/>
      <c r="H52" s="172"/>
      <c r="I52" s="147"/>
      <c r="J52" s="22"/>
      <c r="K52" s="22"/>
      <c r="L52" s="22"/>
    </row>
    <row r="53" spans="1:12" ht="12.75">
      <c r="A53" s="69"/>
      <c r="B53" s="69"/>
      <c r="C53" s="181" t="s">
        <v>281</v>
      </c>
      <c r="D53" s="181"/>
      <c r="E53" s="181"/>
      <c r="F53" s="181"/>
      <c r="G53" s="181"/>
      <c r="H53" s="18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9" t="s">
        <v>282</v>
      </c>
      <c r="C55" s="180"/>
      <c r="D55" s="180"/>
      <c r="E55" s="180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321</v>
      </c>
      <c r="C56" s="115"/>
      <c r="D56" s="115"/>
      <c r="E56" s="115"/>
      <c r="F56" s="115"/>
      <c r="G56" s="115"/>
      <c r="H56" s="185" t="s">
        <v>315</v>
      </c>
      <c r="I56" s="185"/>
      <c r="J56" s="22"/>
      <c r="K56" s="22"/>
      <c r="L56" s="22"/>
    </row>
    <row r="57" spans="1:12" ht="12.75">
      <c r="A57" s="69"/>
      <c r="B57" s="114" t="s">
        <v>316</v>
      </c>
      <c r="C57" s="115"/>
      <c r="D57" s="115"/>
      <c r="E57" s="115"/>
      <c r="F57" s="115"/>
      <c r="G57" s="115"/>
      <c r="H57" s="185"/>
      <c r="I57" s="185"/>
      <c r="J57" s="22"/>
      <c r="K57" s="22"/>
      <c r="L57" s="22"/>
    </row>
    <row r="58" spans="1:12" ht="12.75">
      <c r="A58" s="69"/>
      <c r="B58" s="114" t="s">
        <v>317</v>
      </c>
      <c r="C58" s="115"/>
      <c r="D58" s="115"/>
      <c r="E58" s="115"/>
      <c r="F58" s="115"/>
      <c r="G58" s="115"/>
      <c r="H58" s="185"/>
      <c r="I58" s="185"/>
      <c r="J58" s="22"/>
      <c r="K58" s="22"/>
      <c r="L58" s="22"/>
    </row>
    <row r="59" spans="1:12" ht="12.75">
      <c r="A59" s="69"/>
      <c r="B59" s="114" t="s">
        <v>318</v>
      </c>
      <c r="C59" s="116"/>
      <c r="D59" s="116"/>
      <c r="E59" s="116"/>
      <c r="F59" s="116"/>
      <c r="G59" s="116"/>
      <c r="H59" s="185"/>
      <c r="I59" s="185"/>
      <c r="J59" s="22"/>
      <c r="K59" s="22"/>
      <c r="L59" s="22"/>
    </row>
    <row r="60" spans="1:12" ht="12.75">
      <c r="A60" s="69"/>
      <c r="B60" s="114" t="s">
        <v>319</v>
      </c>
      <c r="C60" s="116"/>
      <c r="D60" s="116"/>
      <c r="E60" s="116"/>
      <c r="F60" s="116"/>
      <c r="G60" s="116"/>
      <c r="H60" s="185"/>
      <c r="I60" s="18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284</v>
      </c>
      <c r="F63" s="22"/>
      <c r="G63" s="182" t="s">
        <v>285</v>
      </c>
      <c r="H63" s="183"/>
      <c r="I63" s="18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76"/>
      <c r="H64" s="17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uprava@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9">
      <selection activeCell="K63" sqref="K6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7" t="s">
        <v>157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352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24" t="s">
        <v>351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4.5" thickBot="1">
      <c r="A5" s="227" t="s">
        <v>59</v>
      </c>
      <c r="B5" s="228"/>
      <c r="C5" s="228"/>
      <c r="D5" s="228"/>
      <c r="E5" s="228"/>
      <c r="F5" s="228"/>
      <c r="G5" s="228"/>
      <c r="H5" s="229"/>
      <c r="I5" s="77" t="s">
        <v>286</v>
      </c>
      <c r="J5" s="78" t="s">
        <v>113</v>
      </c>
      <c r="K5" s="79" t="s">
        <v>114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81">
        <v>2</v>
      </c>
      <c r="J6" s="80">
        <v>3</v>
      </c>
      <c r="K6" s="80">
        <v>4</v>
      </c>
    </row>
    <row r="7" spans="1:11" ht="12.7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195" t="s">
        <v>60</v>
      </c>
      <c r="B8" s="196"/>
      <c r="C8" s="196"/>
      <c r="D8" s="196"/>
      <c r="E8" s="196"/>
      <c r="F8" s="196"/>
      <c r="G8" s="196"/>
      <c r="H8" s="216"/>
      <c r="I8" s="6">
        <v>1</v>
      </c>
      <c r="J8" s="11"/>
      <c r="K8" s="11"/>
    </row>
    <row r="9" spans="1:11" ht="12.75">
      <c r="A9" s="205" t="s">
        <v>11</v>
      </c>
      <c r="B9" s="206"/>
      <c r="C9" s="206"/>
      <c r="D9" s="206"/>
      <c r="E9" s="206"/>
      <c r="F9" s="206"/>
      <c r="G9" s="206"/>
      <c r="H9" s="207"/>
      <c r="I9" s="4">
        <v>2</v>
      </c>
      <c r="J9" s="12">
        <f>J10+J17+J27+J36+J40</f>
        <v>1468819290</v>
      </c>
      <c r="K9" s="12">
        <f>K10+K17+K27+K36+K40</f>
        <v>1852099135.1445796</v>
      </c>
    </row>
    <row r="10" spans="1:11" ht="12.75">
      <c r="A10" s="199" t="s">
        <v>211</v>
      </c>
      <c r="B10" s="200"/>
      <c r="C10" s="200"/>
      <c r="D10" s="200"/>
      <c r="E10" s="200"/>
      <c r="F10" s="200"/>
      <c r="G10" s="200"/>
      <c r="H10" s="201"/>
      <c r="I10" s="4">
        <v>3</v>
      </c>
      <c r="J10" s="12">
        <f>SUM(J11:J16)</f>
        <v>1386961</v>
      </c>
      <c r="K10" s="12">
        <f>SUM(K11:K16)</f>
        <v>1335177</v>
      </c>
    </row>
    <row r="11" spans="1:11" ht="12.75">
      <c r="A11" s="199" t="s">
        <v>115</v>
      </c>
      <c r="B11" s="200"/>
      <c r="C11" s="200"/>
      <c r="D11" s="200"/>
      <c r="E11" s="200"/>
      <c r="F11" s="200"/>
      <c r="G11" s="200"/>
      <c r="H11" s="201"/>
      <c r="I11" s="4">
        <v>4</v>
      </c>
      <c r="J11" s="13"/>
      <c r="K11" s="13"/>
    </row>
    <row r="12" spans="1:11" ht="12.75">
      <c r="A12" s="199" t="s">
        <v>12</v>
      </c>
      <c r="B12" s="200"/>
      <c r="C12" s="200"/>
      <c r="D12" s="200"/>
      <c r="E12" s="200"/>
      <c r="F12" s="200"/>
      <c r="G12" s="200"/>
      <c r="H12" s="201"/>
      <c r="I12" s="4">
        <v>5</v>
      </c>
      <c r="J12" s="117">
        <v>829192</v>
      </c>
      <c r="K12" s="117">
        <v>777408</v>
      </c>
    </row>
    <row r="13" spans="1:11" ht="12.75">
      <c r="A13" s="199" t="s">
        <v>116</v>
      </c>
      <c r="B13" s="200"/>
      <c r="C13" s="200"/>
      <c r="D13" s="200"/>
      <c r="E13" s="200"/>
      <c r="F13" s="200"/>
      <c r="G13" s="200"/>
      <c r="H13" s="201"/>
      <c r="I13" s="4">
        <v>6</v>
      </c>
      <c r="J13" s="117"/>
      <c r="K13" s="117"/>
    </row>
    <row r="14" spans="1:11" ht="12.75">
      <c r="A14" s="199" t="s">
        <v>214</v>
      </c>
      <c r="B14" s="200"/>
      <c r="C14" s="200"/>
      <c r="D14" s="200"/>
      <c r="E14" s="200"/>
      <c r="F14" s="200"/>
      <c r="G14" s="200"/>
      <c r="H14" s="201"/>
      <c r="I14" s="4">
        <v>7</v>
      </c>
      <c r="J14" s="117"/>
      <c r="K14" s="117"/>
    </row>
    <row r="15" spans="1:11" ht="12.75">
      <c r="A15" s="199" t="s">
        <v>215</v>
      </c>
      <c r="B15" s="200"/>
      <c r="C15" s="200"/>
      <c r="D15" s="200"/>
      <c r="E15" s="200"/>
      <c r="F15" s="200"/>
      <c r="G15" s="200"/>
      <c r="H15" s="201"/>
      <c r="I15" s="4">
        <v>8</v>
      </c>
      <c r="J15" s="117">
        <v>557769</v>
      </c>
      <c r="K15" s="117">
        <v>557769</v>
      </c>
    </row>
    <row r="16" spans="1:11" ht="12.75">
      <c r="A16" s="199" t="s">
        <v>216</v>
      </c>
      <c r="B16" s="200"/>
      <c r="C16" s="200"/>
      <c r="D16" s="200"/>
      <c r="E16" s="200"/>
      <c r="F16" s="200"/>
      <c r="G16" s="200"/>
      <c r="H16" s="201"/>
      <c r="I16" s="4">
        <v>9</v>
      </c>
      <c r="J16" s="13"/>
      <c r="K16" s="13"/>
    </row>
    <row r="17" spans="1:11" ht="12.75">
      <c r="A17" s="199" t="s">
        <v>212</v>
      </c>
      <c r="B17" s="200"/>
      <c r="C17" s="200"/>
      <c r="D17" s="200"/>
      <c r="E17" s="200"/>
      <c r="F17" s="200"/>
      <c r="G17" s="200"/>
      <c r="H17" s="201"/>
      <c r="I17" s="4">
        <v>10</v>
      </c>
      <c r="J17" s="12">
        <f>SUM(J18:J26)</f>
        <v>1352707568</v>
      </c>
      <c r="K17" s="12">
        <f>SUM(K18:K26)</f>
        <v>1785451048.9851465</v>
      </c>
    </row>
    <row r="18" spans="1:11" ht="12.75">
      <c r="A18" s="199" t="s">
        <v>217</v>
      </c>
      <c r="B18" s="200"/>
      <c r="C18" s="200"/>
      <c r="D18" s="200"/>
      <c r="E18" s="200"/>
      <c r="F18" s="200"/>
      <c r="G18" s="200"/>
      <c r="H18" s="201"/>
      <c r="I18" s="4">
        <v>11</v>
      </c>
      <c r="J18" s="13">
        <v>217884356</v>
      </c>
      <c r="K18" s="13">
        <v>314633041.476104</v>
      </c>
    </row>
    <row r="19" spans="1:11" ht="12.75">
      <c r="A19" s="199" t="s">
        <v>253</v>
      </c>
      <c r="B19" s="200"/>
      <c r="C19" s="200"/>
      <c r="D19" s="200"/>
      <c r="E19" s="200"/>
      <c r="F19" s="200"/>
      <c r="G19" s="200"/>
      <c r="H19" s="201"/>
      <c r="I19" s="4">
        <v>12</v>
      </c>
      <c r="J19" s="13">
        <v>984858617</v>
      </c>
      <c r="K19" s="13">
        <v>1320668857.2550628</v>
      </c>
    </row>
    <row r="20" spans="1:11" ht="12.75">
      <c r="A20" s="199" t="s">
        <v>218</v>
      </c>
      <c r="B20" s="200"/>
      <c r="C20" s="200"/>
      <c r="D20" s="200"/>
      <c r="E20" s="200"/>
      <c r="F20" s="200"/>
      <c r="G20" s="200"/>
      <c r="H20" s="201"/>
      <c r="I20" s="4">
        <v>13</v>
      </c>
      <c r="J20" s="13">
        <v>102775333</v>
      </c>
      <c r="K20" s="13">
        <v>116181553.2539797</v>
      </c>
    </row>
    <row r="21" spans="1:11" ht="12.75">
      <c r="A21" s="199" t="s">
        <v>25</v>
      </c>
      <c r="B21" s="200"/>
      <c r="C21" s="200"/>
      <c r="D21" s="200"/>
      <c r="E21" s="200"/>
      <c r="F21" s="200"/>
      <c r="G21" s="200"/>
      <c r="H21" s="201"/>
      <c r="I21" s="4">
        <v>14</v>
      </c>
      <c r="J21" s="13">
        <v>2904616</v>
      </c>
      <c r="K21" s="13">
        <v>2416232</v>
      </c>
    </row>
    <row r="22" spans="1:11" ht="12.75">
      <c r="A22" s="199" t="s">
        <v>26</v>
      </c>
      <c r="B22" s="200"/>
      <c r="C22" s="200"/>
      <c r="D22" s="200"/>
      <c r="E22" s="200"/>
      <c r="F22" s="200"/>
      <c r="G22" s="200"/>
      <c r="H22" s="201"/>
      <c r="I22" s="4">
        <v>15</v>
      </c>
      <c r="J22" s="13"/>
      <c r="K22" s="13"/>
    </row>
    <row r="23" spans="1:11" ht="12.75">
      <c r="A23" s="199" t="s">
        <v>72</v>
      </c>
      <c r="B23" s="200"/>
      <c r="C23" s="200"/>
      <c r="D23" s="200"/>
      <c r="E23" s="200"/>
      <c r="F23" s="200"/>
      <c r="G23" s="200"/>
      <c r="H23" s="201"/>
      <c r="I23" s="4">
        <v>16</v>
      </c>
      <c r="J23" s="13">
        <v>2701391</v>
      </c>
      <c r="K23" s="13">
        <v>819282</v>
      </c>
    </row>
    <row r="24" spans="1:11" ht="12.75">
      <c r="A24" s="199" t="s">
        <v>73</v>
      </c>
      <c r="B24" s="200"/>
      <c r="C24" s="200"/>
      <c r="D24" s="200"/>
      <c r="E24" s="200"/>
      <c r="F24" s="200"/>
      <c r="G24" s="200"/>
      <c r="H24" s="201"/>
      <c r="I24" s="4">
        <v>17</v>
      </c>
      <c r="J24" s="13">
        <v>32322001</v>
      </c>
      <c r="K24" s="13">
        <v>22044723</v>
      </c>
    </row>
    <row r="25" spans="1:11" ht="12.75">
      <c r="A25" s="199" t="s">
        <v>74</v>
      </c>
      <c r="B25" s="200"/>
      <c r="C25" s="200"/>
      <c r="D25" s="200"/>
      <c r="E25" s="200"/>
      <c r="F25" s="200"/>
      <c r="G25" s="200"/>
      <c r="H25" s="201"/>
      <c r="I25" s="4">
        <v>18</v>
      </c>
      <c r="J25" s="13">
        <v>9261254</v>
      </c>
      <c r="K25" s="13">
        <v>8687360</v>
      </c>
    </row>
    <row r="26" spans="1:11" ht="12.75">
      <c r="A26" s="199" t="s">
        <v>75</v>
      </c>
      <c r="B26" s="200"/>
      <c r="C26" s="200"/>
      <c r="D26" s="200"/>
      <c r="E26" s="200"/>
      <c r="F26" s="200"/>
      <c r="G26" s="200"/>
      <c r="H26" s="201"/>
      <c r="I26" s="4">
        <v>19</v>
      </c>
      <c r="J26" s="13"/>
      <c r="K26" s="13"/>
    </row>
    <row r="27" spans="1:11" ht="12.75">
      <c r="A27" s="199" t="s">
        <v>196</v>
      </c>
      <c r="B27" s="200"/>
      <c r="C27" s="200"/>
      <c r="D27" s="200"/>
      <c r="E27" s="200"/>
      <c r="F27" s="200"/>
      <c r="G27" s="200"/>
      <c r="H27" s="201"/>
      <c r="I27" s="4">
        <v>20</v>
      </c>
      <c r="J27" s="12">
        <f>SUM(J28:J35)</f>
        <v>84734206</v>
      </c>
      <c r="K27" s="12">
        <f>SUM(K28:K35)</f>
        <v>37322573.94878248</v>
      </c>
    </row>
    <row r="28" spans="1:11" ht="12.75">
      <c r="A28" s="199" t="s">
        <v>76</v>
      </c>
      <c r="B28" s="200"/>
      <c r="C28" s="200"/>
      <c r="D28" s="200"/>
      <c r="E28" s="200"/>
      <c r="F28" s="200"/>
      <c r="G28" s="200"/>
      <c r="H28" s="201"/>
      <c r="I28" s="4">
        <v>21</v>
      </c>
      <c r="J28" s="13">
        <v>8</v>
      </c>
      <c r="K28" s="13"/>
    </row>
    <row r="29" spans="1:11" ht="12.75">
      <c r="A29" s="199" t="s">
        <v>77</v>
      </c>
      <c r="B29" s="200"/>
      <c r="C29" s="200"/>
      <c r="D29" s="200"/>
      <c r="E29" s="200"/>
      <c r="F29" s="200"/>
      <c r="G29" s="200"/>
      <c r="H29" s="201"/>
      <c r="I29" s="4">
        <v>22</v>
      </c>
      <c r="J29" s="13"/>
      <c r="K29" s="13"/>
    </row>
    <row r="30" spans="1:11" ht="12.75">
      <c r="A30" s="199" t="s">
        <v>78</v>
      </c>
      <c r="B30" s="200"/>
      <c r="C30" s="200"/>
      <c r="D30" s="200"/>
      <c r="E30" s="200"/>
      <c r="F30" s="200"/>
      <c r="G30" s="200"/>
      <c r="H30" s="201"/>
      <c r="I30" s="4">
        <v>23</v>
      </c>
      <c r="J30" s="13"/>
      <c r="K30" s="13">
        <v>207698.4341657</v>
      </c>
    </row>
    <row r="31" spans="1:11" ht="12.75">
      <c r="A31" s="199" t="s">
        <v>83</v>
      </c>
      <c r="B31" s="200"/>
      <c r="C31" s="200"/>
      <c r="D31" s="200"/>
      <c r="E31" s="200"/>
      <c r="F31" s="200"/>
      <c r="G31" s="200"/>
      <c r="H31" s="201"/>
      <c r="I31" s="4">
        <v>24</v>
      </c>
      <c r="J31" s="13">
        <v>33293604</v>
      </c>
      <c r="K31" s="13">
        <v>33838976.0466278</v>
      </c>
    </row>
    <row r="32" spans="1:11" ht="12.75">
      <c r="A32" s="199" t="s">
        <v>84</v>
      </c>
      <c r="B32" s="200"/>
      <c r="C32" s="200"/>
      <c r="D32" s="200"/>
      <c r="E32" s="200"/>
      <c r="F32" s="200"/>
      <c r="G32" s="200"/>
      <c r="H32" s="201"/>
      <c r="I32" s="4">
        <v>25</v>
      </c>
      <c r="J32" s="13"/>
      <c r="K32" s="13"/>
    </row>
    <row r="33" spans="1:11" ht="12.75">
      <c r="A33" s="199" t="s">
        <v>85</v>
      </c>
      <c r="B33" s="200"/>
      <c r="C33" s="200"/>
      <c r="D33" s="200"/>
      <c r="E33" s="200"/>
      <c r="F33" s="200"/>
      <c r="G33" s="200"/>
      <c r="H33" s="201"/>
      <c r="I33" s="4">
        <v>26</v>
      </c>
      <c r="J33" s="13">
        <v>51440594</v>
      </c>
      <c r="K33" s="13">
        <v>3275899.467988981</v>
      </c>
    </row>
    <row r="34" spans="1:11" ht="12.75">
      <c r="A34" s="199" t="s">
        <v>79</v>
      </c>
      <c r="B34" s="200"/>
      <c r="C34" s="200"/>
      <c r="D34" s="200"/>
      <c r="E34" s="200"/>
      <c r="F34" s="200"/>
      <c r="G34" s="200"/>
      <c r="H34" s="201"/>
      <c r="I34" s="4">
        <v>27</v>
      </c>
      <c r="J34" s="13"/>
      <c r="K34" s="13"/>
    </row>
    <row r="35" spans="1:11" ht="12.75">
      <c r="A35" s="199" t="s">
        <v>188</v>
      </c>
      <c r="B35" s="200"/>
      <c r="C35" s="200"/>
      <c r="D35" s="200"/>
      <c r="E35" s="200"/>
      <c r="F35" s="200"/>
      <c r="G35" s="200"/>
      <c r="H35" s="201"/>
      <c r="I35" s="4">
        <v>28</v>
      </c>
      <c r="J35" s="13"/>
      <c r="K35" s="13"/>
    </row>
    <row r="36" spans="1:11" ht="12.75">
      <c r="A36" s="199" t="s">
        <v>189</v>
      </c>
      <c r="B36" s="200"/>
      <c r="C36" s="200"/>
      <c r="D36" s="200"/>
      <c r="E36" s="200"/>
      <c r="F36" s="200"/>
      <c r="G36" s="200"/>
      <c r="H36" s="20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9" t="s">
        <v>80</v>
      </c>
      <c r="B37" s="200"/>
      <c r="C37" s="200"/>
      <c r="D37" s="200"/>
      <c r="E37" s="200"/>
      <c r="F37" s="200"/>
      <c r="G37" s="200"/>
      <c r="H37" s="201"/>
      <c r="I37" s="4">
        <v>30</v>
      </c>
      <c r="J37" s="13"/>
      <c r="K37" s="13"/>
    </row>
    <row r="38" spans="1:11" ht="12.75">
      <c r="A38" s="199" t="s">
        <v>81</v>
      </c>
      <c r="B38" s="200"/>
      <c r="C38" s="200"/>
      <c r="D38" s="200"/>
      <c r="E38" s="200"/>
      <c r="F38" s="200"/>
      <c r="G38" s="200"/>
      <c r="H38" s="201"/>
      <c r="I38" s="4">
        <v>31</v>
      </c>
      <c r="J38" s="13"/>
      <c r="K38" s="13"/>
    </row>
    <row r="39" spans="1:11" ht="12.75">
      <c r="A39" s="199" t="s">
        <v>82</v>
      </c>
      <c r="B39" s="200"/>
      <c r="C39" s="200"/>
      <c r="D39" s="200"/>
      <c r="E39" s="200"/>
      <c r="F39" s="200"/>
      <c r="G39" s="200"/>
      <c r="H39" s="201"/>
      <c r="I39" s="4">
        <v>32</v>
      </c>
      <c r="J39" s="13"/>
      <c r="K39" s="13"/>
    </row>
    <row r="40" spans="1:11" ht="12.75">
      <c r="A40" s="199" t="s">
        <v>190</v>
      </c>
      <c r="B40" s="200"/>
      <c r="C40" s="200"/>
      <c r="D40" s="200"/>
      <c r="E40" s="200"/>
      <c r="F40" s="200"/>
      <c r="G40" s="200"/>
      <c r="H40" s="201"/>
      <c r="I40" s="4">
        <v>33</v>
      </c>
      <c r="J40" s="13">
        <v>29990555</v>
      </c>
      <c r="K40" s="13">
        <v>27990335.2106506</v>
      </c>
    </row>
    <row r="41" spans="1:11" ht="12.75">
      <c r="A41" s="205" t="s">
        <v>246</v>
      </c>
      <c r="B41" s="206"/>
      <c r="C41" s="206"/>
      <c r="D41" s="206"/>
      <c r="E41" s="206"/>
      <c r="F41" s="206"/>
      <c r="G41" s="206"/>
      <c r="H41" s="207"/>
      <c r="I41" s="4">
        <v>34</v>
      </c>
      <c r="J41" s="12">
        <f>J42+J50+J57+J65</f>
        <v>177700505</v>
      </c>
      <c r="K41" s="12">
        <f>K42+K50+K57+K65</f>
        <v>824275151.4067483</v>
      </c>
    </row>
    <row r="42" spans="1:11" ht="12.75">
      <c r="A42" s="199" t="s">
        <v>101</v>
      </c>
      <c r="B42" s="200"/>
      <c r="C42" s="200"/>
      <c r="D42" s="200"/>
      <c r="E42" s="200"/>
      <c r="F42" s="200"/>
      <c r="G42" s="200"/>
      <c r="H42" s="201"/>
      <c r="I42" s="4">
        <v>35</v>
      </c>
      <c r="J42" s="12">
        <f>SUM(J43:J49)</f>
        <v>3798616</v>
      </c>
      <c r="K42" s="12">
        <f>SUM(K43:K49)</f>
        <v>4395963.4179651</v>
      </c>
    </row>
    <row r="43" spans="1:11" ht="12.75">
      <c r="A43" s="199" t="s">
        <v>121</v>
      </c>
      <c r="B43" s="200"/>
      <c r="C43" s="200"/>
      <c r="D43" s="200"/>
      <c r="E43" s="200"/>
      <c r="F43" s="200"/>
      <c r="G43" s="200"/>
      <c r="H43" s="201"/>
      <c r="I43" s="4">
        <v>36</v>
      </c>
      <c r="J43" s="13">
        <v>3634477</v>
      </c>
      <c r="K43" s="13">
        <v>3892544.4179651</v>
      </c>
    </row>
    <row r="44" spans="1:11" ht="12.75">
      <c r="A44" s="199" t="s">
        <v>122</v>
      </c>
      <c r="B44" s="200"/>
      <c r="C44" s="200"/>
      <c r="D44" s="200"/>
      <c r="E44" s="200"/>
      <c r="F44" s="200"/>
      <c r="G44" s="200"/>
      <c r="H44" s="201"/>
      <c r="I44" s="4">
        <v>37</v>
      </c>
      <c r="J44" s="13"/>
      <c r="K44" s="13"/>
    </row>
    <row r="45" spans="1:11" ht="12.75">
      <c r="A45" s="199" t="s">
        <v>86</v>
      </c>
      <c r="B45" s="200"/>
      <c r="C45" s="200"/>
      <c r="D45" s="200"/>
      <c r="E45" s="200"/>
      <c r="F45" s="200"/>
      <c r="G45" s="200"/>
      <c r="H45" s="201"/>
      <c r="I45" s="4">
        <v>38</v>
      </c>
      <c r="J45" s="13"/>
      <c r="K45" s="13"/>
    </row>
    <row r="46" spans="1:11" ht="12.75">
      <c r="A46" s="199" t="s">
        <v>87</v>
      </c>
      <c r="B46" s="200"/>
      <c r="C46" s="200"/>
      <c r="D46" s="200"/>
      <c r="E46" s="200"/>
      <c r="F46" s="200"/>
      <c r="G46" s="200"/>
      <c r="H46" s="201"/>
      <c r="I46" s="4">
        <v>39</v>
      </c>
      <c r="J46" s="13">
        <v>1679</v>
      </c>
      <c r="K46" s="13">
        <v>2216</v>
      </c>
    </row>
    <row r="47" spans="1:11" ht="12.75">
      <c r="A47" s="199" t="s">
        <v>88</v>
      </c>
      <c r="B47" s="200"/>
      <c r="C47" s="200"/>
      <c r="D47" s="200"/>
      <c r="E47" s="200"/>
      <c r="F47" s="200"/>
      <c r="G47" s="200"/>
      <c r="H47" s="201"/>
      <c r="I47" s="4">
        <v>40</v>
      </c>
      <c r="J47" s="13">
        <v>162460</v>
      </c>
      <c r="K47" s="13">
        <v>501203</v>
      </c>
    </row>
    <row r="48" spans="1:11" ht="12.75">
      <c r="A48" s="199" t="s">
        <v>89</v>
      </c>
      <c r="B48" s="200"/>
      <c r="C48" s="200"/>
      <c r="D48" s="200"/>
      <c r="E48" s="200"/>
      <c r="F48" s="200"/>
      <c r="G48" s="200"/>
      <c r="H48" s="201"/>
      <c r="I48" s="4">
        <v>41</v>
      </c>
      <c r="J48" s="13"/>
      <c r="K48" s="13"/>
    </row>
    <row r="49" spans="1:11" ht="12.75">
      <c r="A49" s="199" t="s">
        <v>90</v>
      </c>
      <c r="B49" s="200"/>
      <c r="C49" s="200"/>
      <c r="D49" s="200"/>
      <c r="E49" s="200"/>
      <c r="F49" s="200"/>
      <c r="G49" s="200"/>
      <c r="H49" s="201"/>
      <c r="I49" s="4">
        <v>42</v>
      </c>
      <c r="J49" s="13"/>
      <c r="K49" s="13"/>
    </row>
    <row r="50" spans="1:11" ht="12.75">
      <c r="A50" s="199" t="s">
        <v>102</v>
      </c>
      <c r="B50" s="200"/>
      <c r="C50" s="200"/>
      <c r="D50" s="200"/>
      <c r="E50" s="200"/>
      <c r="F50" s="200"/>
      <c r="G50" s="200"/>
      <c r="H50" s="201"/>
      <c r="I50" s="4">
        <v>43</v>
      </c>
      <c r="J50" s="12">
        <f>SUM(J51:J56)</f>
        <v>43287762</v>
      </c>
      <c r="K50" s="12">
        <f>SUM(K51:K56)</f>
        <v>19573118.679951005</v>
      </c>
    </row>
    <row r="51" spans="1:11" ht="12.75">
      <c r="A51" s="199" t="s">
        <v>206</v>
      </c>
      <c r="B51" s="200"/>
      <c r="C51" s="200"/>
      <c r="D51" s="200"/>
      <c r="E51" s="200"/>
      <c r="F51" s="200"/>
      <c r="G51" s="200"/>
      <c r="H51" s="201"/>
      <c r="I51" s="4">
        <v>44</v>
      </c>
      <c r="J51" s="13">
        <v>137151</v>
      </c>
      <c r="K51" s="13">
        <v>781843.4074473081</v>
      </c>
    </row>
    <row r="52" spans="1:11" ht="12.75">
      <c r="A52" s="199" t="s">
        <v>207</v>
      </c>
      <c r="B52" s="200"/>
      <c r="C52" s="200"/>
      <c r="D52" s="200"/>
      <c r="E52" s="200"/>
      <c r="F52" s="200"/>
      <c r="G52" s="200"/>
      <c r="H52" s="201"/>
      <c r="I52" s="4">
        <v>45</v>
      </c>
      <c r="J52" s="13">
        <v>21139524</v>
      </c>
      <c r="K52" s="13">
        <v>12969774.973874599</v>
      </c>
    </row>
    <row r="53" spans="1:11" ht="12.75">
      <c r="A53" s="199" t="s">
        <v>208</v>
      </c>
      <c r="B53" s="200"/>
      <c r="C53" s="200"/>
      <c r="D53" s="200"/>
      <c r="E53" s="200"/>
      <c r="F53" s="200"/>
      <c r="G53" s="200"/>
      <c r="H53" s="201"/>
      <c r="I53" s="4">
        <v>46</v>
      </c>
      <c r="J53" s="13"/>
      <c r="K53" s="13"/>
    </row>
    <row r="54" spans="1:11" ht="12.75">
      <c r="A54" s="199" t="s">
        <v>209</v>
      </c>
      <c r="B54" s="200"/>
      <c r="C54" s="200"/>
      <c r="D54" s="200"/>
      <c r="E54" s="200"/>
      <c r="F54" s="200"/>
      <c r="G54" s="200"/>
      <c r="H54" s="201"/>
      <c r="I54" s="4">
        <v>47</v>
      </c>
      <c r="J54" s="13"/>
      <c r="K54" s="13"/>
    </row>
    <row r="55" spans="1:11" ht="12.75">
      <c r="A55" s="199" t="s">
        <v>8</v>
      </c>
      <c r="B55" s="200"/>
      <c r="C55" s="200"/>
      <c r="D55" s="200"/>
      <c r="E55" s="200"/>
      <c r="F55" s="200"/>
      <c r="G55" s="200"/>
      <c r="H55" s="201"/>
      <c r="I55" s="4">
        <v>48</v>
      </c>
      <c r="J55" s="13">
        <v>10025627</v>
      </c>
      <c r="K55" s="13">
        <v>1012963.0996309</v>
      </c>
    </row>
    <row r="56" spans="1:11" ht="12.75">
      <c r="A56" s="199" t="s">
        <v>9</v>
      </c>
      <c r="B56" s="200"/>
      <c r="C56" s="200"/>
      <c r="D56" s="200"/>
      <c r="E56" s="200"/>
      <c r="F56" s="200"/>
      <c r="G56" s="200"/>
      <c r="H56" s="201"/>
      <c r="I56" s="4">
        <v>49</v>
      </c>
      <c r="J56" s="13">
        <v>11985460</v>
      </c>
      <c r="K56" s="13">
        <v>4808537.198998199</v>
      </c>
    </row>
    <row r="57" spans="1:11" ht="12.75">
      <c r="A57" s="199" t="s">
        <v>103</v>
      </c>
      <c r="B57" s="200"/>
      <c r="C57" s="200"/>
      <c r="D57" s="200"/>
      <c r="E57" s="200"/>
      <c r="F57" s="200"/>
      <c r="G57" s="200"/>
      <c r="H57" s="201"/>
      <c r="I57" s="4">
        <v>50</v>
      </c>
      <c r="J57" s="12">
        <f>SUM(J58:J64)</f>
        <v>208411</v>
      </c>
      <c r="K57" s="12">
        <f>SUM(K58:K64)</f>
        <v>205345</v>
      </c>
    </row>
    <row r="58" spans="1:11" ht="12.75">
      <c r="A58" s="199" t="s">
        <v>76</v>
      </c>
      <c r="B58" s="200"/>
      <c r="C58" s="200"/>
      <c r="D58" s="200"/>
      <c r="E58" s="200"/>
      <c r="F58" s="200"/>
      <c r="G58" s="200"/>
      <c r="H58" s="201"/>
      <c r="I58" s="4">
        <v>51</v>
      </c>
      <c r="J58" s="13"/>
      <c r="K58" s="13"/>
    </row>
    <row r="59" spans="1:11" ht="12.75">
      <c r="A59" s="199" t="s">
        <v>77</v>
      </c>
      <c r="B59" s="200"/>
      <c r="C59" s="200"/>
      <c r="D59" s="200"/>
      <c r="E59" s="200"/>
      <c r="F59" s="200"/>
      <c r="G59" s="200"/>
      <c r="H59" s="201"/>
      <c r="I59" s="4">
        <v>52</v>
      </c>
      <c r="J59" s="13"/>
      <c r="K59" s="13"/>
    </row>
    <row r="60" spans="1:11" ht="12.75">
      <c r="A60" s="199" t="s">
        <v>248</v>
      </c>
      <c r="B60" s="200"/>
      <c r="C60" s="200"/>
      <c r="D60" s="200"/>
      <c r="E60" s="200"/>
      <c r="F60" s="200"/>
      <c r="G60" s="200"/>
      <c r="H60" s="201"/>
      <c r="I60" s="4">
        <v>53</v>
      </c>
      <c r="J60" s="13"/>
      <c r="K60" s="13"/>
    </row>
    <row r="61" spans="1:11" ht="12.75">
      <c r="A61" s="199" t="s">
        <v>83</v>
      </c>
      <c r="B61" s="200"/>
      <c r="C61" s="200"/>
      <c r="D61" s="200"/>
      <c r="E61" s="200"/>
      <c r="F61" s="200"/>
      <c r="G61" s="200"/>
      <c r="H61" s="201"/>
      <c r="I61" s="4">
        <v>54</v>
      </c>
      <c r="J61" s="13"/>
      <c r="K61" s="13"/>
    </row>
    <row r="62" spans="1:11" ht="12.75">
      <c r="A62" s="199" t="s">
        <v>84</v>
      </c>
      <c r="B62" s="200"/>
      <c r="C62" s="200"/>
      <c r="D62" s="200"/>
      <c r="E62" s="200"/>
      <c r="F62" s="200"/>
      <c r="G62" s="200"/>
      <c r="H62" s="201"/>
      <c r="I62" s="4">
        <v>55</v>
      </c>
      <c r="J62" s="13">
        <v>208411</v>
      </c>
      <c r="K62" s="13">
        <v>205345</v>
      </c>
    </row>
    <row r="63" spans="1:11" ht="12.75">
      <c r="A63" s="199" t="s">
        <v>85</v>
      </c>
      <c r="B63" s="200"/>
      <c r="C63" s="200"/>
      <c r="D63" s="200"/>
      <c r="E63" s="200"/>
      <c r="F63" s="200"/>
      <c r="G63" s="200"/>
      <c r="H63" s="201"/>
      <c r="I63" s="4">
        <v>56</v>
      </c>
      <c r="J63" s="13"/>
      <c r="K63" s="13"/>
    </row>
    <row r="64" spans="1:11" ht="12.75">
      <c r="A64" s="199" t="s">
        <v>44</v>
      </c>
      <c r="B64" s="200"/>
      <c r="C64" s="200"/>
      <c r="D64" s="200"/>
      <c r="E64" s="200"/>
      <c r="F64" s="200"/>
      <c r="G64" s="200"/>
      <c r="H64" s="201"/>
      <c r="I64" s="4">
        <v>57</v>
      </c>
      <c r="J64" s="13"/>
      <c r="K64" s="13"/>
    </row>
    <row r="65" spans="1:11" ht="12.75">
      <c r="A65" s="199" t="s">
        <v>213</v>
      </c>
      <c r="B65" s="200"/>
      <c r="C65" s="200"/>
      <c r="D65" s="200"/>
      <c r="E65" s="200"/>
      <c r="F65" s="200"/>
      <c r="G65" s="200"/>
      <c r="H65" s="201"/>
      <c r="I65" s="4">
        <v>58</v>
      </c>
      <c r="J65" s="13">
        <v>130405716</v>
      </c>
      <c r="K65" s="13">
        <v>800100724.3088322</v>
      </c>
    </row>
    <row r="66" spans="1:11" ht="12.75">
      <c r="A66" s="205" t="s">
        <v>56</v>
      </c>
      <c r="B66" s="206"/>
      <c r="C66" s="206"/>
      <c r="D66" s="206"/>
      <c r="E66" s="206"/>
      <c r="F66" s="206"/>
      <c r="G66" s="206"/>
      <c r="H66" s="207"/>
      <c r="I66" s="4">
        <v>59</v>
      </c>
      <c r="J66" s="13"/>
      <c r="K66" s="13"/>
    </row>
    <row r="67" spans="1:11" ht="12.75">
      <c r="A67" s="205" t="s">
        <v>247</v>
      </c>
      <c r="B67" s="206"/>
      <c r="C67" s="206"/>
      <c r="D67" s="206"/>
      <c r="E67" s="206"/>
      <c r="F67" s="206"/>
      <c r="G67" s="206"/>
      <c r="H67" s="207"/>
      <c r="I67" s="4">
        <v>60</v>
      </c>
      <c r="J67" s="12">
        <f>J8+J9+J41+J66</f>
        <v>1646519795</v>
      </c>
      <c r="K67" s="12">
        <f>K8+K9+K41+K66</f>
        <v>2676374286.5513277</v>
      </c>
    </row>
    <row r="68" spans="1:11" ht="12.75">
      <c r="A68" s="211" t="s">
        <v>91</v>
      </c>
      <c r="B68" s="212"/>
      <c r="C68" s="212"/>
      <c r="D68" s="212"/>
      <c r="E68" s="212"/>
      <c r="F68" s="212"/>
      <c r="G68" s="212"/>
      <c r="H68" s="213"/>
      <c r="I68" s="5">
        <v>61</v>
      </c>
      <c r="J68" s="14"/>
      <c r="K68" s="14"/>
    </row>
    <row r="69" spans="1:11" ht="12.75">
      <c r="A69" s="191" t="s">
        <v>58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ht="12.75">
      <c r="A70" s="195" t="s">
        <v>197</v>
      </c>
      <c r="B70" s="196"/>
      <c r="C70" s="196"/>
      <c r="D70" s="196"/>
      <c r="E70" s="196"/>
      <c r="F70" s="196"/>
      <c r="G70" s="196"/>
      <c r="H70" s="216"/>
      <c r="I70" s="6">
        <v>62</v>
      </c>
      <c r="J70" s="20">
        <f>J71+J72+J73+J79+J80+J83+J86</f>
        <v>804243984</v>
      </c>
      <c r="K70" s="20">
        <f>K71+K72+K73+K79+K80+K83+K86</f>
        <v>1565756405.5374734</v>
      </c>
    </row>
    <row r="71" spans="1:11" ht="12.75">
      <c r="A71" s="199" t="s">
        <v>145</v>
      </c>
      <c r="B71" s="200"/>
      <c r="C71" s="200"/>
      <c r="D71" s="200"/>
      <c r="E71" s="200"/>
      <c r="F71" s="200"/>
      <c r="G71" s="200"/>
      <c r="H71" s="201"/>
      <c r="I71" s="4">
        <v>63</v>
      </c>
      <c r="J71" s="13">
        <v>43650000</v>
      </c>
      <c r="K71" s="13">
        <v>102574420</v>
      </c>
    </row>
    <row r="72" spans="1:11" ht="12.75">
      <c r="A72" s="199" t="s">
        <v>146</v>
      </c>
      <c r="B72" s="200"/>
      <c r="C72" s="200"/>
      <c r="D72" s="200"/>
      <c r="E72" s="200"/>
      <c r="F72" s="200"/>
      <c r="G72" s="200"/>
      <c r="H72" s="201"/>
      <c r="I72" s="4">
        <v>64</v>
      </c>
      <c r="J72" s="13">
        <v>460005525</v>
      </c>
      <c r="K72" s="13">
        <v>1142742013</v>
      </c>
    </row>
    <row r="73" spans="1:11" ht="12.75">
      <c r="A73" s="199" t="s">
        <v>147</v>
      </c>
      <c r="B73" s="200"/>
      <c r="C73" s="200"/>
      <c r="D73" s="200"/>
      <c r="E73" s="200"/>
      <c r="F73" s="200"/>
      <c r="G73" s="200"/>
      <c r="H73" s="201"/>
      <c r="I73" s="4">
        <v>65</v>
      </c>
      <c r="J73" s="12">
        <f>J74+J75-J76+J77+J78</f>
        <v>371827653</v>
      </c>
      <c r="K73" s="12">
        <f>K74+K75-K76+K77+K78</f>
        <v>326304606.834901</v>
      </c>
    </row>
    <row r="74" spans="1:11" ht="12.75">
      <c r="A74" s="199" t="s">
        <v>148</v>
      </c>
      <c r="B74" s="200"/>
      <c r="C74" s="200"/>
      <c r="D74" s="200"/>
      <c r="E74" s="200"/>
      <c r="F74" s="200"/>
      <c r="G74" s="200"/>
      <c r="H74" s="201"/>
      <c r="I74" s="4">
        <v>66</v>
      </c>
      <c r="J74" s="13">
        <v>2182500</v>
      </c>
      <c r="K74" s="13">
        <v>2182500</v>
      </c>
    </row>
    <row r="75" spans="1:11" ht="12.75">
      <c r="A75" s="199" t="s">
        <v>149</v>
      </c>
      <c r="B75" s="200"/>
      <c r="C75" s="200"/>
      <c r="D75" s="200"/>
      <c r="E75" s="200"/>
      <c r="F75" s="200"/>
      <c r="G75" s="200"/>
      <c r="H75" s="201"/>
      <c r="I75" s="4">
        <v>67</v>
      </c>
      <c r="J75" s="13">
        <v>3380</v>
      </c>
      <c r="K75" s="13">
        <v>3380</v>
      </c>
    </row>
    <row r="76" spans="1:11" ht="12.75">
      <c r="A76" s="199" t="s">
        <v>137</v>
      </c>
      <c r="B76" s="200"/>
      <c r="C76" s="200"/>
      <c r="D76" s="200"/>
      <c r="E76" s="200"/>
      <c r="F76" s="200"/>
      <c r="G76" s="200"/>
      <c r="H76" s="201"/>
      <c r="I76" s="4">
        <v>68</v>
      </c>
      <c r="J76" s="13">
        <v>3380</v>
      </c>
      <c r="K76" s="13">
        <v>3380</v>
      </c>
    </row>
    <row r="77" spans="1:11" ht="12.75">
      <c r="A77" s="199" t="s">
        <v>138</v>
      </c>
      <c r="B77" s="200"/>
      <c r="C77" s="200"/>
      <c r="D77" s="200"/>
      <c r="E77" s="200"/>
      <c r="F77" s="200"/>
      <c r="G77" s="200"/>
      <c r="H77" s="201"/>
      <c r="I77" s="4">
        <v>69</v>
      </c>
      <c r="J77" s="13"/>
      <c r="K77" s="13"/>
    </row>
    <row r="78" spans="1:11" ht="12.75">
      <c r="A78" s="199" t="s">
        <v>139</v>
      </c>
      <c r="B78" s="200"/>
      <c r="C78" s="200"/>
      <c r="D78" s="200"/>
      <c r="E78" s="200"/>
      <c r="F78" s="200"/>
      <c r="G78" s="200"/>
      <c r="H78" s="201"/>
      <c r="I78" s="4">
        <v>70</v>
      </c>
      <c r="J78" s="13">
        <v>369645153</v>
      </c>
      <c r="K78" s="13">
        <v>324122106.834901</v>
      </c>
    </row>
    <row r="79" spans="1:11" ht="12.75">
      <c r="A79" s="199" t="s">
        <v>140</v>
      </c>
      <c r="B79" s="200"/>
      <c r="C79" s="200"/>
      <c r="D79" s="200"/>
      <c r="E79" s="200"/>
      <c r="F79" s="200"/>
      <c r="G79" s="200"/>
      <c r="H79" s="201"/>
      <c r="I79" s="4">
        <v>71</v>
      </c>
      <c r="J79" s="117">
        <v>114756</v>
      </c>
      <c r="K79" s="13">
        <v>111690</v>
      </c>
    </row>
    <row r="80" spans="1:11" ht="12.75">
      <c r="A80" s="199" t="s">
        <v>244</v>
      </c>
      <c r="B80" s="200"/>
      <c r="C80" s="200"/>
      <c r="D80" s="200"/>
      <c r="E80" s="200"/>
      <c r="F80" s="200"/>
      <c r="G80" s="200"/>
      <c r="H80" s="201"/>
      <c r="I80" s="4">
        <v>72</v>
      </c>
      <c r="J80" s="12">
        <f>J81-J82</f>
        <v>20197276</v>
      </c>
      <c r="K80" s="12">
        <f>K81-K82</f>
        <v>-94058950</v>
      </c>
    </row>
    <row r="81" spans="1:11" ht="12.75">
      <c r="A81" s="208" t="s">
        <v>173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20197276</v>
      </c>
      <c r="K81" s="13"/>
    </row>
    <row r="82" spans="1:11" ht="12.75">
      <c r="A82" s="208" t="s">
        <v>174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/>
      <c r="K82" s="13">
        <v>94058950</v>
      </c>
    </row>
    <row r="83" spans="1:11" ht="12.75">
      <c r="A83" s="199" t="s">
        <v>245</v>
      </c>
      <c r="B83" s="200"/>
      <c r="C83" s="200"/>
      <c r="D83" s="200"/>
      <c r="E83" s="200"/>
      <c r="F83" s="200"/>
      <c r="G83" s="200"/>
      <c r="H83" s="201"/>
      <c r="I83" s="4">
        <v>75</v>
      </c>
      <c r="J83" s="12">
        <f>J84-J85</f>
        <v>-114256226</v>
      </c>
      <c r="K83" s="12">
        <f>K84-K85</f>
        <v>88082625.70257254</v>
      </c>
    </row>
    <row r="84" spans="1:11" ht="12.75">
      <c r="A84" s="208" t="s">
        <v>175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/>
      <c r="K84" s="13">
        <v>88082625.70257254</v>
      </c>
    </row>
    <row r="85" spans="1:11" ht="12.75">
      <c r="A85" s="208" t="s">
        <v>176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114256226</v>
      </c>
      <c r="K85" s="13"/>
    </row>
    <row r="86" spans="1:11" ht="12.75">
      <c r="A86" s="199" t="s">
        <v>177</v>
      </c>
      <c r="B86" s="200"/>
      <c r="C86" s="200"/>
      <c r="D86" s="200"/>
      <c r="E86" s="200"/>
      <c r="F86" s="200"/>
      <c r="G86" s="200"/>
      <c r="H86" s="201"/>
      <c r="I86" s="4">
        <v>78</v>
      </c>
      <c r="J86" s="13">
        <v>22705000</v>
      </c>
      <c r="K86" s="13"/>
    </row>
    <row r="87" spans="1:11" ht="12.75">
      <c r="A87" s="205" t="s">
        <v>17</v>
      </c>
      <c r="B87" s="206"/>
      <c r="C87" s="206"/>
      <c r="D87" s="206"/>
      <c r="E87" s="206"/>
      <c r="F87" s="206"/>
      <c r="G87" s="206"/>
      <c r="H87" s="207"/>
      <c r="I87" s="4">
        <v>79</v>
      </c>
      <c r="J87" s="12">
        <f>SUM(J88:J90)</f>
        <v>56906647</v>
      </c>
      <c r="K87" s="12">
        <f>SUM(K88:K90)</f>
        <v>62748578.5295284</v>
      </c>
    </row>
    <row r="88" spans="1:11" ht="12.75">
      <c r="A88" s="199" t="s">
        <v>133</v>
      </c>
      <c r="B88" s="200"/>
      <c r="C88" s="200"/>
      <c r="D88" s="200"/>
      <c r="E88" s="200"/>
      <c r="F88" s="200"/>
      <c r="G88" s="200"/>
      <c r="H88" s="201"/>
      <c r="I88" s="4">
        <v>80</v>
      </c>
      <c r="J88" s="13">
        <v>1606868</v>
      </c>
      <c r="K88" s="13">
        <v>1348259</v>
      </c>
    </row>
    <row r="89" spans="1:11" ht="12.75">
      <c r="A89" s="199" t="s">
        <v>134</v>
      </c>
      <c r="B89" s="200"/>
      <c r="C89" s="200"/>
      <c r="D89" s="200"/>
      <c r="E89" s="200"/>
      <c r="F89" s="200"/>
      <c r="G89" s="200"/>
      <c r="H89" s="201"/>
      <c r="I89" s="4">
        <v>81</v>
      </c>
      <c r="J89" s="13"/>
      <c r="K89" s="13"/>
    </row>
    <row r="90" spans="1:11" ht="12.75">
      <c r="A90" s="199" t="s">
        <v>135</v>
      </c>
      <c r="B90" s="200"/>
      <c r="C90" s="200"/>
      <c r="D90" s="200"/>
      <c r="E90" s="200"/>
      <c r="F90" s="200"/>
      <c r="G90" s="200"/>
      <c r="H90" s="201"/>
      <c r="I90" s="4">
        <v>82</v>
      </c>
      <c r="J90" s="13">
        <v>55299779</v>
      </c>
      <c r="K90" s="13">
        <v>61400319.5295284</v>
      </c>
    </row>
    <row r="91" spans="1:11" ht="12.75">
      <c r="A91" s="205" t="s">
        <v>18</v>
      </c>
      <c r="B91" s="206"/>
      <c r="C91" s="206"/>
      <c r="D91" s="206"/>
      <c r="E91" s="206"/>
      <c r="F91" s="206"/>
      <c r="G91" s="206"/>
      <c r="H91" s="207"/>
      <c r="I91" s="4">
        <v>83</v>
      </c>
      <c r="J91" s="12">
        <f>SUM(J92:J100)</f>
        <v>528472978</v>
      </c>
      <c r="K91" s="12">
        <f>SUM(K92:K100)</f>
        <v>882190996.9475859</v>
      </c>
    </row>
    <row r="92" spans="1:11" ht="12.75">
      <c r="A92" s="199" t="s">
        <v>136</v>
      </c>
      <c r="B92" s="200"/>
      <c r="C92" s="200"/>
      <c r="D92" s="200"/>
      <c r="E92" s="200"/>
      <c r="F92" s="200"/>
      <c r="G92" s="200"/>
      <c r="H92" s="201"/>
      <c r="I92" s="4">
        <v>84</v>
      </c>
      <c r="J92" s="13">
        <v>7661532</v>
      </c>
      <c r="K92" s="13"/>
    </row>
    <row r="93" spans="1:11" ht="12.75">
      <c r="A93" s="199" t="s">
        <v>249</v>
      </c>
      <c r="B93" s="200"/>
      <c r="C93" s="200"/>
      <c r="D93" s="200"/>
      <c r="E93" s="200"/>
      <c r="F93" s="200"/>
      <c r="G93" s="200"/>
      <c r="H93" s="201"/>
      <c r="I93" s="4">
        <v>85</v>
      </c>
      <c r="J93" s="13"/>
      <c r="K93" s="13">
        <v>75135996.153</v>
      </c>
    </row>
    <row r="94" spans="1:11" ht="12.75">
      <c r="A94" s="199" t="s">
        <v>0</v>
      </c>
      <c r="B94" s="200"/>
      <c r="C94" s="200"/>
      <c r="D94" s="200"/>
      <c r="E94" s="200"/>
      <c r="F94" s="200"/>
      <c r="G94" s="200"/>
      <c r="H94" s="201"/>
      <c r="I94" s="4">
        <v>86</v>
      </c>
      <c r="J94" s="13">
        <v>520811446</v>
      </c>
      <c r="K94" s="13">
        <v>807055000.794586</v>
      </c>
    </row>
    <row r="95" spans="1:11" ht="12.75">
      <c r="A95" s="199" t="s">
        <v>250</v>
      </c>
      <c r="B95" s="200"/>
      <c r="C95" s="200"/>
      <c r="D95" s="200"/>
      <c r="E95" s="200"/>
      <c r="F95" s="200"/>
      <c r="G95" s="200"/>
      <c r="H95" s="201"/>
      <c r="I95" s="4">
        <v>87</v>
      </c>
      <c r="J95" s="13"/>
      <c r="K95" s="13"/>
    </row>
    <row r="96" spans="1:11" ht="12.75">
      <c r="A96" s="199" t="s">
        <v>251</v>
      </c>
      <c r="B96" s="200"/>
      <c r="C96" s="200"/>
      <c r="D96" s="200"/>
      <c r="E96" s="200"/>
      <c r="F96" s="200"/>
      <c r="G96" s="200"/>
      <c r="H96" s="201"/>
      <c r="I96" s="4">
        <v>88</v>
      </c>
      <c r="J96" s="13"/>
      <c r="K96" s="13"/>
    </row>
    <row r="97" spans="1:11" ht="12.75">
      <c r="A97" s="199" t="s">
        <v>252</v>
      </c>
      <c r="B97" s="200"/>
      <c r="C97" s="200"/>
      <c r="D97" s="200"/>
      <c r="E97" s="200"/>
      <c r="F97" s="200"/>
      <c r="G97" s="200"/>
      <c r="H97" s="201"/>
      <c r="I97" s="4">
        <v>89</v>
      </c>
      <c r="J97" s="13"/>
      <c r="K97" s="13"/>
    </row>
    <row r="98" spans="1:11" ht="12.75">
      <c r="A98" s="199" t="s">
        <v>94</v>
      </c>
      <c r="B98" s="200"/>
      <c r="C98" s="200"/>
      <c r="D98" s="200"/>
      <c r="E98" s="200"/>
      <c r="F98" s="200"/>
      <c r="G98" s="200"/>
      <c r="H98" s="201"/>
      <c r="I98" s="4">
        <v>90</v>
      </c>
      <c r="J98" s="13"/>
      <c r="K98" s="13"/>
    </row>
    <row r="99" spans="1:11" ht="12.75">
      <c r="A99" s="199" t="s">
        <v>92</v>
      </c>
      <c r="B99" s="200"/>
      <c r="C99" s="200"/>
      <c r="D99" s="200"/>
      <c r="E99" s="200"/>
      <c r="F99" s="200"/>
      <c r="G99" s="200"/>
      <c r="H99" s="201"/>
      <c r="I99" s="4">
        <v>91</v>
      </c>
      <c r="J99" s="13"/>
      <c r="K99" s="13"/>
    </row>
    <row r="100" spans="1:11" ht="12.75">
      <c r="A100" s="199" t="s">
        <v>93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3"/>
      <c r="K100" s="13"/>
    </row>
    <row r="101" spans="1:11" ht="12.75">
      <c r="A101" s="205" t="s">
        <v>19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2">
        <f>SUM(J102:J113)</f>
        <v>256896186</v>
      </c>
      <c r="K101" s="12">
        <f>SUM(K102:K113)</f>
        <v>165678306.1785656</v>
      </c>
    </row>
    <row r="102" spans="1:11" ht="12.75">
      <c r="A102" s="199" t="s">
        <v>136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3">
        <v>33969748</v>
      </c>
      <c r="K102" s="13">
        <v>22533585.8827697</v>
      </c>
    </row>
    <row r="103" spans="1:11" ht="12.75">
      <c r="A103" s="199" t="s">
        <v>249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3"/>
      <c r="K103" s="13"/>
    </row>
    <row r="104" spans="1:11" ht="12.75">
      <c r="A104" s="199" t="s">
        <v>0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3">
        <v>135431755</v>
      </c>
      <c r="K104" s="13">
        <v>38221201.8342733</v>
      </c>
    </row>
    <row r="105" spans="1:11" ht="12.75">
      <c r="A105" s="199" t="s">
        <v>250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3"/>
      <c r="K105" s="13">
        <v>12451669.5014353</v>
      </c>
    </row>
    <row r="106" spans="1:11" ht="12.75">
      <c r="A106" s="199" t="s">
        <v>251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3">
        <v>43001110</v>
      </c>
      <c r="K106" s="13">
        <v>23632848.9654897</v>
      </c>
    </row>
    <row r="107" spans="1:11" ht="12.75">
      <c r="A107" s="199" t="s">
        <v>252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3"/>
      <c r="K107" s="13"/>
    </row>
    <row r="108" spans="1:11" ht="12.75">
      <c r="A108" s="199" t="s">
        <v>94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3"/>
      <c r="K108" s="13"/>
    </row>
    <row r="109" spans="1:11" ht="12.75">
      <c r="A109" s="199" t="s">
        <v>95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3">
        <v>6378492</v>
      </c>
      <c r="K109" s="118">
        <v>16091425</v>
      </c>
    </row>
    <row r="110" spans="1:11" ht="12.75">
      <c r="A110" s="199" t="s">
        <v>96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3">
        <v>9010719</v>
      </c>
      <c r="K110" s="118">
        <v>29754720.9945976</v>
      </c>
    </row>
    <row r="111" spans="1:11" ht="12.75">
      <c r="A111" s="199" t="s">
        <v>99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3"/>
      <c r="K111" s="118"/>
    </row>
    <row r="112" spans="1:11" ht="12.75">
      <c r="A112" s="199" t="s">
        <v>97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3"/>
      <c r="K112" s="118"/>
    </row>
    <row r="113" spans="1:11" ht="12.75">
      <c r="A113" s="199" t="s">
        <v>98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3">
        <v>29104362</v>
      </c>
      <c r="K113" s="118">
        <v>22992854</v>
      </c>
    </row>
    <row r="114" spans="1:11" ht="12.75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3"/>
      <c r="K114" s="13"/>
    </row>
    <row r="115" spans="1:11" ht="12.75">
      <c r="A115" s="205" t="s">
        <v>23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2">
        <f>J70+J87+J91+J101+J114</f>
        <v>1646519795</v>
      </c>
      <c r="K115" s="12">
        <f>K70+K87+K91+K101+K114</f>
        <v>2676374287.1931534</v>
      </c>
    </row>
    <row r="116" spans="1:11" ht="12.75">
      <c r="A116" s="188" t="s">
        <v>57</v>
      </c>
      <c r="B116" s="189"/>
      <c r="C116" s="189"/>
      <c r="D116" s="189"/>
      <c r="E116" s="189"/>
      <c r="F116" s="189"/>
      <c r="G116" s="189"/>
      <c r="H116" s="190"/>
      <c r="I116" s="5">
        <v>108</v>
      </c>
      <c r="J116" s="14"/>
      <c r="K116" s="14"/>
    </row>
    <row r="117" spans="1:11" ht="12.75">
      <c r="A117" s="191" t="s">
        <v>287</v>
      </c>
      <c r="B117" s="192"/>
      <c r="C117" s="192"/>
      <c r="D117" s="192"/>
      <c r="E117" s="192"/>
      <c r="F117" s="192"/>
      <c r="G117" s="192"/>
      <c r="H117" s="192"/>
      <c r="I117" s="193"/>
      <c r="J117" s="193"/>
      <c r="K117" s="194"/>
    </row>
    <row r="118" spans="1:11" ht="12.75">
      <c r="A118" s="195" t="s">
        <v>191</v>
      </c>
      <c r="B118" s="196"/>
      <c r="C118" s="196"/>
      <c r="D118" s="196"/>
      <c r="E118" s="196"/>
      <c r="F118" s="196"/>
      <c r="G118" s="196"/>
      <c r="H118" s="196"/>
      <c r="I118" s="197"/>
      <c r="J118" s="197"/>
      <c r="K118" s="198"/>
    </row>
    <row r="119" spans="1:11" ht="12.75">
      <c r="A119" s="199" t="s">
        <v>6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19">
        <f>+J70-J120</f>
        <v>781538984</v>
      </c>
      <c r="K119" s="119">
        <f>+K70-K120</f>
        <v>1565756405.5374734</v>
      </c>
    </row>
    <row r="120" spans="1:11" ht="12.75">
      <c r="A120" s="202" t="s">
        <v>7</v>
      </c>
      <c r="B120" s="203"/>
      <c r="C120" s="203"/>
      <c r="D120" s="203"/>
      <c r="E120" s="203"/>
      <c r="F120" s="203"/>
      <c r="G120" s="203"/>
      <c r="H120" s="204"/>
      <c r="I120" s="7">
        <v>110</v>
      </c>
      <c r="J120" s="120">
        <f>+J86</f>
        <v>22705000</v>
      </c>
      <c r="K120" s="12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6" t="s">
        <v>100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12.75">
      <c r="A123" s="18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conditionalFormatting sqref="J12:J15">
    <cfRule type="cellIs" priority="12" dxfId="1" operator="notEqual" stopIfTrue="1">
      <formula>ROUND(J12,0)</formula>
    </cfRule>
    <cfRule type="cellIs" priority="13" dxfId="2" operator="lessThan" stopIfTrue="1">
      <formula>0</formula>
    </cfRule>
  </conditionalFormatting>
  <conditionalFormatting sqref="J21">
    <cfRule type="cellIs" priority="10" dxfId="1" operator="notEqual" stopIfTrue="1">
      <formula>ROUND(J21,0)</formula>
    </cfRule>
    <cfRule type="cellIs" priority="11" dxfId="2" operator="lessThan" stopIfTrue="1">
      <formula>0</formula>
    </cfRule>
  </conditionalFormatting>
  <conditionalFormatting sqref="J23">
    <cfRule type="cellIs" priority="8" dxfId="1" operator="notEqual" stopIfTrue="1">
      <formula>ROUND(J23,0)</formula>
    </cfRule>
    <cfRule type="cellIs" priority="9" dxfId="2" operator="lessThan" stopIfTrue="1">
      <formula>0</formula>
    </cfRule>
  </conditionalFormatting>
  <conditionalFormatting sqref="K12:K15">
    <cfRule type="cellIs" priority="6" dxfId="1" operator="notEqual" stopIfTrue="1">
      <formula>ROUND(K12,0)</formula>
    </cfRule>
    <cfRule type="cellIs" priority="7" dxfId="2" operator="lessThan" stopIfTrue="1">
      <formula>0</formula>
    </cfRule>
  </conditionalFormatting>
  <conditionalFormatting sqref="K21">
    <cfRule type="cellIs" priority="4" dxfId="1" operator="notEqual" stopIfTrue="1">
      <formula>ROUND(K21,0)</formula>
    </cfRule>
    <cfRule type="cellIs" priority="5" dxfId="2" operator="lessThan" stopIfTrue="1">
      <formula>0</formula>
    </cfRule>
  </conditionalFormatting>
  <conditionalFormatting sqref="K23">
    <cfRule type="cellIs" priority="2" dxfId="1" operator="notEqual" stopIfTrue="1">
      <formula>ROUND(K23,0)</formula>
    </cfRule>
    <cfRule type="cellIs" priority="3" dxfId="2" operator="lessThan" stopIfTrue="1">
      <formula>0</formula>
    </cfRule>
  </conditionalFormatting>
  <conditionalFormatting sqref="J79">
    <cfRule type="cellIs" priority="1" dxfId="1" operator="notEqual" stopIfTrue="1">
      <formula>ROUND(J79,0)</formula>
    </cfRule>
  </conditionalFormatting>
  <dataValidations count="5">
    <dataValidation type="whole" operator="notEqual" allowBlank="1" showInputMessage="1" showErrorMessage="1" errorTitle="Pogrešan unos" error="Mogu se unijeti samo cjelobrojne pozitivne ili negativne vrijednosti." sqref="J70:J72 J74:J78 J81 J88:J90 J92:J94 J102:J114 J84:J8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4:J45 J116:K116 K27 K62 J8:K8 J68:K68 J9:J11 J16:J20 J22 J48:J67 J95:J101 J115 J73 J82:J83 J80 J87 J91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12:J15 J21 J23 J46:J47">
      <formula1>0</formula1>
    </dataValidation>
    <dataValidation allowBlank="1" sqref="K9:K26 K28:K61 K63:K67 K70:K115 J119:K120"/>
    <dataValidation type="whole" operator="notEqual" allowBlank="1" showInputMessage="1" showErrorMessage="1" errorTitle="Pogrešan upis" error="Dopušten je upis samo cjelobrojnih vrijednosti ili nule" sqref="J7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28">
      <selection activeCell="A21" sqref="A21:H21"/>
    </sheetView>
  </sheetViews>
  <sheetFormatPr defaultColWidth="9.140625" defaultRowHeight="12.75"/>
  <cols>
    <col min="10" max="10" width="10.421875" style="0" bestFit="1" customWidth="1"/>
    <col min="11" max="11" width="9.8515625" style="0" bestFit="1" customWidth="1"/>
  </cols>
  <sheetData>
    <row r="1" spans="1:11" ht="12.75">
      <c r="A1" s="217" t="s">
        <v>158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353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5" t="s">
        <v>351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59</v>
      </c>
      <c r="B5" s="248"/>
      <c r="C5" s="248"/>
      <c r="D5" s="248"/>
      <c r="E5" s="248"/>
      <c r="F5" s="248"/>
      <c r="G5" s="248"/>
      <c r="H5" s="248"/>
      <c r="I5" s="77" t="s">
        <v>288</v>
      </c>
      <c r="J5" s="79" t="s">
        <v>154</v>
      </c>
      <c r="K5" s="79" t="s">
        <v>155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81">
        <v>2</v>
      </c>
      <c r="J6" s="80">
        <v>3</v>
      </c>
      <c r="K6" s="80">
        <v>4</v>
      </c>
    </row>
    <row r="7" spans="1:11" ht="12.75">
      <c r="A7" s="195" t="s">
        <v>24</v>
      </c>
      <c r="B7" s="196"/>
      <c r="C7" s="196"/>
      <c r="D7" s="196"/>
      <c r="E7" s="196"/>
      <c r="F7" s="196"/>
      <c r="G7" s="196"/>
      <c r="H7" s="216"/>
      <c r="I7" s="6">
        <v>111</v>
      </c>
      <c r="J7" s="121">
        <f>SUM(J8:J9)</f>
        <v>435870749</v>
      </c>
      <c r="K7" s="121">
        <f>SUM(K8:K9)</f>
        <v>717162557.4733611</v>
      </c>
    </row>
    <row r="8" spans="1:11" ht="12.75">
      <c r="A8" s="205" t="s">
        <v>156</v>
      </c>
      <c r="B8" s="206"/>
      <c r="C8" s="206"/>
      <c r="D8" s="206"/>
      <c r="E8" s="206"/>
      <c r="F8" s="206"/>
      <c r="G8" s="206"/>
      <c r="H8" s="207"/>
      <c r="I8" s="4">
        <v>112</v>
      </c>
      <c r="J8" s="13">
        <v>432664732</v>
      </c>
      <c r="K8" s="13">
        <v>711983826.7541537</v>
      </c>
    </row>
    <row r="9" spans="1:11" ht="12.75">
      <c r="A9" s="205" t="s">
        <v>104</v>
      </c>
      <c r="B9" s="206"/>
      <c r="C9" s="206"/>
      <c r="D9" s="206"/>
      <c r="E9" s="206"/>
      <c r="F9" s="206"/>
      <c r="G9" s="206"/>
      <c r="H9" s="207"/>
      <c r="I9" s="4">
        <v>113</v>
      </c>
      <c r="J9" s="13">
        <v>3206017</v>
      </c>
      <c r="K9" s="13">
        <v>5178730.7192074</v>
      </c>
    </row>
    <row r="10" spans="1:11" ht="12.75">
      <c r="A10" s="205" t="s">
        <v>10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22">
        <f>J11+J12+J16+J20+J21+J22+J25+J26</f>
        <v>532973726</v>
      </c>
      <c r="K10" s="122">
        <f>K11+K12+K16+K20+K21+K22+K25+K26</f>
        <v>566770595.1067467</v>
      </c>
    </row>
    <row r="11" spans="1:11" ht="12.75">
      <c r="A11" s="205" t="s">
        <v>105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3"/>
      <c r="K11" s="13"/>
    </row>
    <row r="12" spans="1:11" ht="12.75">
      <c r="A12" s="205" t="s">
        <v>20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22">
        <f>SUM(J13:J15)</f>
        <v>128847476</v>
      </c>
      <c r="K12" s="122">
        <f>SUM(K13:K15)</f>
        <v>239363839.06486714</v>
      </c>
    </row>
    <row r="13" spans="1:11" ht="12.75">
      <c r="A13" s="199" t="s">
        <v>150</v>
      </c>
      <c r="B13" s="200"/>
      <c r="C13" s="200"/>
      <c r="D13" s="200"/>
      <c r="E13" s="200"/>
      <c r="F13" s="200"/>
      <c r="G13" s="200"/>
      <c r="H13" s="201"/>
      <c r="I13" s="4">
        <v>117</v>
      </c>
      <c r="J13" s="13">
        <v>69350511</v>
      </c>
      <c r="K13" s="13">
        <v>105044038.16180873</v>
      </c>
    </row>
    <row r="14" spans="1:11" ht="12.75">
      <c r="A14" s="199" t="s">
        <v>151</v>
      </c>
      <c r="B14" s="200"/>
      <c r="C14" s="200"/>
      <c r="D14" s="200"/>
      <c r="E14" s="200"/>
      <c r="F14" s="200"/>
      <c r="G14" s="200"/>
      <c r="H14" s="201"/>
      <c r="I14" s="4">
        <v>118</v>
      </c>
      <c r="J14" s="13"/>
      <c r="K14" s="13">
        <v>0</v>
      </c>
    </row>
    <row r="15" spans="1:11" ht="12.75">
      <c r="A15" s="199" t="s">
        <v>61</v>
      </c>
      <c r="B15" s="200"/>
      <c r="C15" s="200"/>
      <c r="D15" s="200"/>
      <c r="E15" s="200"/>
      <c r="F15" s="200"/>
      <c r="G15" s="200"/>
      <c r="H15" s="201"/>
      <c r="I15" s="4">
        <v>119</v>
      </c>
      <c r="J15" s="13">
        <v>59496965</v>
      </c>
      <c r="K15" s="13">
        <v>134319800.9030584</v>
      </c>
    </row>
    <row r="16" spans="1:11" ht="12.75">
      <c r="A16" s="205" t="s">
        <v>21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22">
        <f>SUM(J17:J19)</f>
        <v>125890225</v>
      </c>
      <c r="K16" s="122">
        <f>SUM(K17:K19)</f>
        <v>217395615.04667187</v>
      </c>
    </row>
    <row r="17" spans="1:11" ht="12.75">
      <c r="A17" s="199" t="s">
        <v>62</v>
      </c>
      <c r="B17" s="200"/>
      <c r="C17" s="200"/>
      <c r="D17" s="200"/>
      <c r="E17" s="200"/>
      <c r="F17" s="200"/>
      <c r="G17" s="200"/>
      <c r="H17" s="201"/>
      <c r="I17" s="4">
        <v>121</v>
      </c>
      <c r="J17" s="13">
        <v>78540643</v>
      </c>
      <c r="K17" s="13">
        <v>146802342.88625956</v>
      </c>
    </row>
    <row r="18" spans="1:11" ht="12.75">
      <c r="A18" s="199" t="s">
        <v>63</v>
      </c>
      <c r="B18" s="200"/>
      <c r="C18" s="200"/>
      <c r="D18" s="200"/>
      <c r="E18" s="200"/>
      <c r="F18" s="200"/>
      <c r="G18" s="200"/>
      <c r="H18" s="201"/>
      <c r="I18" s="4">
        <v>122</v>
      </c>
      <c r="J18" s="13">
        <v>30865817</v>
      </c>
      <c r="K18" s="13">
        <v>44910321.0164004</v>
      </c>
    </row>
    <row r="19" spans="1:11" ht="12.75">
      <c r="A19" s="199" t="s">
        <v>64</v>
      </c>
      <c r="B19" s="200"/>
      <c r="C19" s="200"/>
      <c r="D19" s="200"/>
      <c r="E19" s="200"/>
      <c r="F19" s="200"/>
      <c r="G19" s="200"/>
      <c r="H19" s="201"/>
      <c r="I19" s="4">
        <v>123</v>
      </c>
      <c r="J19" s="13">
        <v>16483765</v>
      </c>
      <c r="K19" s="13">
        <v>25682951.144011915</v>
      </c>
    </row>
    <row r="20" spans="1:11" ht="12.75">
      <c r="A20" s="205" t="s">
        <v>106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3">
        <v>73927185</v>
      </c>
      <c r="K20" s="13">
        <v>62470960.8639779</v>
      </c>
    </row>
    <row r="21" spans="1:11" ht="12.75">
      <c r="A21" s="205" t="s">
        <v>107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3"/>
      <c r="K21" s="13"/>
    </row>
    <row r="22" spans="1:11" ht="12.75">
      <c r="A22" s="205" t="s">
        <v>22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22">
        <f>SUM(J23:J24)</f>
        <v>148584241</v>
      </c>
      <c r="K22" s="122">
        <f>SUM(K23:K24)</f>
        <v>0</v>
      </c>
    </row>
    <row r="23" spans="1:11" ht="12.75">
      <c r="A23" s="199" t="s">
        <v>141</v>
      </c>
      <c r="B23" s="200"/>
      <c r="C23" s="200"/>
      <c r="D23" s="200"/>
      <c r="E23" s="200"/>
      <c r="F23" s="200"/>
      <c r="G23" s="200"/>
      <c r="H23" s="201"/>
      <c r="I23" s="4">
        <v>127</v>
      </c>
      <c r="J23" s="13">
        <v>148584241</v>
      </c>
      <c r="K23" s="13"/>
    </row>
    <row r="24" spans="1:11" ht="12.75">
      <c r="A24" s="199" t="s">
        <v>142</v>
      </c>
      <c r="B24" s="200"/>
      <c r="C24" s="200"/>
      <c r="D24" s="200"/>
      <c r="E24" s="200"/>
      <c r="F24" s="200"/>
      <c r="G24" s="200"/>
      <c r="H24" s="201"/>
      <c r="I24" s="4">
        <v>128</v>
      </c>
      <c r="J24" s="13"/>
      <c r="K24" s="13"/>
    </row>
    <row r="25" spans="1:11" ht="12.75">
      <c r="A25" s="205" t="s">
        <v>108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3"/>
      <c r="K25" s="13"/>
    </row>
    <row r="26" spans="1:11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3">
        <v>55724599</v>
      </c>
      <c r="K26" s="13">
        <v>47540180.131229796</v>
      </c>
    </row>
    <row r="27" spans="1:11" ht="12.75">
      <c r="A27" s="205" t="s">
        <v>219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22">
        <f>SUM(J28:J32)</f>
        <v>135982</v>
      </c>
      <c r="K27" s="122">
        <f>SUM(K28:K32)</f>
        <v>6060910.8327443</v>
      </c>
    </row>
    <row r="28" spans="1:11" ht="12.75">
      <c r="A28" s="205" t="s">
        <v>233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3"/>
      <c r="K28" s="13"/>
    </row>
    <row r="29" spans="1:11" ht="12.75">
      <c r="A29" s="205" t="s">
        <v>159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3">
        <v>135982</v>
      </c>
      <c r="K29" s="13">
        <v>6060910.8327443</v>
      </c>
    </row>
    <row r="30" spans="1:11" ht="12.75">
      <c r="A30" s="205" t="s">
        <v>143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3"/>
      <c r="K30" s="13"/>
    </row>
    <row r="31" spans="1:11" ht="12.75">
      <c r="A31" s="205" t="s">
        <v>229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3"/>
      <c r="K31" s="13"/>
    </row>
    <row r="32" spans="1:11" ht="12.75">
      <c r="A32" s="205" t="s">
        <v>144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3"/>
      <c r="K32" s="13"/>
    </row>
    <row r="33" spans="1:11" ht="12.75">
      <c r="A33" s="205" t="s">
        <v>220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22">
        <f>SUM(J34:J37)</f>
        <v>41005073</v>
      </c>
      <c r="K33" s="122">
        <f>SUM(K34:K37)</f>
        <v>43945971.309921995</v>
      </c>
    </row>
    <row r="34" spans="1:11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3">
        <v>16874388</v>
      </c>
      <c r="K34" s="13">
        <v>3251783.8881042</v>
      </c>
    </row>
    <row r="35" spans="1:11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3">
        <v>24130685</v>
      </c>
      <c r="K35" s="13">
        <v>36348581.735891595</v>
      </c>
    </row>
    <row r="36" spans="1:11" ht="12.75">
      <c r="A36" s="205" t="s">
        <v>230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3"/>
      <c r="K36" s="13"/>
    </row>
    <row r="37" spans="1:11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3"/>
      <c r="K37" s="13">
        <v>4345605.685926202</v>
      </c>
    </row>
    <row r="38" spans="1:11" ht="12.75">
      <c r="A38" s="205" t="s">
        <v>201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3"/>
      <c r="K38" s="13"/>
    </row>
    <row r="39" spans="1:11" ht="12.75">
      <c r="A39" s="205" t="s">
        <v>202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3"/>
      <c r="K39" s="13">
        <v>962309.3694165</v>
      </c>
    </row>
    <row r="40" spans="1:11" ht="12.75">
      <c r="A40" s="205" t="s">
        <v>231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3"/>
      <c r="K40" s="13"/>
    </row>
    <row r="41" spans="1:11" ht="12.75">
      <c r="A41" s="205" t="s">
        <v>232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3"/>
      <c r="K41" s="13"/>
    </row>
    <row r="42" spans="1:11" ht="12.75">
      <c r="A42" s="205" t="s">
        <v>221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22">
        <f>J7+J27+J38+J40</f>
        <v>436006731</v>
      </c>
      <c r="K42" s="122">
        <f>K7+K27+K38+K40</f>
        <v>723223468.3061054</v>
      </c>
    </row>
    <row r="43" spans="1:11" ht="12.75">
      <c r="A43" s="205" t="s">
        <v>222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22">
        <f>J10+J33+J39+J41</f>
        <v>573978799</v>
      </c>
      <c r="K43" s="122">
        <f>K10+K33+K39+K41</f>
        <v>611678875.7860851</v>
      </c>
    </row>
    <row r="44" spans="1:11" ht="12.75">
      <c r="A44" s="205" t="s">
        <v>242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22">
        <f>J42-J43</f>
        <v>-137972068</v>
      </c>
      <c r="K44" s="122">
        <f>K42-K43</f>
        <v>111544592.52002025</v>
      </c>
    </row>
    <row r="45" spans="1:11" ht="12.75">
      <c r="A45" s="208" t="s">
        <v>224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2"/>
      <c r="K45" s="122">
        <f>IF(K42&gt;K43,K42-K43,0)</f>
        <v>111544592.52002025</v>
      </c>
    </row>
    <row r="46" spans="1:11" ht="12.75">
      <c r="A46" s="208" t="s">
        <v>225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2">
        <f>IF(J43&gt;J42,J43-J42,0)</f>
        <v>137972068</v>
      </c>
      <c r="K46" s="122"/>
    </row>
    <row r="47" spans="1:11" ht="12.75">
      <c r="A47" s="205" t="s">
        <v>223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3">
        <v>-23715842</v>
      </c>
      <c r="K47" s="13">
        <v>23461966.817447703</v>
      </c>
    </row>
    <row r="48" spans="1:11" ht="12.75">
      <c r="A48" s="205" t="s">
        <v>243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22">
        <f>J44-J47</f>
        <v>-114256226</v>
      </c>
      <c r="K48" s="122">
        <f>K44-K47</f>
        <v>88082625.70257254</v>
      </c>
    </row>
    <row r="49" spans="1:11" ht="12.75">
      <c r="A49" s="208" t="s">
        <v>198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2">
        <f>IF(J48&gt;0,J48,0)</f>
        <v>0</v>
      </c>
      <c r="K49" s="122">
        <f>IF(K48&gt;0,K48,0)</f>
        <v>88082625.70257254</v>
      </c>
    </row>
    <row r="50" spans="1:11" ht="12.75">
      <c r="A50" s="242" t="s">
        <v>226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23">
        <f>IF(J48&lt;0,-J48,0)</f>
        <v>114256226</v>
      </c>
      <c r="K50" s="123">
        <f>IF(K48&lt;0,-K48,0)</f>
        <v>0</v>
      </c>
    </row>
    <row r="51" spans="1:11" ht="12.75">
      <c r="A51" s="191" t="s">
        <v>118</v>
      </c>
      <c r="B51" s="192"/>
      <c r="C51" s="192"/>
      <c r="D51" s="192"/>
      <c r="E51" s="192"/>
      <c r="F51" s="192"/>
      <c r="G51" s="192"/>
      <c r="H51" s="192"/>
      <c r="I51" s="240"/>
      <c r="J51" s="240"/>
      <c r="K51" s="241"/>
    </row>
    <row r="52" spans="1:11" ht="12.75">
      <c r="A52" s="195" t="s">
        <v>192</v>
      </c>
      <c r="B52" s="196"/>
      <c r="C52" s="196"/>
      <c r="D52" s="196"/>
      <c r="E52" s="196"/>
      <c r="F52" s="196"/>
      <c r="G52" s="196"/>
      <c r="H52" s="196"/>
      <c r="I52" s="197"/>
      <c r="J52" s="197"/>
      <c r="K52" s="198"/>
    </row>
    <row r="53" spans="1:11" ht="12.75">
      <c r="A53" s="234" t="s">
        <v>240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241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191" t="s">
        <v>195</v>
      </c>
      <c r="B55" s="192"/>
      <c r="C55" s="192"/>
      <c r="D55" s="192"/>
      <c r="E55" s="192"/>
      <c r="F55" s="192"/>
      <c r="G55" s="192"/>
      <c r="H55" s="192"/>
      <c r="I55" s="240"/>
      <c r="J55" s="240"/>
      <c r="K55" s="241"/>
    </row>
    <row r="56" spans="1:11" ht="12.75">
      <c r="A56" s="195" t="s">
        <v>210</v>
      </c>
      <c r="B56" s="196"/>
      <c r="C56" s="196"/>
      <c r="D56" s="196"/>
      <c r="E56" s="196"/>
      <c r="F56" s="196"/>
      <c r="G56" s="196"/>
      <c r="H56" s="216"/>
      <c r="I56" s="21">
        <v>157</v>
      </c>
      <c r="J56" s="11">
        <f>J48</f>
        <v>-114256226</v>
      </c>
      <c r="K56" s="11">
        <f>K48</f>
        <v>88082625.70257254</v>
      </c>
    </row>
    <row r="57" spans="1:11" ht="12.75">
      <c r="A57" s="205" t="s">
        <v>227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22">
        <f>SUM(J58:J64)</f>
        <v>37230</v>
      </c>
      <c r="K57" s="122">
        <f>SUM(K58:K64)</f>
        <v>75361</v>
      </c>
    </row>
    <row r="58" spans="1:11" ht="12.75">
      <c r="A58" s="205" t="s">
        <v>234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3"/>
      <c r="K58" s="13">
        <v>-1629368</v>
      </c>
    </row>
    <row r="59" spans="1:11" ht="12.75">
      <c r="A59" s="205" t="s">
        <v>235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3"/>
      <c r="K59" s="13"/>
    </row>
    <row r="60" spans="1:11" ht="12.75">
      <c r="A60" s="205" t="s">
        <v>43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3">
        <v>37230</v>
      </c>
      <c r="K60" s="13">
        <v>-3066</v>
      </c>
    </row>
    <row r="61" spans="1:11" ht="12.75">
      <c r="A61" s="205" t="s">
        <v>236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3"/>
      <c r="K61" s="13"/>
    </row>
    <row r="62" spans="1:11" ht="12.75">
      <c r="A62" s="205" t="s">
        <v>237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3"/>
      <c r="K62" s="13">
        <v>1707795</v>
      </c>
    </row>
    <row r="63" spans="1:11" ht="12.75">
      <c r="A63" s="205" t="s">
        <v>238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3"/>
      <c r="K63" s="13"/>
    </row>
    <row r="64" spans="1:11" ht="12.75">
      <c r="A64" s="205" t="s">
        <v>239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3"/>
      <c r="K64" s="13"/>
    </row>
    <row r="65" spans="1:11" ht="12.75">
      <c r="A65" s="205" t="s">
        <v>228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3"/>
      <c r="K65" s="13"/>
    </row>
    <row r="66" spans="1:11" ht="12.75">
      <c r="A66" s="205" t="s">
        <v>199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22">
        <f>J57-J65</f>
        <v>37230</v>
      </c>
      <c r="K66" s="122">
        <f>K57-K65</f>
        <v>75361</v>
      </c>
    </row>
    <row r="67" spans="1:11" ht="12.75">
      <c r="A67" s="205" t="s">
        <v>200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23">
        <f>J56+J66</f>
        <v>-114218996</v>
      </c>
      <c r="K67" s="123">
        <f>K56+K66</f>
        <v>88157986.70257254</v>
      </c>
    </row>
    <row r="68" spans="1:11" ht="12.75">
      <c r="A68" s="191" t="s">
        <v>194</v>
      </c>
      <c r="B68" s="192"/>
      <c r="C68" s="192"/>
      <c r="D68" s="192"/>
      <c r="E68" s="192"/>
      <c r="F68" s="192"/>
      <c r="G68" s="192"/>
      <c r="H68" s="192"/>
      <c r="I68" s="240"/>
      <c r="J68" s="240"/>
      <c r="K68" s="241"/>
    </row>
    <row r="69" spans="1:11" ht="12.75">
      <c r="A69" s="195" t="s">
        <v>193</v>
      </c>
      <c r="B69" s="196"/>
      <c r="C69" s="196"/>
      <c r="D69" s="196"/>
      <c r="E69" s="196"/>
      <c r="F69" s="196"/>
      <c r="G69" s="196"/>
      <c r="H69" s="196"/>
      <c r="I69" s="197"/>
      <c r="J69" s="197"/>
      <c r="K69" s="198"/>
    </row>
    <row r="70" spans="1:11" ht="12.75">
      <c r="A70" s="234" t="s">
        <v>240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v>-114256226</v>
      </c>
      <c r="K70" s="13">
        <v>87568981.70257254</v>
      </c>
    </row>
    <row r="71" spans="1:11" ht="12.75">
      <c r="A71" s="237" t="s">
        <v>241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>
        <v>513644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2">
    <dataValidation type="whole" operator="notEqual" allowBlank="1" showInputMessage="1" showErrorMessage="1" errorTitle="Pogrešan unos" error="Mogu se unijeti samo cjelobrojne vrijednosti." sqref="J71 K70:K71 J53:K54">
      <formula1>999999999999</formula1>
    </dataValidation>
    <dataValidation allowBlank="1" sqref="J22:J50 J7:J20 J56:K67 J70 K7:K50"/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6">
      <selection activeCell="A4" sqref="A4:K4"/>
    </sheetView>
  </sheetViews>
  <sheetFormatPr defaultColWidth="9.140625" defaultRowHeight="12.75"/>
  <cols>
    <col min="10" max="10" width="10.421875" style="0" bestFit="1" customWidth="1"/>
    <col min="11" max="11" width="10.8515625" style="0" bestFit="1" customWidth="1"/>
  </cols>
  <sheetData>
    <row r="1" spans="1:11" ht="12.75">
      <c r="A1" s="253" t="s">
        <v>168</v>
      </c>
      <c r="B1" s="254"/>
      <c r="C1" s="254"/>
      <c r="D1" s="254"/>
      <c r="E1" s="254"/>
      <c r="F1" s="254"/>
      <c r="G1" s="254"/>
      <c r="H1" s="254"/>
      <c r="I1" s="254"/>
      <c r="J1" s="255"/>
      <c r="K1" s="219"/>
    </row>
    <row r="2" spans="1:11" ht="12.75">
      <c r="A2" s="257" t="s">
        <v>349</v>
      </c>
      <c r="B2" s="258"/>
      <c r="C2" s="258"/>
      <c r="D2" s="258"/>
      <c r="E2" s="258"/>
      <c r="F2" s="258"/>
      <c r="G2" s="258"/>
      <c r="H2" s="258"/>
      <c r="I2" s="258"/>
      <c r="J2" s="255"/>
      <c r="K2" s="25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9" t="s">
        <v>350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" thickBot="1">
      <c r="A5" s="262" t="s">
        <v>59</v>
      </c>
      <c r="B5" s="262"/>
      <c r="C5" s="262"/>
      <c r="D5" s="262"/>
      <c r="E5" s="262"/>
      <c r="F5" s="262"/>
      <c r="G5" s="262"/>
      <c r="H5" s="262"/>
      <c r="I5" s="87" t="s">
        <v>288</v>
      </c>
      <c r="J5" s="88" t="s">
        <v>154</v>
      </c>
      <c r="K5" s="88" t="s">
        <v>155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89">
        <v>2</v>
      </c>
      <c r="J6" s="90" t="s">
        <v>292</v>
      </c>
      <c r="K6" s="90" t="s">
        <v>293</v>
      </c>
    </row>
    <row r="7" spans="1:11" ht="12.75">
      <c r="A7" s="249" t="s">
        <v>160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99" t="s">
        <v>38</v>
      </c>
      <c r="B8" s="200"/>
      <c r="C8" s="200"/>
      <c r="D8" s="200"/>
      <c r="E8" s="200"/>
      <c r="F8" s="200"/>
      <c r="G8" s="200"/>
      <c r="H8" s="200"/>
      <c r="I8" s="4">
        <v>1</v>
      </c>
      <c r="J8" s="13">
        <v>-137972068</v>
      </c>
      <c r="K8" s="11">
        <v>111544593</v>
      </c>
    </row>
    <row r="9" spans="1:11" ht="12.75">
      <c r="A9" s="199" t="s">
        <v>39</v>
      </c>
      <c r="B9" s="200"/>
      <c r="C9" s="200"/>
      <c r="D9" s="200"/>
      <c r="E9" s="200"/>
      <c r="F9" s="200"/>
      <c r="G9" s="200"/>
      <c r="H9" s="200"/>
      <c r="I9" s="4">
        <v>2</v>
      </c>
      <c r="J9" s="13">
        <v>73927185</v>
      </c>
      <c r="K9" s="13">
        <v>62470961</v>
      </c>
    </row>
    <row r="10" spans="1:11" ht="12.75">
      <c r="A10" s="199" t="s">
        <v>40</v>
      </c>
      <c r="B10" s="200"/>
      <c r="C10" s="200"/>
      <c r="D10" s="200"/>
      <c r="E10" s="200"/>
      <c r="F10" s="200"/>
      <c r="G10" s="200"/>
      <c r="H10" s="200"/>
      <c r="I10" s="4">
        <v>3</v>
      </c>
      <c r="J10" s="13">
        <v>36356950</v>
      </c>
      <c r="K10" s="13">
        <v>2971266</v>
      </c>
    </row>
    <row r="11" spans="1:11" ht="12.75">
      <c r="A11" s="199" t="s">
        <v>41</v>
      </c>
      <c r="B11" s="200"/>
      <c r="C11" s="200"/>
      <c r="D11" s="200"/>
      <c r="E11" s="200"/>
      <c r="F11" s="200"/>
      <c r="G11" s="200"/>
      <c r="H11" s="200"/>
      <c r="I11" s="4">
        <v>4</v>
      </c>
      <c r="J11" s="13"/>
      <c r="K11" s="13">
        <v>19405132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4">
        <v>5</v>
      </c>
      <c r="J12" s="13">
        <v>3378447</v>
      </c>
      <c r="K12" s="13"/>
    </row>
    <row r="13" spans="1:11" ht="12.75">
      <c r="A13" s="199" t="s">
        <v>51</v>
      </c>
      <c r="B13" s="200"/>
      <c r="C13" s="200"/>
      <c r="D13" s="200"/>
      <c r="E13" s="200"/>
      <c r="F13" s="200"/>
      <c r="G13" s="200"/>
      <c r="H13" s="200"/>
      <c r="I13" s="4">
        <v>6</v>
      </c>
      <c r="J13" s="13">
        <v>148585015</v>
      </c>
      <c r="K13" s="13"/>
    </row>
    <row r="14" spans="1:11" ht="12.75">
      <c r="A14" s="205" t="s">
        <v>161</v>
      </c>
      <c r="B14" s="206"/>
      <c r="C14" s="206"/>
      <c r="D14" s="206"/>
      <c r="E14" s="206"/>
      <c r="F14" s="206"/>
      <c r="G14" s="206"/>
      <c r="H14" s="206"/>
      <c r="I14" s="4">
        <v>7</v>
      </c>
      <c r="J14" s="124">
        <f>SUM(J8:J13)</f>
        <v>124275529</v>
      </c>
      <c r="K14" s="122">
        <f>SUM(K8:K13)</f>
        <v>196391952</v>
      </c>
    </row>
    <row r="15" spans="1:11" ht="12.75">
      <c r="A15" s="199" t="s">
        <v>52</v>
      </c>
      <c r="B15" s="200"/>
      <c r="C15" s="200"/>
      <c r="D15" s="200"/>
      <c r="E15" s="200"/>
      <c r="F15" s="200"/>
      <c r="G15" s="200"/>
      <c r="H15" s="200"/>
      <c r="I15" s="4">
        <v>8</v>
      </c>
      <c r="J15" s="8"/>
      <c r="K15" s="13"/>
    </row>
    <row r="16" spans="1:11" ht="12.75">
      <c r="A16" s="199" t="s">
        <v>53</v>
      </c>
      <c r="B16" s="200"/>
      <c r="C16" s="200"/>
      <c r="D16" s="200"/>
      <c r="E16" s="200"/>
      <c r="F16" s="200"/>
      <c r="G16" s="200"/>
      <c r="H16" s="200"/>
      <c r="I16" s="4">
        <v>9</v>
      </c>
      <c r="J16" s="13">
        <v>6156840</v>
      </c>
      <c r="K16" s="13"/>
    </row>
    <row r="17" spans="1:11" ht="12.75">
      <c r="A17" s="199" t="s">
        <v>54</v>
      </c>
      <c r="B17" s="200"/>
      <c r="C17" s="200"/>
      <c r="D17" s="200"/>
      <c r="E17" s="200"/>
      <c r="F17" s="200"/>
      <c r="G17" s="200"/>
      <c r="H17" s="200"/>
      <c r="I17" s="4">
        <v>10</v>
      </c>
      <c r="J17" s="8"/>
      <c r="K17" s="13">
        <v>32410</v>
      </c>
    </row>
    <row r="18" spans="1:11" ht="12.75">
      <c r="A18" s="199" t="s">
        <v>55</v>
      </c>
      <c r="B18" s="200"/>
      <c r="C18" s="200"/>
      <c r="D18" s="200"/>
      <c r="E18" s="200"/>
      <c r="F18" s="200"/>
      <c r="G18" s="200"/>
      <c r="H18" s="200"/>
      <c r="I18" s="4">
        <v>11</v>
      </c>
      <c r="J18" s="8"/>
      <c r="K18" s="13">
        <v>7967560</v>
      </c>
    </row>
    <row r="19" spans="1:11" ht="12.75">
      <c r="A19" s="205" t="s">
        <v>162</v>
      </c>
      <c r="B19" s="206"/>
      <c r="C19" s="206"/>
      <c r="D19" s="206"/>
      <c r="E19" s="206"/>
      <c r="F19" s="206"/>
      <c r="G19" s="206"/>
      <c r="H19" s="206"/>
      <c r="I19" s="4">
        <v>12</v>
      </c>
      <c r="J19" s="124">
        <f>SUM(J15:J18)</f>
        <v>6156840</v>
      </c>
      <c r="K19" s="122">
        <f>SUM(K15:K18)</f>
        <v>7999970</v>
      </c>
    </row>
    <row r="20" spans="1:11" ht="12.75">
      <c r="A20" s="205" t="s">
        <v>34</v>
      </c>
      <c r="B20" s="206"/>
      <c r="C20" s="206"/>
      <c r="D20" s="206"/>
      <c r="E20" s="206"/>
      <c r="F20" s="206"/>
      <c r="G20" s="206"/>
      <c r="H20" s="206"/>
      <c r="I20" s="4">
        <v>13</v>
      </c>
      <c r="J20" s="124">
        <f>IF(J14&gt;J19,J14-J19,0)</f>
        <v>118118689</v>
      </c>
      <c r="K20" s="122">
        <f>IF(K14&gt;K19,K14-K19,0)</f>
        <v>188391982</v>
      </c>
    </row>
    <row r="21" spans="1:11" ht="12.75">
      <c r="A21" s="205" t="s">
        <v>35</v>
      </c>
      <c r="B21" s="206"/>
      <c r="C21" s="206"/>
      <c r="D21" s="206"/>
      <c r="E21" s="206"/>
      <c r="F21" s="206"/>
      <c r="G21" s="206"/>
      <c r="H21" s="206"/>
      <c r="I21" s="4">
        <v>14</v>
      </c>
      <c r="J21" s="124">
        <f>IF(J19&gt;J14,J19-J14,0)</f>
        <v>0</v>
      </c>
      <c r="K21" s="122">
        <f>IF(K19&gt;K14,K19-K14,0)</f>
        <v>0</v>
      </c>
    </row>
    <row r="22" spans="1:11" ht="12.75">
      <c r="A22" s="249" t="s">
        <v>163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99" t="s">
        <v>183</v>
      </c>
      <c r="B23" s="200"/>
      <c r="C23" s="200"/>
      <c r="D23" s="200"/>
      <c r="E23" s="200"/>
      <c r="F23" s="200"/>
      <c r="G23" s="200"/>
      <c r="H23" s="200"/>
      <c r="I23" s="4">
        <v>15</v>
      </c>
      <c r="J23" s="8"/>
      <c r="K23" s="13"/>
    </row>
    <row r="24" spans="1:11" ht="12.75">
      <c r="A24" s="199" t="s">
        <v>184</v>
      </c>
      <c r="B24" s="200"/>
      <c r="C24" s="200"/>
      <c r="D24" s="200"/>
      <c r="E24" s="200"/>
      <c r="F24" s="200"/>
      <c r="G24" s="200"/>
      <c r="H24" s="200"/>
      <c r="I24" s="4">
        <v>16</v>
      </c>
      <c r="J24" s="8"/>
      <c r="K24" s="13"/>
    </row>
    <row r="25" spans="1:11" ht="12.75">
      <c r="A25" s="199" t="s">
        <v>185</v>
      </c>
      <c r="B25" s="200"/>
      <c r="C25" s="200"/>
      <c r="D25" s="200"/>
      <c r="E25" s="200"/>
      <c r="F25" s="200"/>
      <c r="G25" s="200"/>
      <c r="H25" s="200"/>
      <c r="I25" s="4">
        <v>17</v>
      </c>
      <c r="J25" s="8"/>
      <c r="K25" s="13">
        <v>174773</v>
      </c>
    </row>
    <row r="26" spans="1:11" ht="12.75">
      <c r="A26" s="199" t="s">
        <v>186</v>
      </c>
      <c r="B26" s="200"/>
      <c r="C26" s="200"/>
      <c r="D26" s="200"/>
      <c r="E26" s="200"/>
      <c r="F26" s="200"/>
      <c r="G26" s="200"/>
      <c r="H26" s="200"/>
      <c r="I26" s="4">
        <v>18</v>
      </c>
      <c r="J26" s="8"/>
      <c r="K26" s="13"/>
    </row>
    <row r="27" spans="1:11" ht="12.75">
      <c r="A27" s="199" t="s">
        <v>187</v>
      </c>
      <c r="B27" s="200"/>
      <c r="C27" s="200"/>
      <c r="D27" s="200"/>
      <c r="E27" s="200"/>
      <c r="F27" s="200"/>
      <c r="G27" s="200"/>
      <c r="H27" s="200"/>
      <c r="I27" s="4">
        <v>19</v>
      </c>
      <c r="J27" s="13">
        <v>38006805</v>
      </c>
      <c r="K27" s="13">
        <v>48045660</v>
      </c>
    </row>
    <row r="28" spans="1:11" ht="12.75">
      <c r="A28" s="205" t="s">
        <v>172</v>
      </c>
      <c r="B28" s="206"/>
      <c r="C28" s="206"/>
      <c r="D28" s="206"/>
      <c r="E28" s="206"/>
      <c r="F28" s="206"/>
      <c r="G28" s="206"/>
      <c r="H28" s="206"/>
      <c r="I28" s="4">
        <v>20</v>
      </c>
      <c r="J28" s="124">
        <f>SUM(J23:J27)</f>
        <v>38006805</v>
      </c>
      <c r="K28" s="122">
        <f>SUM(K23:K27)</f>
        <v>48220433</v>
      </c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13">
        <v>38021616</v>
      </c>
      <c r="K29" s="13">
        <v>506452561</v>
      </c>
    </row>
    <row r="30" spans="1:11" ht="12.75">
      <c r="A30" s="199" t="s">
        <v>120</v>
      </c>
      <c r="B30" s="200"/>
      <c r="C30" s="200"/>
      <c r="D30" s="200"/>
      <c r="E30" s="200"/>
      <c r="F30" s="200"/>
      <c r="G30" s="200"/>
      <c r="H30" s="200"/>
      <c r="I30" s="4">
        <v>22</v>
      </c>
      <c r="J30" s="13"/>
      <c r="K30" s="13"/>
    </row>
    <row r="31" spans="1:11" ht="12.75">
      <c r="A31" s="199" t="s">
        <v>14</v>
      </c>
      <c r="B31" s="200"/>
      <c r="C31" s="200"/>
      <c r="D31" s="200"/>
      <c r="E31" s="200"/>
      <c r="F31" s="200"/>
      <c r="G31" s="200"/>
      <c r="H31" s="200"/>
      <c r="I31" s="4">
        <v>23</v>
      </c>
      <c r="J31" s="13">
        <v>157925621</v>
      </c>
      <c r="K31" s="13"/>
    </row>
    <row r="32" spans="1:11" ht="12.75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124">
        <f>SUM(J29:J31)</f>
        <v>195947237</v>
      </c>
      <c r="K32" s="122">
        <f>SUM(K29:K31)</f>
        <v>506452561</v>
      </c>
    </row>
    <row r="33" spans="1:11" ht="12.75">
      <c r="A33" s="205" t="s">
        <v>36</v>
      </c>
      <c r="B33" s="206"/>
      <c r="C33" s="206"/>
      <c r="D33" s="206"/>
      <c r="E33" s="206"/>
      <c r="F33" s="206"/>
      <c r="G33" s="206"/>
      <c r="H33" s="206"/>
      <c r="I33" s="4">
        <v>25</v>
      </c>
      <c r="J33" s="124">
        <f>IF(J28&gt;J32,J28-J32,0)</f>
        <v>0</v>
      </c>
      <c r="K33" s="122">
        <f>IF(K28&gt;K32,K28-K32,0)</f>
        <v>0</v>
      </c>
    </row>
    <row r="34" spans="1:11" ht="12.75">
      <c r="A34" s="205" t="s">
        <v>37</v>
      </c>
      <c r="B34" s="206"/>
      <c r="C34" s="206"/>
      <c r="D34" s="206"/>
      <c r="E34" s="206"/>
      <c r="F34" s="206"/>
      <c r="G34" s="206"/>
      <c r="H34" s="206"/>
      <c r="I34" s="4">
        <v>26</v>
      </c>
      <c r="J34" s="124">
        <f>IF(J32&gt;J28,J32-J28,0)</f>
        <v>157940432</v>
      </c>
      <c r="K34" s="122">
        <f>IF(K32&gt;K28,K32-K28,0)</f>
        <v>458232128</v>
      </c>
    </row>
    <row r="35" spans="1:11" ht="12.75">
      <c r="A35" s="249" t="s">
        <v>164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99" t="s">
        <v>178</v>
      </c>
      <c r="B36" s="200"/>
      <c r="C36" s="200"/>
      <c r="D36" s="200"/>
      <c r="E36" s="200"/>
      <c r="F36" s="200"/>
      <c r="G36" s="200"/>
      <c r="H36" s="200"/>
      <c r="I36" s="4">
        <v>27</v>
      </c>
      <c r="J36" s="8"/>
      <c r="K36" s="13">
        <v>741657528</v>
      </c>
    </row>
    <row r="37" spans="1:11" ht="12.75">
      <c r="A37" s="199" t="s">
        <v>27</v>
      </c>
      <c r="B37" s="200"/>
      <c r="C37" s="200"/>
      <c r="D37" s="200"/>
      <c r="E37" s="200"/>
      <c r="F37" s="200"/>
      <c r="G37" s="200"/>
      <c r="H37" s="200"/>
      <c r="I37" s="4">
        <v>28</v>
      </c>
      <c r="J37" s="13">
        <v>224765280</v>
      </c>
      <c r="K37" s="13">
        <v>993923849</v>
      </c>
    </row>
    <row r="38" spans="1:11" ht="12.75">
      <c r="A38" s="199" t="s">
        <v>28</v>
      </c>
      <c r="B38" s="200"/>
      <c r="C38" s="200"/>
      <c r="D38" s="200"/>
      <c r="E38" s="200"/>
      <c r="F38" s="200"/>
      <c r="G38" s="200"/>
      <c r="H38" s="200"/>
      <c r="I38" s="4">
        <v>29</v>
      </c>
      <c r="J38" s="8"/>
      <c r="K38" s="13"/>
    </row>
    <row r="39" spans="1:11" ht="12.75">
      <c r="A39" s="205" t="s">
        <v>68</v>
      </c>
      <c r="B39" s="206"/>
      <c r="C39" s="206"/>
      <c r="D39" s="206"/>
      <c r="E39" s="206"/>
      <c r="F39" s="206"/>
      <c r="G39" s="206"/>
      <c r="H39" s="206"/>
      <c r="I39" s="4">
        <v>30</v>
      </c>
      <c r="J39" s="124">
        <f>SUM(J36:J38)</f>
        <v>224765280</v>
      </c>
      <c r="K39" s="122">
        <f>SUM(K36:K38)</f>
        <v>1735581377</v>
      </c>
    </row>
    <row r="40" spans="1:11" ht="12.75">
      <c r="A40" s="199" t="s">
        <v>29</v>
      </c>
      <c r="B40" s="200"/>
      <c r="C40" s="200"/>
      <c r="D40" s="200"/>
      <c r="E40" s="200"/>
      <c r="F40" s="200"/>
      <c r="G40" s="200"/>
      <c r="H40" s="200"/>
      <c r="I40" s="4">
        <v>31</v>
      </c>
      <c r="J40" s="13">
        <v>202324638</v>
      </c>
      <c r="K40" s="13">
        <v>727743141</v>
      </c>
    </row>
    <row r="41" spans="1:11" ht="12.75">
      <c r="A41" s="199" t="s">
        <v>30</v>
      </c>
      <c r="B41" s="200"/>
      <c r="C41" s="200"/>
      <c r="D41" s="200"/>
      <c r="E41" s="200"/>
      <c r="F41" s="200"/>
      <c r="G41" s="200"/>
      <c r="H41" s="200"/>
      <c r="I41" s="4">
        <v>32</v>
      </c>
      <c r="J41" s="8"/>
      <c r="K41" s="13"/>
    </row>
    <row r="42" spans="1:11" ht="12.75">
      <c r="A42" s="199" t="s">
        <v>31</v>
      </c>
      <c r="B42" s="200"/>
      <c r="C42" s="200"/>
      <c r="D42" s="200"/>
      <c r="E42" s="200"/>
      <c r="F42" s="200"/>
      <c r="G42" s="200"/>
      <c r="H42" s="200"/>
      <c r="I42" s="4">
        <v>33</v>
      </c>
      <c r="J42" s="8"/>
      <c r="K42" s="13"/>
    </row>
    <row r="43" spans="1:11" ht="12.75">
      <c r="A43" s="199" t="s">
        <v>32</v>
      </c>
      <c r="B43" s="200"/>
      <c r="C43" s="200"/>
      <c r="D43" s="200"/>
      <c r="E43" s="200"/>
      <c r="F43" s="200"/>
      <c r="G43" s="200"/>
      <c r="H43" s="200"/>
      <c r="I43" s="4">
        <v>34</v>
      </c>
      <c r="J43" s="8"/>
      <c r="K43" s="13"/>
    </row>
    <row r="44" spans="1:11" ht="12.75">
      <c r="A44" s="199" t="s">
        <v>33</v>
      </c>
      <c r="B44" s="200"/>
      <c r="C44" s="200"/>
      <c r="D44" s="200"/>
      <c r="E44" s="200"/>
      <c r="F44" s="200"/>
      <c r="G44" s="200"/>
      <c r="H44" s="200"/>
      <c r="I44" s="4">
        <v>35</v>
      </c>
      <c r="J44" s="8"/>
      <c r="K44" s="13">
        <v>68303082</v>
      </c>
    </row>
    <row r="45" spans="1:11" ht="12.75">
      <c r="A45" s="205" t="s">
        <v>69</v>
      </c>
      <c r="B45" s="206"/>
      <c r="C45" s="206"/>
      <c r="D45" s="206"/>
      <c r="E45" s="206"/>
      <c r="F45" s="206"/>
      <c r="G45" s="206"/>
      <c r="H45" s="206"/>
      <c r="I45" s="4">
        <v>36</v>
      </c>
      <c r="J45" s="124">
        <f>SUM(J40:J44)</f>
        <v>202324638</v>
      </c>
      <c r="K45" s="122">
        <f>SUM(K40:K44)</f>
        <v>796046223</v>
      </c>
    </row>
    <row r="46" spans="1:11" ht="12.75">
      <c r="A46" s="205" t="s">
        <v>15</v>
      </c>
      <c r="B46" s="206"/>
      <c r="C46" s="206"/>
      <c r="D46" s="206"/>
      <c r="E46" s="206"/>
      <c r="F46" s="206"/>
      <c r="G46" s="206"/>
      <c r="H46" s="206"/>
      <c r="I46" s="4">
        <v>37</v>
      </c>
      <c r="J46" s="124">
        <f>IF(J39&gt;J45,J39-J45,0)</f>
        <v>22440642</v>
      </c>
      <c r="K46" s="122">
        <f>IF(K39&gt;K45,K39-K45,0)</f>
        <v>939535154</v>
      </c>
    </row>
    <row r="47" spans="1:11" ht="12.75">
      <c r="A47" s="205" t="s">
        <v>16</v>
      </c>
      <c r="B47" s="206"/>
      <c r="C47" s="206"/>
      <c r="D47" s="206"/>
      <c r="E47" s="206"/>
      <c r="F47" s="206"/>
      <c r="G47" s="206"/>
      <c r="H47" s="206"/>
      <c r="I47" s="4">
        <v>38</v>
      </c>
      <c r="J47" s="124">
        <f>IF(J45&gt;J39,J45-J39,0)</f>
        <v>0</v>
      </c>
      <c r="K47" s="122">
        <f>IF(K45&gt;K39,K45-K39,0)</f>
        <v>0</v>
      </c>
    </row>
    <row r="48" spans="1:11" ht="12.75">
      <c r="A48" s="199" t="s">
        <v>70</v>
      </c>
      <c r="B48" s="200"/>
      <c r="C48" s="200"/>
      <c r="D48" s="200"/>
      <c r="E48" s="200"/>
      <c r="F48" s="200"/>
      <c r="G48" s="200"/>
      <c r="H48" s="200"/>
      <c r="I48" s="4">
        <v>39</v>
      </c>
      <c r="J48" s="124">
        <f>IF(J20-J21+J33-J34+J46-J47&gt;0,J20-J21+J33-J34+J46-J47,0)</f>
        <v>0</v>
      </c>
      <c r="K48" s="122">
        <f>IF(K20-K21+K33-K34+K46-K47&gt;0,K20-K21+K33-K34+K46-K47,0)</f>
        <v>669695008</v>
      </c>
    </row>
    <row r="49" spans="1:11" ht="12.75">
      <c r="A49" s="199" t="s">
        <v>71</v>
      </c>
      <c r="B49" s="200"/>
      <c r="C49" s="200"/>
      <c r="D49" s="200"/>
      <c r="E49" s="200"/>
      <c r="F49" s="200"/>
      <c r="G49" s="200"/>
      <c r="H49" s="200"/>
      <c r="I49" s="4">
        <v>40</v>
      </c>
      <c r="J49" s="124">
        <f>IF(J21-J20+J34-J33+J47-J46&gt;0,J21-J20+J34-J33+J47-J46,0)</f>
        <v>17381101</v>
      </c>
      <c r="K49" s="122">
        <f>IF(K21-K20+K34-K33+K47-K46&gt;0,K21-K20+K34-K33+K47-K46,0)</f>
        <v>0</v>
      </c>
    </row>
    <row r="50" spans="1:11" ht="12.75">
      <c r="A50" s="199" t="s">
        <v>165</v>
      </c>
      <c r="B50" s="200"/>
      <c r="C50" s="200"/>
      <c r="D50" s="200"/>
      <c r="E50" s="200"/>
      <c r="F50" s="200"/>
      <c r="G50" s="200"/>
      <c r="H50" s="200"/>
      <c r="I50" s="4">
        <v>41</v>
      </c>
      <c r="J50" s="13">
        <v>147786817</v>
      </c>
      <c r="K50" s="13">
        <v>130405716</v>
      </c>
    </row>
    <row r="51" spans="1:11" ht="12.75">
      <c r="A51" s="199" t="s">
        <v>180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>
        <f>K48</f>
        <v>669695008</v>
      </c>
    </row>
    <row r="52" spans="1:11" ht="12.75">
      <c r="A52" s="199" t="s">
        <v>181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>
        <f>J49</f>
        <v>17381101</v>
      </c>
      <c r="K52" s="13"/>
    </row>
    <row r="53" spans="1:11" ht="12.75">
      <c r="A53" s="202" t="s">
        <v>182</v>
      </c>
      <c r="B53" s="203"/>
      <c r="C53" s="203"/>
      <c r="D53" s="203"/>
      <c r="E53" s="203"/>
      <c r="F53" s="203"/>
      <c r="G53" s="203"/>
      <c r="H53" s="203"/>
      <c r="I53" s="7">
        <v>44</v>
      </c>
      <c r="J53" s="125">
        <f>J50+J51-J52</f>
        <v>130405716</v>
      </c>
      <c r="K53" s="123">
        <f>K50+K51-K52</f>
        <v>800100724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K8:K13">
      <formula1>9999999998</formula1>
    </dataValidation>
    <dataValidation allowBlank="1" sqref="J13:J15 J17:J21 K14:K21 J23:J28 J30:J34 K23:K34 J53 J36 J38:J39 J41:J49 J51 K36:K53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sheetData>
    <row r="1" spans="1:11" ht="12.75">
      <c r="A1" s="253" t="s">
        <v>203</v>
      </c>
      <c r="B1" s="254"/>
      <c r="C1" s="254"/>
      <c r="D1" s="254"/>
      <c r="E1" s="254"/>
      <c r="F1" s="254"/>
      <c r="G1" s="254"/>
      <c r="H1" s="254"/>
      <c r="I1" s="254"/>
      <c r="J1" s="255"/>
      <c r="K1" s="268"/>
    </row>
    <row r="2" spans="1:11" ht="12.75">
      <c r="A2" s="257" t="s">
        <v>353</v>
      </c>
      <c r="B2" s="258"/>
      <c r="C2" s="258"/>
      <c r="D2" s="258"/>
      <c r="E2" s="258"/>
      <c r="F2" s="258"/>
      <c r="G2" s="258"/>
      <c r="H2" s="258"/>
      <c r="I2" s="258"/>
      <c r="J2" s="255"/>
      <c r="K2" s="25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9" t="s">
        <v>351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" thickBot="1">
      <c r="A5" s="262" t="s">
        <v>59</v>
      </c>
      <c r="B5" s="262"/>
      <c r="C5" s="262"/>
      <c r="D5" s="262"/>
      <c r="E5" s="262"/>
      <c r="F5" s="262"/>
      <c r="G5" s="262"/>
      <c r="H5" s="262"/>
      <c r="I5" s="87" t="s">
        <v>288</v>
      </c>
      <c r="J5" s="88" t="s">
        <v>154</v>
      </c>
      <c r="K5" s="88" t="s">
        <v>155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89">
        <v>2</v>
      </c>
      <c r="J6" s="90" t="s">
        <v>292</v>
      </c>
      <c r="K6" s="90" t="s">
        <v>293</v>
      </c>
    </row>
    <row r="7" spans="1:11" ht="12.75">
      <c r="A7" s="249" t="s">
        <v>160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99" t="s">
        <v>205</v>
      </c>
      <c r="B8" s="200"/>
      <c r="C8" s="200"/>
      <c r="D8" s="200"/>
      <c r="E8" s="200"/>
      <c r="F8" s="200"/>
      <c r="G8" s="200"/>
      <c r="H8" s="200"/>
      <c r="I8" s="4">
        <v>1</v>
      </c>
      <c r="J8" s="8"/>
      <c r="K8" s="13"/>
    </row>
    <row r="9" spans="1:11" ht="12.75">
      <c r="A9" s="199" t="s">
        <v>123</v>
      </c>
      <c r="B9" s="200"/>
      <c r="C9" s="200"/>
      <c r="D9" s="200"/>
      <c r="E9" s="200"/>
      <c r="F9" s="200"/>
      <c r="G9" s="200"/>
      <c r="H9" s="200"/>
      <c r="I9" s="4">
        <v>2</v>
      </c>
      <c r="J9" s="8"/>
      <c r="K9" s="13"/>
    </row>
    <row r="10" spans="1:11" ht="12.75">
      <c r="A10" s="199" t="s">
        <v>124</v>
      </c>
      <c r="B10" s="200"/>
      <c r="C10" s="200"/>
      <c r="D10" s="200"/>
      <c r="E10" s="200"/>
      <c r="F10" s="200"/>
      <c r="G10" s="200"/>
      <c r="H10" s="200"/>
      <c r="I10" s="4">
        <v>3</v>
      </c>
      <c r="J10" s="8"/>
      <c r="K10" s="13"/>
    </row>
    <row r="11" spans="1:11" ht="12.75">
      <c r="A11" s="199" t="s">
        <v>125</v>
      </c>
      <c r="B11" s="200"/>
      <c r="C11" s="200"/>
      <c r="D11" s="200"/>
      <c r="E11" s="200"/>
      <c r="F11" s="200"/>
      <c r="G11" s="200"/>
      <c r="H11" s="200"/>
      <c r="I11" s="4">
        <v>4</v>
      </c>
      <c r="J11" s="8"/>
      <c r="K11" s="13"/>
    </row>
    <row r="12" spans="1:11" ht="12.75">
      <c r="A12" s="199" t="s">
        <v>126</v>
      </c>
      <c r="B12" s="200"/>
      <c r="C12" s="200"/>
      <c r="D12" s="200"/>
      <c r="E12" s="200"/>
      <c r="F12" s="200"/>
      <c r="G12" s="200"/>
      <c r="H12" s="200"/>
      <c r="I12" s="4">
        <v>5</v>
      </c>
      <c r="J12" s="8"/>
      <c r="K12" s="13"/>
    </row>
    <row r="13" spans="1:11" ht="12.75">
      <c r="A13" s="205" t="s">
        <v>204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9" t="s">
        <v>127</v>
      </c>
      <c r="B14" s="200"/>
      <c r="C14" s="200"/>
      <c r="D14" s="200"/>
      <c r="E14" s="200"/>
      <c r="F14" s="200"/>
      <c r="G14" s="200"/>
      <c r="H14" s="200"/>
      <c r="I14" s="4">
        <v>7</v>
      </c>
      <c r="J14" s="8"/>
      <c r="K14" s="13"/>
    </row>
    <row r="15" spans="1:11" ht="12.75">
      <c r="A15" s="199" t="s">
        <v>128</v>
      </c>
      <c r="B15" s="200"/>
      <c r="C15" s="200"/>
      <c r="D15" s="200"/>
      <c r="E15" s="200"/>
      <c r="F15" s="200"/>
      <c r="G15" s="200"/>
      <c r="H15" s="200"/>
      <c r="I15" s="4">
        <v>8</v>
      </c>
      <c r="J15" s="8"/>
      <c r="K15" s="13"/>
    </row>
    <row r="16" spans="1:11" ht="12.75">
      <c r="A16" s="199" t="s">
        <v>129</v>
      </c>
      <c r="B16" s="200"/>
      <c r="C16" s="200"/>
      <c r="D16" s="200"/>
      <c r="E16" s="200"/>
      <c r="F16" s="200"/>
      <c r="G16" s="200"/>
      <c r="H16" s="200"/>
      <c r="I16" s="4">
        <v>9</v>
      </c>
      <c r="J16" s="8"/>
      <c r="K16" s="13"/>
    </row>
    <row r="17" spans="1:11" ht="12.75">
      <c r="A17" s="199" t="s">
        <v>130</v>
      </c>
      <c r="B17" s="200"/>
      <c r="C17" s="200"/>
      <c r="D17" s="200"/>
      <c r="E17" s="200"/>
      <c r="F17" s="200"/>
      <c r="G17" s="200"/>
      <c r="H17" s="200"/>
      <c r="I17" s="4">
        <v>10</v>
      </c>
      <c r="J17" s="8"/>
      <c r="K17" s="13"/>
    </row>
    <row r="18" spans="1:11" ht="12.75">
      <c r="A18" s="199" t="s">
        <v>131</v>
      </c>
      <c r="B18" s="200"/>
      <c r="C18" s="200"/>
      <c r="D18" s="200"/>
      <c r="E18" s="200"/>
      <c r="F18" s="200"/>
      <c r="G18" s="200"/>
      <c r="H18" s="200"/>
      <c r="I18" s="4">
        <v>11</v>
      </c>
      <c r="J18" s="8"/>
      <c r="K18" s="13"/>
    </row>
    <row r="19" spans="1:11" ht="12.75">
      <c r="A19" s="199" t="s">
        <v>132</v>
      </c>
      <c r="B19" s="200"/>
      <c r="C19" s="200"/>
      <c r="D19" s="200"/>
      <c r="E19" s="200"/>
      <c r="F19" s="200"/>
      <c r="G19" s="200"/>
      <c r="H19" s="200"/>
      <c r="I19" s="4">
        <v>12</v>
      </c>
      <c r="J19" s="8"/>
      <c r="K19" s="13"/>
    </row>
    <row r="20" spans="1:11" ht="12.75">
      <c r="A20" s="205" t="s">
        <v>45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5" t="s">
        <v>109</v>
      </c>
      <c r="B21" s="264"/>
      <c r="C21" s="264"/>
      <c r="D21" s="264"/>
      <c r="E21" s="264"/>
      <c r="F21" s="264"/>
      <c r="G21" s="264"/>
      <c r="H21" s="26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1" t="s">
        <v>110</v>
      </c>
      <c r="B22" s="266"/>
      <c r="C22" s="266"/>
      <c r="D22" s="266"/>
      <c r="E22" s="266"/>
      <c r="F22" s="266"/>
      <c r="G22" s="266"/>
      <c r="H22" s="26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163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99" t="s">
        <v>169</v>
      </c>
      <c r="B24" s="200"/>
      <c r="C24" s="200"/>
      <c r="D24" s="200"/>
      <c r="E24" s="200"/>
      <c r="F24" s="200"/>
      <c r="G24" s="200"/>
      <c r="H24" s="200"/>
      <c r="I24" s="4">
        <v>16</v>
      </c>
      <c r="J24" s="8"/>
      <c r="K24" s="13"/>
    </row>
    <row r="25" spans="1:11" ht="12.75">
      <c r="A25" s="199" t="s">
        <v>170</v>
      </c>
      <c r="B25" s="200"/>
      <c r="C25" s="200"/>
      <c r="D25" s="200"/>
      <c r="E25" s="200"/>
      <c r="F25" s="200"/>
      <c r="G25" s="200"/>
      <c r="H25" s="200"/>
      <c r="I25" s="4">
        <v>17</v>
      </c>
      <c r="J25" s="8"/>
      <c r="K25" s="13"/>
    </row>
    <row r="26" spans="1:11" ht="12.75">
      <c r="A26" s="199" t="s">
        <v>46</v>
      </c>
      <c r="B26" s="200"/>
      <c r="C26" s="200"/>
      <c r="D26" s="200"/>
      <c r="E26" s="200"/>
      <c r="F26" s="200"/>
      <c r="G26" s="200"/>
      <c r="H26" s="200"/>
      <c r="I26" s="4">
        <v>18</v>
      </c>
      <c r="J26" s="8"/>
      <c r="K26" s="13"/>
    </row>
    <row r="27" spans="1:11" ht="12.75">
      <c r="A27" s="199" t="s">
        <v>47</v>
      </c>
      <c r="B27" s="200"/>
      <c r="C27" s="200"/>
      <c r="D27" s="200"/>
      <c r="E27" s="200"/>
      <c r="F27" s="200"/>
      <c r="G27" s="200"/>
      <c r="H27" s="200"/>
      <c r="I27" s="4">
        <v>19</v>
      </c>
      <c r="J27" s="8"/>
      <c r="K27" s="13"/>
    </row>
    <row r="28" spans="1:11" ht="12.75">
      <c r="A28" s="199" t="s">
        <v>171</v>
      </c>
      <c r="B28" s="200"/>
      <c r="C28" s="200"/>
      <c r="D28" s="200"/>
      <c r="E28" s="200"/>
      <c r="F28" s="200"/>
      <c r="G28" s="200"/>
      <c r="H28" s="200"/>
      <c r="I28" s="4">
        <v>20</v>
      </c>
      <c r="J28" s="8"/>
      <c r="K28" s="13"/>
    </row>
    <row r="29" spans="1:11" ht="12.75">
      <c r="A29" s="205" t="s">
        <v>117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9" t="s">
        <v>2</v>
      </c>
      <c r="B30" s="200"/>
      <c r="C30" s="200"/>
      <c r="D30" s="200"/>
      <c r="E30" s="200"/>
      <c r="F30" s="200"/>
      <c r="G30" s="200"/>
      <c r="H30" s="200"/>
      <c r="I30" s="4">
        <v>22</v>
      </c>
      <c r="J30" s="8"/>
      <c r="K30" s="13"/>
    </row>
    <row r="31" spans="1:11" ht="12.75">
      <c r="A31" s="199" t="s">
        <v>3</v>
      </c>
      <c r="B31" s="200"/>
      <c r="C31" s="200"/>
      <c r="D31" s="200"/>
      <c r="E31" s="200"/>
      <c r="F31" s="200"/>
      <c r="G31" s="200"/>
      <c r="H31" s="200"/>
      <c r="I31" s="4">
        <v>23</v>
      </c>
      <c r="J31" s="8"/>
      <c r="K31" s="13"/>
    </row>
    <row r="32" spans="1:11" ht="12.75">
      <c r="A32" s="199" t="s">
        <v>4</v>
      </c>
      <c r="B32" s="200"/>
      <c r="C32" s="200"/>
      <c r="D32" s="200"/>
      <c r="E32" s="200"/>
      <c r="F32" s="200"/>
      <c r="G32" s="200"/>
      <c r="H32" s="200"/>
      <c r="I32" s="4">
        <v>24</v>
      </c>
      <c r="J32" s="8"/>
      <c r="K32" s="13"/>
    </row>
    <row r="33" spans="1:11" ht="12.75">
      <c r="A33" s="205" t="s">
        <v>48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5" t="s">
        <v>112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164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99" t="s">
        <v>178</v>
      </c>
      <c r="B37" s="200"/>
      <c r="C37" s="200"/>
      <c r="D37" s="200"/>
      <c r="E37" s="200"/>
      <c r="F37" s="200"/>
      <c r="G37" s="200"/>
      <c r="H37" s="200"/>
      <c r="I37" s="4">
        <v>28</v>
      </c>
      <c r="J37" s="8"/>
      <c r="K37" s="13"/>
    </row>
    <row r="38" spans="1:11" ht="12.75">
      <c r="A38" s="199" t="s">
        <v>27</v>
      </c>
      <c r="B38" s="200"/>
      <c r="C38" s="200"/>
      <c r="D38" s="200"/>
      <c r="E38" s="200"/>
      <c r="F38" s="200"/>
      <c r="G38" s="200"/>
      <c r="H38" s="200"/>
      <c r="I38" s="4">
        <v>29</v>
      </c>
      <c r="J38" s="8"/>
      <c r="K38" s="13"/>
    </row>
    <row r="39" spans="1:11" ht="12.75">
      <c r="A39" s="199" t="s">
        <v>28</v>
      </c>
      <c r="B39" s="200"/>
      <c r="C39" s="200"/>
      <c r="D39" s="200"/>
      <c r="E39" s="200"/>
      <c r="F39" s="200"/>
      <c r="G39" s="200"/>
      <c r="H39" s="200"/>
      <c r="I39" s="4">
        <v>30</v>
      </c>
      <c r="J39" s="8"/>
      <c r="K39" s="13"/>
    </row>
    <row r="40" spans="1:11" ht="12.75">
      <c r="A40" s="205" t="s">
        <v>49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9" t="s">
        <v>29</v>
      </c>
      <c r="B41" s="200"/>
      <c r="C41" s="200"/>
      <c r="D41" s="200"/>
      <c r="E41" s="200"/>
      <c r="F41" s="200"/>
      <c r="G41" s="200"/>
      <c r="H41" s="200"/>
      <c r="I41" s="4">
        <v>32</v>
      </c>
      <c r="J41" s="8"/>
      <c r="K41" s="13"/>
    </row>
    <row r="42" spans="1:11" ht="12.75">
      <c r="A42" s="199" t="s">
        <v>30</v>
      </c>
      <c r="B42" s="200"/>
      <c r="C42" s="200"/>
      <c r="D42" s="200"/>
      <c r="E42" s="200"/>
      <c r="F42" s="200"/>
      <c r="G42" s="200"/>
      <c r="H42" s="200"/>
      <c r="I42" s="4">
        <v>33</v>
      </c>
      <c r="J42" s="8"/>
      <c r="K42" s="13"/>
    </row>
    <row r="43" spans="1:11" ht="12.75">
      <c r="A43" s="199" t="s">
        <v>31</v>
      </c>
      <c r="B43" s="200"/>
      <c r="C43" s="200"/>
      <c r="D43" s="200"/>
      <c r="E43" s="200"/>
      <c r="F43" s="200"/>
      <c r="G43" s="200"/>
      <c r="H43" s="200"/>
      <c r="I43" s="4">
        <v>34</v>
      </c>
      <c r="J43" s="8"/>
      <c r="K43" s="13"/>
    </row>
    <row r="44" spans="1:11" ht="12.75">
      <c r="A44" s="199" t="s">
        <v>32</v>
      </c>
      <c r="B44" s="200"/>
      <c r="C44" s="200"/>
      <c r="D44" s="200"/>
      <c r="E44" s="200"/>
      <c r="F44" s="200"/>
      <c r="G44" s="200"/>
      <c r="H44" s="200"/>
      <c r="I44" s="4">
        <v>35</v>
      </c>
      <c r="J44" s="8"/>
      <c r="K44" s="13"/>
    </row>
    <row r="45" spans="1:11" ht="12.75">
      <c r="A45" s="199" t="s">
        <v>33</v>
      </c>
      <c r="B45" s="200"/>
      <c r="C45" s="200"/>
      <c r="D45" s="200"/>
      <c r="E45" s="200"/>
      <c r="F45" s="200"/>
      <c r="G45" s="200"/>
      <c r="H45" s="200"/>
      <c r="I45" s="4">
        <v>36</v>
      </c>
      <c r="J45" s="8"/>
      <c r="K45" s="13"/>
    </row>
    <row r="46" spans="1:11" ht="12.75">
      <c r="A46" s="205" t="s">
        <v>152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5" t="s">
        <v>166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5" t="s">
        <v>167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5" t="s">
        <v>153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5" t="s">
        <v>13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5" t="s">
        <v>165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3"/>
    </row>
    <row r="52" spans="1:11" ht="12.75">
      <c r="A52" s="205" t="s">
        <v>180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3"/>
    </row>
    <row r="53" spans="1:11" ht="12.75">
      <c r="A53" s="205" t="s">
        <v>181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3"/>
    </row>
    <row r="54" spans="1:11" ht="12.75">
      <c r="A54" s="211" t="s">
        <v>182</v>
      </c>
      <c r="B54" s="212"/>
      <c r="C54" s="212"/>
      <c r="D54" s="212"/>
      <c r="E54" s="212"/>
      <c r="F54" s="212"/>
      <c r="G54" s="212"/>
      <c r="H54" s="21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421875" style="98" bestFit="1" customWidth="1"/>
    <col min="11" max="11" width="11.140625" style="98" bestFit="1" customWidth="1"/>
    <col min="12" max="16384" width="9.140625" style="98" customWidth="1"/>
  </cols>
  <sheetData>
    <row r="1" spans="1:12" ht="12.75">
      <c r="A1" s="284" t="s">
        <v>290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7"/>
    </row>
    <row r="2" spans="1:12" ht="15.75">
      <c r="A2" s="95"/>
      <c r="B2" s="96"/>
      <c r="C2" s="271" t="s">
        <v>291</v>
      </c>
      <c r="D2" s="271"/>
      <c r="E2" s="100">
        <v>42736</v>
      </c>
      <c r="F2" s="99" t="s">
        <v>256</v>
      </c>
      <c r="G2" s="272">
        <v>43100</v>
      </c>
      <c r="H2" s="273"/>
      <c r="I2" s="96"/>
      <c r="J2" s="96"/>
      <c r="K2" s="96"/>
      <c r="L2" s="101"/>
    </row>
    <row r="3" spans="1:11" ht="24" thickBot="1">
      <c r="A3" s="274" t="s">
        <v>59</v>
      </c>
      <c r="B3" s="274"/>
      <c r="C3" s="274"/>
      <c r="D3" s="274"/>
      <c r="E3" s="274"/>
      <c r="F3" s="274"/>
      <c r="G3" s="274"/>
      <c r="H3" s="274"/>
      <c r="I3" s="102" t="s">
        <v>314</v>
      </c>
      <c r="J3" s="103" t="s">
        <v>154</v>
      </c>
      <c r="K3" s="103" t="s">
        <v>155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5">
        <v>2</v>
      </c>
      <c r="J4" s="104" t="s">
        <v>292</v>
      </c>
      <c r="K4" s="104" t="s">
        <v>293</v>
      </c>
    </row>
    <row r="5" spans="1:11" ht="12.75">
      <c r="A5" s="269" t="s">
        <v>294</v>
      </c>
      <c r="B5" s="270"/>
      <c r="C5" s="270"/>
      <c r="D5" s="270"/>
      <c r="E5" s="270"/>
      <c r="F5" s="270"/>
      <c r="G5" s="270"/>
      <c r="H5" s="270"/>
      <c r="I5" s="106">
        <v>1</v>
      </c>
      <c r="J5" s="13">
        <v>43650000</v>
      </c>
      <c r="K5" s="13">
        <v>102574420</v>
      </c>
    </row>
    <row r="6" spans="1:11" ht="12.75">
      <c r="A6" s="269" t="s">
        <v>295</v>
      </c>
      <c r="B6" s="270"/>
      <c r="C6" s="270"/>
      <c r="D6" s="270"/>
      <c r="E6" s="270"/>
      <c r="F6" s="270"/>
      <c r="G6" s="270"/>
      <c r="H6" s="270"/>
      <c r="I6" s="106">
        <v>2</v>
      </c>
      <c r="J6" s="13">
        <v>460005525</v>
      </c>
      <c r="K6" s="13">
        <v>1142742013</v>
      </c>
    </row>
    <row r="7" spans="1:11" ht="12.75">
      <c r="A7" s="269" t="s">
        <v>296</v>
      </c>
      <c r="B7" s="270"/>
      <c r="C7" s="270"/>
      <c r="D7" s="270"/>
      <c r="E7" s="270"/>
      <c r="F7" s="270"/>
      <c r="G7" s="270"/>
      <c r="H7" s="270"/>
      <c r="I7" s="106">
        <v>3</v>
      </c>
      <c r="J7" s="126">
        <v>371827653</v>
      </c>
      <c r="K7" s="126">
        <v>326304606.834901</v>
      </c>
    </row>
    <row r="8" spans="1:11" ht="12.75">
      <c r="A8" s="269" t="s">
        <v>297</v>
      </c>
      <c r="B8" s="270"/>
      <c r="C8" s="270"/>
      <c r="D8" s="270"/>
      <c r="E8" s="270"/>
      <c r="F8" s="270"/>
      <c r="G8" s="270"/>
      <c r="H8" s="270"/>
      <c r="I8" s="106">
        <v>4</v>
      </c>
      <c r="J8" s="126">
        <v>20197276</v>
      </c>
      <c r="K8" s="126">
        <v>-94058950</v>
      </c>
    </row>
    <row r="9" spans="1:11" ht="12.75">
      <c r="A9" s="269" t="s">
        <v>298</v>
      </c>
      <c r="B9" s="270"/>
      <c r="C9" s="270"/>
      <c r="D9" s="270"/>
      <c r="E9" s="270"/>
      <c r="F9" s="270"/>
      <c r="G9" s="270"/>
      <c r="H9" s="270"/>
      <c r="I9" s="106">
        <v>5</v>
      </c>
      <c r="J9" s="126">
        <v>-114256226</v>
      </c>
      <c r="K9" s="126">
        <v>88082625.70257254</v>
      </c>
    </row>
    <row r="10" spans="1:11" ht="12.75">
      <c r="A10" s="269" t="s">
        <v>299</v>
      </c>
      <c r="B10" s="270"/>
      <c r="C10" s="270"/>
      <c r="D10" s="270"/>
      <c r="E10" s="270"/>
      <c r="F10" s="270"/>
      <c r="G10" s="270"/>
      <c r="H10" s="270"/>
      <c r="I10" s="106">
        <v>6</v>
      </c>
      <c r="J10" s="126"/>
      <c r="K10" s="126"/>
    </row>
    <row r="11" spans="1:11" ht="12.75">
      <c r="A11" s="269" t="s">
        <v>300</v>
      </c>
      <c r="B11" s="270"/>
      <c r="C11" s="270"/>
      <c r="D11" s="270"/>
      <c r="E11" s="270"/>
      <c r="F11" s="270"/>
      <c r="G11" s="270"/>
      <c r="H11" s="270"/>
      <c r="I11" s="106">
        <v>7</v>
      </c>
      <c r="J11" s="126"/>
      <c r="K11" s="126"/>
    </row>
    <row r="12" spans="1:11" ht="12.75">
      <c r="A12" s="269" t="s">
        <v>301</v>
      </c>
      <c r="B12" s="270"/>
      <c r="C12" s="270"/>
      <c r="D12" s="270"/>
      <c r="E12" s="270"/>
      <c r="F12" s="270"/>
      <c r="G12" s="270"/>
      <c r="H12" s="270"/>
      <c r="I12" s="106">
        <v>8</v>
      </c>
      <c r="J12" s="126"/>
      <c r="K12" s="126"/>
    </row>
    <row r="13" spans="1:11" ht="12.75">
      <c r="A13" s="269" t="s">
        <v>302</v>
      </c>
      <c r="B13" s="270"/>
      <c r="C13" s="270"/>
      <c r="D13" s="270"/>
      <c r="E13" s="270"/>
      <c r="F13" s="270"/>
      <c r="G13" s="270"/>
      <c r="H13" s="270"/>
      <c r="I13" s="106">
        <v>9</v>
      </c>
      <c r="J13" s="126">
        <v>114756</v>
      </c>
      <c r="K13" s="126">
        <v>111690</v>
      </c>
    </row>
    <row r="14" spans="1:11" ht="12.75">
      <c r="A14" s="280" t="s">
        <v>303</v>
      </c>
      <c r="B14" s="281"/>
      <c r="C14" s="281"/>
      <c r="D14" s="281"/>
      <c r="E14" s="281"/>
      <c r="F14" s="281"/>
      <c r="G14" s="281"/>
      <c r="H14" s="281"/>
      <c r="I14" s="106">
        <v>10</v>
      </c>
      <c r="J14" s="127">
        <f>SUM(J5:J13)</f>
        <v>781538984</v>
      </c>
      <c r="K14" s="127">
        <f>SUM(K5:K13)</f>
        <v>1565756405.5374734</v>
      </c>
    </row>
    <row r="15" spans="1:11" ht="12.75">
      <c r="A15" s="269" t="s">
        <v>304</v>
      </c>
      <c r="B15" s="270"/>
      <c r="C15" s="270"/>
      <c r="D15" s="270"/>
      <c r="E15" s="270"/>
      <c r="F15" s="270"/>
      <c r="G15" s="270"/>
      <c r="H15" s="270"/>
      <c r="I15" s="106">
        <v>11</v>
      </c>
      <c r="J15" s="108"/>
      <c r="K15" s="108"/>
    </row>
    <row r="16" spans="1:11" ht="12.75">
      <c r="A16" s="269" t="s">
        <v>305</v>
      </c>
      <c r="B16" s="270"/>
      <c r="C16" s="270"/>
      <c r="D16" s="270"/>
      <c r="E16" s="270"/>
      <c r="F16" s="270"/>
      <c r="G16" s="270"/>
      <c r="H16" s="270"/>
      <c r="I16" s="106">
        <v>12</v>
      </c>
      <c r="J16" s="108"/>
      <c r="K16" s="108"/>
    </row>
    <row r="17" spans="1:11" ht="12.75">
      <c r="A17" s="269" t="s">
        <v>306</v>
      </c>
      <c r="B17" s="270"/>
      <c r="C17" s="270"/>
      <c r="D17" s="270"/>
      <c r="E17" s="270"/>
      <c r="F17" s="270"/>
      <c r="G17" s="270"/>
      <c r="H17" s="270"/>
      <c r="I17" s="106">
        <v>13</v>
      </c>
      <c r="J17" s="108"/>
      <c r="K17" s="108"/>
    </row>
    <row r="18" spans="1:11" ht="12.75">
      <c r="A18" s="269" t="s">
        <v>307</v>
      </c>
      <c r="B18" s="270"/>
      <c r="C18" s="270"/>
      <c r="D18" s="270"/>
      <c r="E18" s="270"/>
      <c r="F18" s="270"/>
      <c r="G18" s="270"/>
      <c r="H18" s="270"/>
      <c r="I18" s="106">
        <v>14</v>
      </c>
      <c r="J18" s="108"/>
      <c r="K18" s="108"/>
    </row>
    <row r="19" spans="1:11" ht="12.75">
      <c r="A19" s="269" t="s">
        <v>308</v>
      </c>
      <c r="B19" s="270"/>
      <c r="C19" s="270"/>
      <c r="D19" s="270"/>
      <c r="E19" s="270"/>
      <c r="F19" s="270"/>
      <c r="G19" s="270"/>
      <c r="H19" s="270"/>
      <c r="I19" s="106">
        <v>15</v>
      </c>
      <c r="J19" s="108"/>
      <c r="K19" s="108"/>
    </row>
    <row r="20" spans="1:11" ht="12.75">
      <c r="A20" s="269" t="s">
        <v>309</v>
      </c>
      <c r="B20" s="270"/>
      <c r="C20" s="270"/>
      <c r="D20" s="270"/>
      <c r="E20" s="270"/>
      <c r="F20" s="270"/>
      <c r="G20" s="270"/>
      <c r="H20" s="270"/>
      <c r="I20" s="106">
        <v>16</v>
      </c>
      <c r="J20" s="108"/>
      <c r="K20" s="108"/>
    </row>
    <row r="21" spans="1:11" ht="12.75">
      <c r="A21" s="280" t="s">
        <v>310</v>
      </c>
      <c r="B21" s="281"/>
      <c r="C21" s="281"/>
      <c r="D21" s="281"/>
      <c r="E21" s="281"/>
      <c r="F21" s="281"/>
      <c r="G21" s="281"/>
      <c r="H21" s="281"/>
      <c r="I21" s="106">
        <v>17</v>
      </c>
      <c r="J21" s="109">
        <f>SUM(J15:J20)</f>
        <v>0</v>
      </c>
      <c r="K21" s="10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6" t="s">
        <v>311</v>
      </c>
      <c r="B23" s="277"/>
      <c r="C23" s="277"/>
      <c r="D23" s="277"/>
      <c r="E23" s="277"/>
      <c r="F23" s="277"/>
      <c r="G23" s="277"/>
      <c r="H23" s="277"/>
      <c r="I23" s="110">
        <v>18</v>
      </c>
      <c r="J23" s="107">
        <v>781538984</v>
      </c>
      <c r="K23" s="107">
        <v>1565756405.5374734</v>
      </c>
    </row>
    <row r="24" spans="1:11" ht="23.25" customHeight="1">
      <c r="A24" s="278" t="s">
        <v>312</v>
      </c>
      <c r="B24" s="279"/>
      <c r="C24" s="279"/>
      <c r="D24" s="279"/>
      <c r="E24" s="279"/>
      <c r="F24" s="279"/>
      <c r="G24" s="279"/>
      <c r="H24" s="279"/>
      <c r="I24" s="111">
        <v>19</v>
      </c>
      <c r="J24" s="109">
        <v>22705000</v>
      </c>
      <c r="K24" s="109">
        <v>0</v>
      </c>
    </row>
    <row r="25" spans="1:11" ht="30" customHeight="1">
      <c r="A25" s="282" t="s">
        <v>313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J13 K5:K1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90" t="s">
        <v>289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91" t="s">
        <v>320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2011-03-28T11:17:39Z</cp:lastPrinted>
  <dcterms:created xsi:type="dcterms:W3CDTF">2008-10-17T11:51:54Z</dcterms:created>
  <dcterms:modified xsi:type="dcterms:W3CDTF">2018-02-27T16:37:56Z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