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35" windowWidth="19170" windowHeight="588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<sst xmlns="http://schemas.openxmlformats.org/spreadsheetml/2006/main" count="340" uniqueCount="308">
  <si>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</si>
  <si>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</si>
  <si>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</si>
  <si>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</si>
  <si>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</si>
  <si>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</si>
  <si>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</si>
  <si>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</si>
  <si>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</si>
  <si>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</si>
  <si>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</si>
  <si>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</si>
  <si>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</si>
  <si>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</si>
  <si>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</si>
  <si>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</si>
  <si>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</si>
  <si>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</si>
  <si>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</si>
  <si>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</si>
  <si>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</si>
  <si>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</si>
  <si>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</si>
  <si>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</si>
  <si>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</si>
  <si>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</si>
  <si>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</si>
  <si>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</si>
  <si>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</si>
  <si>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</si>
  <si>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</si>
  <si>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</si>
  <si>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</si>
  <si>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</si>
  <si>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</si>
  <si>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</si>
  <si>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</si>
  <si>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</si>
  <si>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</si>
  <si>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</si>
  <si>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</si>
  <si>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</si>
  <si>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</si>
  <si>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</si>
  <si>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</si>
  <si>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</si>
  <si>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</si>
  <si>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</si>
  <si>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</si>
  <si>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</si>
  <si>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</si>
  <si>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</si>
  <si>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</si>
  <si>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</si>
  <si>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</si>
  <si>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</si>
  <si>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</si>
  <si>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</si>
  <si>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</si>
  <si>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</si>
  <si>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</si>
  <si>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</si>
  <si>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</si>
  <si>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</si>
  <si>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</si>
  <si>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</si>
  <si>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</si>
  <si>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</si>
  <si>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</si>
  <si>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</si>
  <si>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</si>
  <si>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</si>
  <si>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</si>
  <si>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</si>
  <si>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</si>
  <si>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</si>
  <si>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</si>
  <si>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</si>
  <si>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</si>
  <si>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</si>
  <si>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</si>
  <si>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</si>
  <si>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</si>
  <si>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</si>
  <si>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</si>
  <si>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</si>
  <si>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</si>
  <si>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</si>
  <si>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</si>
  <si>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</si>
  <si>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</si>
  <si>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</si>
  <si>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</si>
  <si>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</si>
  <si>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</si>
  <si>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</si>
  <si>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</si>
  <si>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</si>
  <si>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</si>
  <si>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</si>
  <si>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</si>
  <si>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</si>
  <si>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</si>
  <si>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</si>
  <si>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</si>
  <si>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</si>
  <si>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</si>
  <si>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</si>
  <si>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</si>
  <si>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</si>
  <si>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</si>
  <si>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</si>
  <si>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</si>
  <si>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</si>
  <si>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</si>
  <si>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</si>
  <si>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</si>
  <si>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</si>
  <si>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</si>
  <si>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</si>
  <si>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</si>
  <si>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</si>
  <si>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</si>
  <si>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</si>
  <si>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</si>
  <si>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</si>
  <si>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</si>
  <si>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</si>
  <si>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</si>
  <si>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</si>
  <si>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</si>
  <si>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</si>
  <si>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</si>
  <si>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</si>
  <si>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</si>
  <si>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</si>
  <si>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</si>
  <si>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</si>
  <si>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</si>
  <si>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</si>
  <si>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</si>
  <si>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</si>
  <si>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</si>
  <si>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</si>
  <si>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</si>
  <si>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</si>
  <si>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</si>
  <si>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</si>
  <si>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</si>
  <si>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</si>
  <si>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</si>
  <si>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</si>
  <si>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</si>
  <si>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</si>
  <si>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</si>
  <si>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</si>
  <si>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</si>
  <si>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</si>
  <si>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</si>
  <si>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</si>
  <si>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</si>
  <si>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</si>
  <si>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</si>
  <si>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</si>
  <si>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</si>
  <si>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</si>
  <si>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</si>
  <si>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</si>
  <si>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</si>
  <si>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</si>
  <si>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</si>
  <si>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</si>
  <si>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</si>
  <si>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</si>
  <si>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</si>
  <si>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</si>
  <si>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</si>
  <si>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</si>
  <si>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</si>
  <si>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</si>
  <si>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</si>
  <si>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</si>
  <si>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</si>
  <si>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</si>
  <si>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</si>
  <si>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</si>
  <si>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</si>
  <si>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</si>
  <si>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</si>
  <si>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</si>
  <si>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</si>
  <si>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</si>
  <si>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</si>
  <si>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</si>
  <si>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</si>
  <si>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</si>
  <si>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</si>
  <si>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</si>
  <si>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</si>
  <si>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</si>
  <si>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</si>
  <si>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</si>
  <si>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</si>
  <si>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</si>
  <si>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</si>
  <si>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</si>
  <si>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</si>
  <si>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</si>
  <si>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</si>
  <si>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</si>
  <si>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</si>
  <si>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</si>
  <si>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</si>
  <si>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</si>
  <si>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</si>
  <si>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</si>
  <si>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</si>
  <si>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</si>
  <si>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</si>
  <si>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</si>
  <si>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</si>
  <si>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</si>
  <si>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</si>
  <si>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</si>
  <si>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</si>
  <si>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</si>
  <si>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</si>
  <si>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</si>
  <si>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</si>
  <si>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</si>
  <si>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</si>
  <si>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</si>
  <si>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</si>
  <si>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</si>
  <si>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</si>
  <si>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</si>
  <si>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</si>
  <si>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</si>
  <si>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</si>
  <si>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</si>
  <si>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</si>
  <si>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</si>
  <si>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</si>
  <si>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</si>
  <si>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</si>
  <si>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</si>
  <si>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</si>
  <si>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</si>
  <si>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</si>
  <si>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</si>
  <si>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</si>
  <si>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</si>
  <si>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</si>
  <si>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</si>
  <si>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</si>
  <si>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</si>
  <si>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</si>
  <si>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</si>
  <si>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</si>
  <si>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</si>
  <si>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</si>
  <si>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</si>
  <si>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</si>
  <si>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</si>
  <si>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</si>
  <si>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</si>
  <si>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</si>
  <si>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</si>
  <si>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</si>
  <si>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</si>
  <si>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</si>
  <si>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</si>
  <si>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</si>
  <si>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</si>
  <si>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</si>
  <si>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</si>
  <si>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</si>
  <si>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</si>
  <si>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</si>
  <si>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</si>
  <si>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</si>
  <si>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</si>
  <si>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</si>
  <si>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</si>
  <si>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</si>
  <si>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</si>
  <si>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</si>
  <si>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</si>
  <si>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</si>
  <si>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</si>
  <si>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</si>
  <si>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</si>
  <si>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</si>
  <si>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</si>
  <si>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</si>
  <si>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</si>
  <si>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</si>
  <si>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</si>
  <si>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</si>
  <si>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</si>
  <si>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</si>
  <si>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</si>
  <si>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</si>
  <si>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IGOR ŠTOKOVIĆ, MILENA PERKOVIĆ, REUEL SLONIM, ABRAHAM THOMAS</t>
  </si>
  <si>
    <t>1. Financijski izvještaji (bilanca, račun dobiti i gubitka, izvještaj o novčanom tijeku, izvještaj o promjenama</t>
  </si>
  <si>
    <t>31.03.2013.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</si>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</sst>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6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7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8" xfId="17" applyFont="1" applyBorder="1" applyProtection="1">
      <alignment/>
      <protection hidden="1"/>
    </xf>
    <xf numFmtId="0" fontId="3" fillId="0" borderId="8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17" applyFont="1" applyBorder="1">
      <alignment/>
      <protection/>
    </xf>
    <xf numFmtId="0" fontId="3" fillId="0" borderId="13" xfId="17" applyFont="1" applyBorder="1">
      <alignment/>
      <protection/>
    </xf>
    <xf numFmtId="0" fontId="3" fillId="0" borderId="14" xfId="17" applyFont="1" applyFill="1" applyBorder="1" applyAlignment="1" applyProtection="1">
      <alignment horizontal="left" vertical="center" wrapText="1"/>
      <protection hidden="1"/>
    </xf>
    <xf numFmtId="0" fontId="3" fillId="0" borderId="6" xfId="17" applyFont="1" applyFill="1" applyBorder="1" applyAlignment="1" applyProtection="1">
      <alignment vertical="center"/>
      <protection hidden="1"/>
    </xf>
    <xf numFmtId="0" fontId="3" fillId="0" borderId="14" xfId="17" applyFont="1" applyBorder="1" applyAlignment="1" applyProtection="1">
      <alignment horizontal="left" vertical="center" wrapText="1"/>
      <protection hidden="1"/>
    </xf>
    <xf numFmtId="0" fontId="3" fillId="0" borderId="6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4" xfId="17" applyFont="1" applyFill="1" applyBorder="1" applyAlignment="1" applyProtection="1">
      <alignment/>
      <protection hidden="1"/>
    </xf>
    <xf numFmtId="0" fontId="3" fillId="0" borderId="14" xfId="17" applyFont="1" applyBorder="1" applyAlignment="1" applyProtection="1">
      <alignment wrapText="1"/>
      <protection hidden="1"/>
    </xf>
    <xf numFmtId="0" fontId="3" fillId="0" borderId="6" xfId="17" applyFont="1" applyBorder="1" applyAlignment="1" applyProtection="1">
      <alignment horizontal="right"/>
      <protection hidden="1"/>
    </xf>
    <xf numFmtId="0" fontId="3" fillId="0" borderId="14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0" fontId="2" fillId="0" borderId="14" xfId="17" applyFont="1" applyFill="1" applyBorder="1" applyAlignment="1" applyProtection="1">
      <alignment horizontal="right" vertical="center"/>
      <protection hidden="1" locked="0"/>
    </xf>
    <xf numFmtId="0" fontId="3" fillId="0" borderId="14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4" xfId="17" applyFont="1" applyBorder="1" applyAlignment="1" applyProtection="1">
      <alignment horizontal="left" vertical="top" wrapText="1"/>
      <protection hidden="1"/>
    </xf>
    <xf numFmtId="0" fontId="3" fillId="0" borderId="6" xfId="17" applyFont="1" applyBorder="1">
      <alignment/>
      <protection/>
    </xf>
    <xf numFmtId="0" fontId="3" fillId="0" borderId="14" xfId="17" applyFont="1" applyBorder="1" applyAlignment="1" applyProtection="1">
      <alignment horizontal="left" vertical="top" indent="2"/>
      <protection hidden="1"/>
    </xf>
    <xf numFmtId="0" fontId="3" fillId="0" borderId="14" xfId="17" applyFont="1" applyBorder="1" applyAlignment="1" applyProtection="1">
      <alignment horizontal="left" vertical="top" wrapText="1" indent="2"/>
      <protection hidden="1"/>
    </xf>
    <xf numFmtId="0" fontId="3" fillId="0" borderId="6" xfId="17" applyFont="1" applyBorder="1" applyAlignment="1" applyProtection="1">
      <alignment horizontal="right" vertical="top"/>
      <protection hidden="1"/>
    </xf>
    <xf numFmtId="49" fontId="2" fillId="0" borderId="14" xfId="17" applyNumberFormat="1" applyFont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left" vertical="top"/>
      <protection hidden="1"/>
    </xf>
    <xf numFmtId="0" fontId="3" fillId="0" borderId="14" xfId="17" applyFont="1" applyBorder="1" applyAlignment="1" applyProtection="1">
      <alignment horizontal="left"/>
      <protection hidden="1"/>
    </xf>
    <xf numFmtId="0" fontId="3" fillId="0" borderId="13" xfId="17" applyFont="1" applyBorder="1" applyProtection="1">
      <alignment/>
      <protection hidden="1"/>
    </xf>
    <xf numFmtId="0" fontId="3" fillId="0" borderId="6" xfId="17" applyFont="1" applyBorder="1" applyAlignment="1" applyProtection="1">
      <alignment horizontal="left"/>
      <protection hidden="1"/>
    </xf>
    <xf numFmtId="0" fontId="3" fillId="0" borderId="14" xfId="17" applyFont="1" applyFill="1" applyBorder="1" applyAlignment="1" applyProtection="1">
      <alignment vertical="center"/>
      <protection hidden="1"/>
    </xf>
    <xf numFmtId="0" fontId="13" fillId="0" borderId="14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2" fillId="0" borderId="6" xfId="17" applyFont="1" applyBorder="1" applyAlignment="1" applyProtection="1">
      <alignment vertical="center"/>
      <protection hidden="1"/>
    </xf>
    <xf numFmtId="0" fontId="3" fillId="0" borderId="16" xfId="17" applyFont="1" applyBorder="1" applyProtection="1">
      <alignment/>
      <protection hidden="1"/>
    </xf>
    <xf numFmtId="0" fontId="3" fillId="0" borderId="17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Alignment="1" applyProtection="1">
      <alignment horizontal="right" vertical="top" wrapText="1"/>
      <protection hidden="1"/>
    </xf>
    <xf numFmtId="0" fontId="3" fillId="0" borderId="18" xfId="17" applyFont="1" applyFill="1" applyBorder="1" applyProtection="1">
      <alignment/>
      <protection hidden="1"/>
    </xf>
    <xf numFmtId="0" fontId="3" fillId="0" borderId="19" xfId="17" applyFont="1" applyFill="1" applyBorder="1" applyProtection="1">
      <alignment/>
      <protection hidden="1"/>
    </xf>
    <xf numFmtId="14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17" applyFont="1" applyFill="1" applyBorder="1" applyAlignment="1" applyProtection="1">
      <alignment horizontal="center" vertical="center"/>
      <protection hidden="1" locked="0"/>
    </xf>
    <xf numFmtId="49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2" fillId="0" borderId="6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17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>
      <alignment horizontal="center"/>
      <protection/>
    </xf>
    <xf numFmtId="0" fontId="3" fillId="0" borderId="14" xfId="17" applyFont="1" applyBorder="1" applyAlignment="1">
      <alignment horizontal="center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6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19" xfId="17" applyFont="1" applyFill="1" applyBorder="1" applyAlignment="1" applyProtection="1">
      <alignment/>
      <protection hidden="1" locked="0"/>
    </xf>
    <xf numFmtId="0" fontId="3" fillId="0" borderId="18" xfId="17" applyFont="1" applyFill="1" applyBorder="1" applyAlignment="1">
      <alignment horizontal="left"/>
      <protection/>
    </xf>
    <xf numFmtId="0" fontId="3" fillId="0" borderId="19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16" applyFill="1" applyBorder="1" applyAlignment="1" applyProtection="1">
      <alignment/>
      <protection hidden="1" locked="0"/>
    </xf>
    <xf numFmtId="0" fontId="2" fillId="0" borderId="18" xfId="17" applyFont="1" applyFill="1" applyBorder="1" applyAlignment="1" applyProtection="1">
      <alignment/>
      <protection hidden="1" locked="0"/>
    </xf>
    <xf numFmtId="0" fontId="2" fillId="0" borderId="17" xfId="17" applyFont="1" applyFill="1" applyBorder="1" applyAlignment="1" applyProtection="1">
      <alignment horizontal="left" vertical="center"/>
      <protection hidden="1" locked="0"/>
    </xf>
    <xf numFmtId="0" fontId="3" fillId="0" borderId="18" xfId="17" applyFont="1" applyFill="1" applyBorder="1" applyAlignment="1">
      <alignment horizontal="left" vertical="center"/>
      <protection/>
    </xf>
    <xf numFmtId="0" fontId="3" fillId="0" borderId="19" xfId="17" applyFont="1" applyFill="1" applyBorder="1" applyAlignment="1">
      <alignment horizontal="left" vertical="center"/>
      <protection/>
    </xf>
    <xf numFmtId="1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6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6" xfId="17" applyFont="1" applyBorder="1" applyAlignment="1" applyProtection="1">
      <alignment horizontal="right" wrapText="1"/>
      <protection hidden="1"/>
    </xf>
    <xf numFmtId="49" fontId="2" fillId="0" borderId="17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6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4" xfId="17" applyFont="1" applyFill="1" applyBorder="1" applyAlignment="1" applyProtection="1">
      <alignment horizontal="left" vertical="center" wrapText="1"/>
      <protection hidden="1"/>
    </xf>
    <xf numFmtId="0" fontId="11" fillId="0" borderId="6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4" xfId="17" applyFont="1" applyBorder="1" applyAlignment="1" applyProtection="1">
      <alignment horizontal="center" vertical="center" wrapText="1"/>
      <protection hidden="1"/>
    </xf>
    <xf numFmtId="0" fontId="3" fillId="0" borderId="6" xfId="17" applyFont="1" applyBorder="1" applyAlignment="1" applyProtection="1">
      <alignment horizontal="right" vertical="center"/>
      <protection hidden="1"/>
    </xf>
    <xf numFmtId="0" fontId="3" fillId="0" borderId="14" xfId="17" applyFont="1" applyBorder="1" applyAlignment="1" applyProtection="1">
      <alignment horizontal="right"/>
      <protection hidden="1"/>
    </xf>
    <xf numFmtId="0" fontId="1" fillId="0" borderId="6" xfId="17" applyFont="1" applyBorder="1" applyAlignment="1" applyProtection="1">
      <alignment horizontal="right" vertical="center" wrapText="1"/>
      <protection hidden="1"/>
    </xf>
    <xf numFmtId="0" fontId="1" fillId="0" borderId="14" xfId="17" applyFont="1" applyBorder="1" applyAlignment="1" applyProtection="1">
      <alignment horizontal="right" wrapText="1"/>
      <protection hidden="1"/>
    </xf>
    <xf numFmtId="0" fontId="2" fillId="0" borderId="17" xfId="17" applyFont="1" applyFill="1" applyBorder="1" applyAlignment="1" applyProtection="1">
      <alignment horizontal="right" vertical="center"/>
      <protection hidden="1" locked="0"/>
    </xf>
    <xf numFmtId="0" fontId="3" fillId="0" borderId="18" xfId="17" applyFont="1" applyFill="1" applyBorder="1" applyAlignment="1">
      <alignment/>
      <protection/>
    </xf>
    <xf numFmtId="0" fontId="3" fillId="0" borderId="19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4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center"/>
      <protection hidden="1"/>
    </xf>
    <xf numFmtId="0" fontId="2" fillId="0" borderId="18" xfId="17" applyFont="1" applyFill="1" applyBorder="1" applyAlignment="1" applyProtection="1">
      <alignment horizontal="left" vertical="center"/>
      <protection hidden="1" locked="0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49" fontId="2" fillId="0" borderId="17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8" xfId="17" applyNumberFormat="1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0" xfId="17" applyFont="1" applyBorder="1" applyAlignment="1">
      <alignment/>
      <protection/>
    </xf>
    <xf numFmtId="0" fontId="10" fillId="0" borderId="7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1" xfId="17" applyFont="1" applyBorder="1" applyAlignment="1" applyProtection="1">
      <alignment horizontal="center" vertical="top"/>
      <protection hidden="1"/>
    </xf>
    <xf numFmtId="0" fontId="3" fillId="0" borderId="21" xfId="17" applyFont="1" applyBorder="1" applyAlignment="1">
      <alignment horizontal="center"/>
      <protection/>
    </xf>
    <xf numFmtId="0" fontId="3" fillId="0" borderId="22" xfId="17" applyFont="1" applyBorder="1" applyAlignment="1">
      <alignment/>
      <protection/>
    </xf>
    <xf numFmtId="0" fontId="3" fillId="0" borderId="18" xfId="17" applyFont="1" applyFill="1" applyBorder="1" applyAlignment="1" applyProtection="1">
      <alignment horizontal="center" vertical="top"/>
      <protection hidden="1"/>
    </xf>
    <xf numFmtId="0" fontId="3" fillId="0" borderId="18" xfId="17" applyFont="1" applyFill="1" applyBorder="1" applyAlignment="1" applyProtection="1">
      <alignment horizontal="center"/>
      <protection hidden="1"/>
    </xf>
    <xf numFmtId="49" fontId="4" fillId="0" borderId="17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5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J29" sqref="J2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214</v>
      </c>
      <c r="B1" s="173"/>
      <c r="C1" s="173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48" t="s">
        <v>215</v>
      </c>
      <c r="B2" s="149"/>
      <c r="C2" s="149"/>
      <c r="D2" s="150"/>
      <c r="E2" s="116" t="s">
        <v>285</v>
      </c>
      <c r="F2" s="11"/>
      <c r="G2" s="12" t="s">
        <v>216</v>
      </c>
      <c r="H2" s="116" t="s">
        <v>305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.75">
      <c r="A4" s="151" t="s">
        <v>281</v>
      </c>
      <c r="B4" s="152"/>
      <c r="C4" s="152"/>
      <c r="D4" s="152"/>
      <c r="E4" s="152"/>
      <c r="F4" s="152"/>
      <c r="G4" s="152"/>
      <c r="H4" s="152"/>
      <c r="I4" s="153"/>
      <c r="J4" s="9"/>
      <c r="K4" s="9"/>
      <c r="L4" s="9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9"/>
      <c r="K5" s="9"/>
      <c r="L5" s="9"/>
    </row>
    <row r="6" spans="1:12" ht="12.75">
      <c r="A6" s="154" t="s">
        <v>217</v>
      </c>
      <c r="B6" s="155"/>
      <c r="C6" s="146" t="s">
        <v>286</v>
      </c>
      <c r="D6" s="147"/>
      <c r="E6" s="29"/>
      <c r="F6" s="29"/>
      <c r="G6" s="29"/>
      <c r="H6" s="29"/>
      <c r="I6" s="87"/>
      <c r="J6" s="9"/>
      <c r="K6" s="9"/>
      <c r="L6" s="9"/>
    </row>
    <row r="7" spans="1:12" ht="12.75">
      <c r="A7" s="88"/>
      <c r="B7" s="22"/>
      <c r="C7" s="15"/>
      <c r="D7" s="15"/>
      <c r="E7" s="29"/>
      <c r="F7" s="29"/>
      <c r="G7" s="29"/>
      <c r="H7" s="29"/>
      <c r="I7" s="87"/>
      <c r="J7" s="9"/>
      <c r="K7" s="9"/>
      <c r="L7" s="9"/>
    </row>
    <row r="8" spans="1:12" ht="12.75">
      <c r="A8" s="156" t="s">
        <v>218</v>
      </c>
      <c r="B8" s="157"/>
      <c r="C8" s="146" t="s">
        <v>287</v>
      </c>
      <c r="D8" s="147"/>
      <c r="E8" s="29"/>
      <c r="F8" s="29"/>
      <c r="G8" s="29"/>
      <c r="H8" s="29"/>
      <c r="I8" s="89"/>
      <c r="J8" s="9"/>
      <c r="K8" s="9"/>
      <c r="L8" s="9"/>
    </row>
    <row r="9" spans="1:12" ht="12.75">
      <c r="A9" s="90"/>
      <c r="B9" s="50"/>
      <c r="C9" s="20"/>
      <c r="D9" s="26"/>
      <c r="E9" s="15"/>
      <c r="F9" s="15"/>
      <c r="G9" s="15"/>
      <c r="H9" s="15"/>
      <c r="I9" s="89"/>
      <c r="J9" s="9"/>
      <c r="K9" s="9"/>
      <c r="L9" s="9"/>
    </row>
    <row r="10" spans="1:12" ht="12.75">
      <c r="A10" s="143" t="s">
        <v>219</v>
      </c>
      <c r="B10" s="144"/>
      <c r="C10" s="146" t="s">
        <v>288</v>
      </c>
      <c r="D10" s="147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45"/>
      <c r="B11" s="144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54" t="s">
        <v>220</v>
      </c>
      <c r="B12" s="155"/>
      <c r="C12" s="139" t="s">
        <v>289</v>
      </c>
      <c r="D12" s="140"/>
      <c r="E12" s="140"/>
      <c r="F12" s="140"/>
      <c r="G12" s="140"/>
      <c r="H12" s="140"/>
      <c r="I12" s="141"/>
      <c r="J12" s="9"/>
      <c r="K12" s="9"/>
      <c r="L12" s="9"/>
    </row>
    <row r="13" spans="1:12" ht="12.75">
      <c r="A13" s="88"/>
      <c r="B13" s="22"/>
      <c r="C13" s="21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54" t="s">
        <v>221</v>
      </c>
      <c r="B14" s="155"/>
      <c r="C14" s="142">
        <v>52100</v>
      </c>
      <c r="D14" s="136"/>
      <c r="E14" s="15"/>
      <c r="F14" s="139" t="s">
        <v>290</v>
      </c>
      <c r="G14" s="140"/>
      <c r="H14" s="140"/>
      <c r="I14" s="141"/>
      <c r="J14" s="9"/>
      <c r="K14" s="9"/>
      <c r="L14" s="9"/>
    </row>
    <row r="15" spans="1:12" ht="12.75">
      <c r="A15" s="88"/>
      <c r="B15" s="22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54" t="s">
        <v>222</v>
      </c>
      <c r="B16" s="155"/>
      <c r="C16" s="139" t="s">
        <v>291</v>
      </c>
      <c r="D16" s="140"/>
      <c r="E16" s="140"/>
      <c r="F16" s="140"/>
      <c r="G16" s="140"/>
      <c r="H16" s="140"/>
      <c r="I16" s="141"/>
      <c r="J16" s="9"/>
      <c r="K16" s="9"/>
      <c r="L16" s="9"/>
    </row>
    <row r="17" spans="1:12" ht="12.75">
      <c r="A17" s="88"/>
      <c r="B17" s="22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54" t="s">
        <v>223</v>
      </c>
      <c r="B18" s="155"/>
      <c r="C18" s="137" t="s">
        <v>292</v>
      </c>
      <c r="D18" s="138"/>
      <c r="E18" s="138"/>
      <c r="F18" s="138"/>
      <c r="G18" s="138"/>
      <c r="H18" s="138"/>
      <c r="I18" s="132"/>
      <c r="J18" s="9"/>
      <c r="K18" s="9"/>
      <c r="L18" s="9"/>
    </row>
    <row r="19" spans="1:12" ht="12.75">
      <c r="A19" s="88"/>
      <c r="B19" s="22"/>
      <c r="C19" s="21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54" t="s">
        <v>224</v>
      </c>
      <c r="B20" s="155"/>
      <c r="C20" s="137" t="s">
        <v>293</v>
      </c>
      <c r="D20" s="138"/>
      <c r="E20" s="138"/>
      <c r="F20" s="138"/>
      <c r="G20" s="138"/>
      <c r="H20" s="138"/>
      <c r="I20" s="132"/>
      <c r="J20" s="9"/>
      <c r="K20" s="9"/>
      <c r="L20" s="9"/>
    </row>
    <row r="21" spans="1:12" ht="12.75">
      <c r="A21" s="88"/>
      <c r="B21" s="22"/>
      <c r="C21" s="21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54" t="s">
        <v>225</v>
      </c>
      <c r="B22" s="155"/>
      <c r="C22" s="117">
        <v>359</v>
      </c>
      <c r="D22" s="139" t="s">
        <v>290</v>
      </c>
      <c r="E22" s="133"/>
      <c r="F22" s="134"/>
      <c r="G22" s="154"/>
      <c r="H22" s="135"/>
      <c r="I22" s="91"/>
      <c r="J22" s="9"/>
      <c r="K22" s="9"/>
      <c r="L22" s="9"/>
    </row>
    <row r="23" spans="1:12" ht="12.75">
      <c r="A23" s="88"/>
      <c r="B23" s="22"/>
      <c r="C23" s="15"/>
      <c r="D23" s="24"/>
      <c r="E23" s="24"/>
      <c r="F23" s="24"/>
      <c r="G23" s="24"/>
      <c r="H23" s="15"/>
      <c r="I23" s="89"/>
      <c r="J23" s="9"/>
      <c r="K23" s="9"/>
      <c r="L23" s="9"/>
    </row>
    <row r="24" spans="1:12" ht="12.75">
      <c r="A24" s="154" t="s">
        <v>226</v>
      </c>
      <c r="B24" s="155"/>
      <c r="C24" s="117">
        <v>18</v>
      </c>
      <c r="D24" s="139" t="s">
        <v>294</v>
      </c>
      <c r="E24" s="133"/>
      <c r="F24" s="133"/>
      <c r="G24" s="134"/>
      <c r="H24" s="51" t="s">
        <v>227</v>
      </c>
      <c r="I24" s="123">
        <v>488</v>
      </c>
      <c r="J24" s="9"/>
      <c r="K24" s="9"/>
      <c r="L24" s="9"/>
    </row>
    <row r="25" spans="1:12" ht="12.75">
      <c r="A25" s="88"/>
      <c r="B25" s="22"/>
      <c r="C25" s="15"/>
      <c r="D25" s="24"/>
      <c r="E25" s="24"/>
      <c r="F25" s="24"/>
      <c r="G25" s="22"/>
      <c r="H25" s="22" t="s">
        <v>282</v>
      </c>
      <c r="I25" s="92"/>
      <c r="J25" s="9"/>
      <c r="K25" s="9"/>
      <c r="L25" s="9"/>
    </row>
    <row r="26" spans="1:12" ht="12.75">
      <c r="A26" s="154" t="s">
        <v>228</v>
      </c>
      <c r="B26" s="155"/>
      <c r="C26" s="118" t="s">
        <v>295</v>
      </c>
      <c r="D26" s="25"/>
      <c r="E26" s="93"/>
      <c r="F26" s="94"/>
      <c r="G26" s="126" t="s">
        <v>229</v>
      </c>
      <c r="H26" s="155"/>
      <c r="I26" s="119" t="s">
        <v>296</v>
      </c>
      <c r="J26" s="9"/>
      <c r="K26" s="9"/>
      <c r="L26" s="9"/>
    </row>
    <row r="27" spans="1:12" ht="12.75">
      <c r="A27" s="88"/>
      <c r="B27" s="22"/>
      <c r="C27" s="15"/>
      <c r="D27" s="94"/>
      <c r="E27" s="94"/>
      <c r="F27" s="94"/>
      <c r="G27" s="94"/>
      <c r="H27" s="15"/>
      <c r="I27" s="95"/>
      <c r="J27" s="9"/>
      <c r="K27" s="9"/>
      <c r="L27" s="9"/>
    </row>
    <row r="28" spans="1:12" ht="12.75">
      <c r="A28" s="127" t="s">
        <v>230</v>
      </c>
      <c r="B28" s="128"/>
      <c r="C28" s="129"/>
      <c r="D28" s="129"/>
      <c r="E28" s="130" t="s">
        <v>231</v>
      </c>
      <c r="F28" s="131"/>
      <c r="G28" s="131"/>
      <c r="H28" s="124" t="s">
        <v>232</v>
      </c>
      <c r="I28" s="125"/>
      <c r="J28" s="9"/>
      <c r="K28" s="9"/>
      <c r="L28" s="9"/>
    </row>
    <row r="29" spans="1:12" ht="12.75">
      <c r="A29" s="96"/>
      <c r="B29" s="93"/>
      <c r="C29" s="93"/>
      <c r="D29" s="26"/>
      <c r="E29" s="15"/>
      <c r="F29" s="15"/>
      <c r="G29" s="15"/>
      <c r="H29" s="27"/>
      <c r="I29" s="95"/>
      <c r="J29" s="9"/>
      <c r="K29" s="9"/>
      <c r="L29" s="9"/>
    </row>
    <row r="30" spans="1:12" ht="12.75">
      <c r="A30" s="158"/>
      <c r="B30" s="159"/>
      <c r="C30" s="159"/>
      <c r="D30" s="160"/>
      <c r="E30" s="158"/>
      <c r="F30" s="159"/>
      <c r="G30" s="159"/>
      <c r="H30" s="146"/>
      <c r="I30" s="147"/>
      <c r="J30" s="9"/>
      <c r="K30" s="9"/>
      <c r="L30" s="9"/>
    </row>
    <row r="31" spans="1:12" ht="12.75">
      <c r="A31" s="88"/>
      <c r="B31" s="22"/>
      <c r="C31" s="21"/>
      <c r="D31" s="161"/>
      <c r="E31" s="161"/>
      <c r="F31" s="161"/>
      <c r="G31" s="162"/>
      <c r="H31" s="15"/>
      <c r="I31" s="97"/>
      <c r="J31" s="9"/>
      <c r="K31" s="9"/>
      <c r="L31" s="9"/>
    </row>
    <row r="32" spans="1:12" ht="12.75">
      <c r="A32" s="158"/>
      <c r="B32" s="159"/>
      <c r="C32" s="159"/>
      <c r="D32" s="160"/>
      <c r="E32" s="158"/>
      <c r="F32" s="159"/>
      <c r="G32" s="159"/>
      <c r="H32" s="146"/>
      <c r="I32" s="147"/>
      <c r="J32" s="9"/>
      <c r="K32" s="9"/>
      <c r="L32" s="9"/>
    </row>
    <row r="33" spans="1:12" ht="12.75">
      <c r="A33" s="88"/>
      <c r="B33" s="22"/>
      <c r="C33" s="21"/>
      <c r="D33" s="28"/>
      <c r="E33" s="28"/>
      <c r="F33" s="28"/>
      <c r="G33" s="29"/>
      <c r="H33" s="15"/>
      <c r="I33" s="98"/>
      <c r="J33" s="9"/>
      <c r="K33" s="9"/>
      <c r="L33" s="9"/>
    </row>
    <row r="34" spans="1:12" ht="12.75">
      <c r="A34" s="158"/>
      <c r="B34" s="159"/>
      <c r="C34" s="159"/>
      <c r="D34" s="160"/>
      <c r="E34" s="158"/>
      <c r="F34" s="159"/>
      <c r="G34" s="159"/>
      <c r="H34" s="146"/>
      <c r="I34" s="147"/>
      <c r="J34" s="9"/>
      <c r="K34" s="9"/>
      <c r="L34" s="9"/>
    </row>
    <row r="35" spans="1:12" ht="12.75">
      <c r="A35" s="88"/>
      <c r="B35" s="22"/>
      <c r="C35" s="21"/>
      <c r="D35" s="28"/>
      <c r="E35" s="28"/>
      <c r="F35" s="28"/>
      <c r="G35" s="29"/>
      <c r="H35" s="15"/>
      <c r="I35" s="98"/>
      <c r="J35" s="9"/>
      <c r="K35" s="9"/>
      <c r="L35" s="9"/>
    </row>
    <row r="36" spans="1:12" ht="12.75">
      <c r="A36" s="158"/>
      <c r="B36" s="159"/>
      <c r="C36" s="159"/>
      <c r="D36" s="160"/>
      <c r="E36" s="158"/>
      <c r="F36" s="159"/>
      <c r="G36" s="159"/>
      <c r="H36" s="146"/>
      <c r="I36" s="147"/>
      <c r="J36" s="9"/>
      <c r="K36" s="9"/>
      <c r="L36" s="9"/>
    </row>
    <row r="37" spans="1:12" ht="12.75">
      <c r="A37" s="99"/>
      <c r="B37" s="30"/>
      <c r="C37" s="163"/>
      <c r="D37" s="164"/>
      <c r="E37" s="15"/>
      <c r="F37" s="163"/>
      <c r="G37" s="164"/>
      <c r="H37" s="15"/>
      <c r="I37" s="89"/>
      <c r="J37" s="9"/>
      <c r="K37" s="9"/>
      <c r="L37" s="9"/>
    </row>
    <row r="38" spans="1:12" ht="12.75">
      <c r="A38" s="158"/>
      <c r="B38" s="159"/>
      <c r="C38" s="159"/>
      <c r="D38" s="160"/>
      <c r="E38" s="158"/>
      <c r="F38" s="159"/>
      <c r="G38" s="159"/>
      <c r="H38" s="146"/>
      <c r="I38" s="147"/>
      <c r="J38" s="9"/>
      <c r="K38" s="9"/>
      <c r="L38" s="9"/>
    </row>
    <row r="39" spans="1:12" ht="12.75">
      <c r="A39" s="99"/>
      <c r="B39" s="30"/>
      <c r="C39" s="31"/>
      <c r="D39" s="32"/>
      <c r="E39" s="15"/>
      <c r="F39" s="31"/>
      <c r="G39" s="32"/>
      <c r="H39" s="15"/>
      <c r="I39" s="89"/>
      <c r="J39" s="9"/>
      <c r="K39" s="9"/>
      <c r="L39" s="9"/>
    </row>
    <row r="40" spans="1:12" ht="12.75">
      <c r="A40" s="158"/>
      <c r="B40" s="159"/>
      <c r="C40" s="159"/>
      <c r="D40" s="160"/>
      <c r="E40" s="158"/>
      <c r="F40" s="159"/>
      <c r="G40" s="159"/>
      <c r="H40" s="146"/>
      <c r="I40" s="147"/>
      <c r="J40" s="9"/>
      <c r="K40" s="9"/>
      <c r="L40" s="9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30"/>
      <c r="C42" s="31"/>
      <c r="D42" s="32"/>
      <c r="E42" s="15"/>
      <c r="F42" s="31"/>
      <c r="G42" s="32"/>
      <c r="H42" s="15"/>
      <c r="I42" s="89"/>
      <c r="J42" s="9"/>
      <c r="K42" s="9"/>
      <c r="L42" s="9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9"/>
      <c r="K43" s="9"/>
      <c r="L43" s="9"/>
    </row>
    <row r="44" spans="1:12" ht="12.75">
      <c r="A44" s="143" t="s">
        <v>233</v>
      </c>
      <c r="B44" s="165"/>
      <c r="C44" s="146"/>
      <c r="D44" s="147"/>
      <c r="E44" s="26"/>
      <c r="F44" s="139"/>
      <c r="G44" s="159"/>
      <c r="H44" s="159"/>
      <c r="I44" s="160"/>
      <c r="J44" s="9"/>
      <c r="K44" s="9"/>
      <c r="L44" s="9"/>
    </row>
    <row r="45" spans="1:12" ht="12.75">
      <c r="A45" s="99"/>
      <c r="B45" s="30"/>
      <c r="C45" s="163"/>
      <c r="D45" s="164"/>
      <c r="E45" s="15"/>
      <c r="F45" s="163"/>
      <c r="G45" s="166"/>
      <c r="H45" s="35"/>
      <c r="I45" s="103"/>
      <c r="J45" s="9"/>
      <c r="K45" s="9"/>
      <c r="L45" s="9"/>
    </row>
    <row r="46" spans="1:12" ht="12.75">
      <c r="A46" s="143" t="s">
        <v>234</v>
      </c>
      <c r="B46" s="165"/>
      <c r="C46" s="139" t="s">
        <v>297</v>
      </c>
      <c r="D46" s="167"/>
      <c r="E46" s="167"/>
      <c r="F46" s="167"/>
      <c r="G46" s="167"/>
      <c r="H46" s="167"/>
      <c r="I46" s="168"/>
      <c r="J46" s="9"/>
      <c r="K46" s="9"/>
      <c r="L46" s="9"/>
    </row>
    <row r="47" spans="1:12" ht="12.75">
      <c r="A47" s="88"/>
      <c r="B47" s="22"/>
      <c r="C47" s="21" t="s">
        <v>235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43" t="s">
        <v>236</v>
      </c>
      <c r="B48" s="165"/>
      <c r="C48" s="169" t="s">
        <v>298</v>
      </c>
      <c r="D48" s="170"/>
      <c r="E48" s="171"/>
      <c r="F48" s="15"/>
      <c r="G48" s="51" t="s">
        <v>237</v>
      </c>
      <c r="H48" s="169" t="s">
        <v>299</v>
      </c>
      <c r="I48" s="171"/>
      <c r="J48" s="9"/>
      <c r="K48" s="9"/>
      <c r="L48" s="9"/>
    </row>
    <row r="49" spans="1:12" ht="12.75">
      <c r="A49" s="88"/>
      <c r="B49" s="22"/>
      <c r="C49" s="21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43" t="s">
        <v>223</v>
      </c>
      <c r="B50" s="165"/>
      <c r="C50" s="180" t="s">
        <v>300</v>
      </c>
      <c r="D50" s="170"/>
      <c r="E50" s="170"/>
      <c r="F50" s="170"/>
      <c r="G50" s="170"/>
      <c r="H50" s="170"/>
      <c r="I50" s="171"/>
      <c r="J50" s="9"/>
      <c r="K50" s="9"/>
      <c r="L50" s="9"/>
    </row>
    <row r="51" spans="1:12" ht="12.75">
      <c r="A51" s="88"/>
      <c r="B51" s="22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54" t="s">
        <v>238</v>
      </c>
      <c r="B52" s="155"/>
      <c r="C52" s="169" t="s">
        <v>303</v>
      </c>
      <c r="D52" s="170"/>
      <c r="E52" s="170"/>
      <c r="F52" s="170"/>
      <c r="G52" s="170"/>
      <c r="H52" s="170"/>
      <c r="I52" s="141"/>
      <c r="J52" s="9"/>
      <c r="K52" s="9"/>
      <c r="L52" s="9"/>
    </row>
    <row r="53" spans="1:12" ht="12.75">
      <c r="A53" s="104"/>
      <c r="B53" s="20"/>
      <c r="C53" s="174" t="s">
        <v>239</v>
      </c>
      <c r="D53" s="174"/>
      <c r="E53" s="174"/>
      <c r="F53" s="174"/>
      <c r="G53" s="174"/>
      <c r="H53" s="174"/>
      <c r="I53" s="105"/>
      <c r="J53" s="9"/>
      <c r="K53" s="9"/>
      <c r="L53" s="9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9"/>
      <c r="K54" s="9"/>
      <c r="L54" s="9"/>
    </row>
    <row r="55" spans="1:12" ht="12.75">
      <c r="A55" s="104"/>
      <c r="B55" s="181" t="s">
        <v>240</v>
      </c>
      <c r="C55" s="182"/>
      <c r="D55" s="182"/>
      <c r="E55" s="182"/>
      <c r="F55" s="49"/>
      <c r="G55" s="49"/>
      <c r="H55" s="49"/>
      <c r="I55" s="106"/>
      <c r="J55" s="9"/>
      <c r="K55" s="9"/>
      <c r="L55" s="9"/>
    </row>
    <row r="56" spans="1:12" ht="12.75">
      <c r="A56" s="104"/>
      <c r="B56" s="183" t="s">
        <v>304</v>
      </c>
      <c r="C56" s="184"/>
      <c r="D56" s="184"/>
      <c r="E56" s="184"/>
      <c r="F56" s="184"/>
      <c r="G56" s="184"/>
      <c r="H56" s="184"/>
      <c r="I56" s="185"/>
      <c r="J56" s="9"/>
      <c r="K56" s="9"/>
      <c r="L56" s="9"/>
    </row>
    <row r="57" spans="1:12" ht="12.75">
      <c r="A57" s="104"/>
      <c r="B57" s="183" t="s">
        <v>272</v>
      </c>
      <c r="C57" s="184"/>
      <c r="D57" s="184"/>
      <c r="E57" s="184"/>
      <c r="F57" s="184"/>
      <c r="G57" s="184"/>
      <c r="H57" s="184"/>
      <c r="I57" s="106"/>
      <c r="J57" s="9"/>
      <c r="K57" s="9"/>
      <c r="L57" s="9"/>
    </row>
    <row r="58" spans="1:12" ht="12.75">
      <c r="A58" s="104"/>
      <c r="B58" s="183" t="s">
        <v>273</v>
      </c>
      <c r="C58" s="184"/>
      <c r="D58" s="184"/>
      <c r="E58" s="184"/>
      <c r="F58" s="184"/>
      <c r="G58" s="184"/>
      <c r="H58" s="184"/>
      <c r="I58" s="185"/>
      <c r="J58" s="9"/>
      <c r="K58" s="9"/>
      <c r="L58" s="9"/>
    </row>
    <row r="59" spans="1:12" ht="12.75">
      <c r="A59" s="104"/>
      <c r="B59" s="183" t="s">
        <v>274</v>
      </c>
      <c r="C59" s="184"/>
      <c r="D59" s="184"/>
      <c r="E59" s="184"/>
      <c r="F59" s="184"/>
      <c r="G59" s="184"/>
      <c r="H59" s="184"/>
      <c r="I59" s="185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241</v>
      </c>
      <c r="B61" s="15"/>
      <c r="C61" s="15"/>
      <c r="D61" s="15"/>
      <c r="E61" s="15"/>
      <c r="F61" s="15"/>
      <c r="G61" s="37"/>
      <c r="H61" s="38"/>
      <c r="I61" s="111"/>
      <c r="J61" s="9"/>
      <c r="K61" s="9"/>
      <c r="L61" s="9"/>
    </row>
    <row r="62" spans="1:12" ht="12.75">
      <c r="A62" s="84"/>
      <c r="B62" s="15"/>
      <c r="C62" s="15"/>
      <c r="D62" s="15"/>
      <c r="E62" s="20" t="s">
        <v>242</v>
      </c>
      <c r="F62" s="93"/>
      <c r="G62" s="175" t="s">
        <v>243</v>
      </c>
      <c r="H62" s="176"/>
      <c r="I62" s="177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78"/>
      <c r="H63" s="179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114" sqref="K114"/>
    </sheetView>
  </sheetViews>
  <sheetFormatPr defaultColWidth="9.140625" defaultRowHeight="12.75"/>
  <cols>
    <col min="1" max="9" width="9.140625" style="52" customWidth="1"/>
    <col min="10" max="10" width="15.8515625" style="52" bestFit="1" customWidth="1"/>
    <col min="11" max="11" width="13.7109375" style="52" bestFit="1" customWidth="1"/>
    <col min="12" max="16384" width="9.140625" style="52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301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8" t="s">
        <v>244</v>
      </c>
      <c r="J4" s="59" t="s">
        <v>283</v>
      </c>
      <c r="K4" s="60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5"/>
      <c r="K7" s="5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3">
        <f>J9+J16+J26+J35+J39</f>
        <v>1061908796</v>
      </c>
      <c r="K8" s="53">
        <f>K9+K16+K26+K35+K39</f>
        <v>1057888888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3">
        <f>SUM(J10:J15)</f>
        <v>4256078</v>
      </c>
      <c r="K9" s="53">
        <f>SUM(K10:K15)</f>
        <v>3857184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6"/>
      <c r="K10" s="6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6">
        <v>2578861</v>
      </c>
      <c r="K11" s="6">
        <v>2235438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6"/>
      <c r="K12" s="6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6"/>
      <c r="K13" s="6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6">
        <v>1085686</v>
      </c>
      <c r="K14" s="6">
        <v>1085686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6">
        <v>591531</v>
      </c>
      <c r="K15" s="6">
        <v>536060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3">
        <f>SUM(J17:J25)</f>
        <v>1047388515</v>
      </c>
      <c r="K16" s="53">
        <f>SUM(K17:K25)</f>
        <v>1043764751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6">
        <v>191795521</v>
      </c>
      <c r="K17" s="6">
        <v>191795521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6">
        <v>784879077</v>
      </c>
      <c r="K18" s="6">
        <v>777775759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6">
        <v>50214024</v>
      </c>
      <c r="K19" s="6">
        <v>47695397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6">
        <v>710180</v>
      </c>
      <c r="K20" s="6">
        <v>648220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6"/>
      <c r="K21" s="6"/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6">
        <v>1562542</v>
      </c>
      <c r="K22" s="6">
        <v>2472200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6">
        <v>8040722</v>
      </c>
      <c r="K23" s="6">
        <v>13997422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6">
        <v>10186449</v>
      </c>
      <c r="K24" s="6">
        <v>9380232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6"/>
      <c r="K25" s="6"/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3">
        <f>SUM(J27:J34)</f>
        <v>696609</v>
      </c>
      <c r="K26" s="53">
        <f>SUM(K27:K34)</f>
        <v>699359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6">
        <v>40000</v>
      </c>
      <c r="K27" s="6">
        <v>40000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6"/>
      <c r="K28" s="6"/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6"/>
      <c r="K29" s="6"/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6"/>
      <c r="K30" s="6"/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6">
        <v>151690</v>
      </c>
      <c r="K31" s="6">
        <v>151690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6">
        <v>504919</v>
      </c>
      <c r="K32" s="6">
        <v>507669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6"/>
      <c r="K33" s="6"/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6"/>
      <c r="K34" s="6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6"/>
      <c r="K36" s="6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6"/>
      <c r="K37" s="6"/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6"/>
      <c r="K38" s="6"/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6">
        <v>9567594</v>
      </c>
      <c r="K39" s="6">
        <v>9567594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3">
        <f>J41+J49+J56+J64</f>
        <v>43719693</v>
      </c>
      <c r="K40" s="53">
        <f>K41+K49+K56+K64</f>
        <v>14579777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3">
        <f>SUM(J42:J48)</f>
        <v>687751</v>
      </c>
      <c r="K41" s="53">
        <f>SUM(K42:K48)</f>
        <v>812561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6">
        <v>665355</v>
      </c>
      <c r="K42" s="6">
        <v>780334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6"/>
      <c r="K43" s="6"/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6"/>
      <c r="K44" s="6"/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6">
        <v>4803</v>
      </c>
      <c r="K45" s="6">
        <v>4803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6">
        <v>17593</v>
      </c>
      <c r="K46" s="6">
        <v>27424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6"/>
      <c r="K47" s="6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6"/>
      <c r="K48" s="6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3">
        <f>SUM(J50:J55)</f>
        <v>15417136</v>
      </c>
      <c r="K49" s="53">
        <f>SUM(K50:K55)</f>
        <v>11102257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6">
        <v>579887</v>
      </c>
      <c r="K50" s="6">
        <v>270149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6">
        <v>7066523</v>
      </c>
      <c r="K51" s="6">
        <v>6434845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6"/>
      <c r="K52" s="6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6">
        <v>14636</v>
      </c>
      <c r="K53" s="6">
        <v>12567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6">
        <v>4061062</v>
      </c>
      <c r="K54" s="6">
        <v>4262205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6">
        <v>3695028</v>
      </c>
      <c r="K55" s="6">
        <v>122491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6"/>
      <c r="K57" s="6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6"/>
      <c r="K58" s="6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6"/>
      <c r="K59" s="6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6"/>
      <c r="K60" s="6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6"/>
      <c r="K61" s="6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6"/>
      <c r="K62" s="6"/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6"/>
      <c r="K63" s="6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6">
        <v>27614806</v>
      </c>
      <c r="K64" s="6">
        <v>2664959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6"/>
      <c r="K65" s="6">
        <v>4556280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3">
        <f>J7+J8+J40+J65</f>
        <v>1105628489</v>
      </c>
      <c r="K66" s="53">
        <f>K7+K8+K40+K65</f>
        <v>1077024945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7"/>
      <c r="K67" s="7"/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4">
        <f>J70+J71+J72+J78+J79+J82+J85</f>
        <v>683044563</v>
      </c>
      <c r="K69" s="54">
        <f>K70+K71+K72+K78+K79+K82+K85</f>
        <v>642206679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6">
        <v>43650000</v>
      </c>
      <c r="K70" s="6">
        <v>43650000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6"/>
      <c r="K71" s="6"/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3">
        <f>J73+J74-J75+J76+J77</f>
        <v>638669776</v>
      </c>
      <c r="K72" s="53">
        <f>K73+K74-K75+K76+K77</f>
        <v>638669776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6">
        <v>2129389</v>
      </c>
      <c r="K73" s="6">
        <v>2129389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6">
        <v>3380</v>
      </c>
      <c r="K74" s="6">
        <v>3380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6">
        <v>3380</v>
      </c>
      <c r="K75" s="6">
        <v>3380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6"/>
      <c r="K76" s="6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6">
        <v>636540387</v>
      </c>
      <c r="K77" s="6">
        <v>636540387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6">
        <v>58035</v>
      </c>
      <c r="K78" s="6">
        <v>58035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3">
        <f>J80-J81</f>
        <v>0</v>
      </c>
      <c r="K79" s="53">
        <f>K80-K81</f>
        <v>666752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/>
      <c r="K80" s="6">
        <v>666752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3">
        <f>J83-J84</f>
        <v>666752</v>
      </c>
      <c r="K82" s="53">
        <f>K83-K84</f>
        <v>-40837884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666752</v>
      </c>
      <c r="K83" s="6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40837884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6"/>
      <c r="K85" s="6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3">
        <f>SUM(J87:J89)</f>
        <v>59004291</v>
      </c>
      <c r="K86" s="53">
        <f>SUM(K87:K89)</f>
        <v>26239612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6">
        <v>1734357</v>
      </c>
      <c r="K87" s="6">
        <v>1734357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6"/>
      <c r="K88" s="6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6">
        <v>57269934</v>
      </c>
      <c r="K89" s="6">
        <v>24505255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3">
        <f>SUM(J91:J99)</f>
        <v>311036275</v>
      </c>
      <c r="K90" s="53">
        <f>SUM(K91:K99)</f>
        <v>316593519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6">
        <v>66199869</v>
      </c>
      <c r="K91" s="6">
        <v>66199869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6"/>
      <c r="K92" s="6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6">
        <v>213059053</v>
      </c>
      <c r="K93" s="6">
        <v>216167809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6"/>
      <c r="K94" s="6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6"/>
      <c r="K95" s="6"/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6"/>
      <c r="K96" s="6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6"/>
      <c r="K97" s="6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6">
        <v>31777353</v>
      </c>
      <c r="K98" s="6">
        <v>34225841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6"/>
      <c r="K99" s="6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3">
        <f>SUM(J101:J112)</f>
        <v>52543360</v>
      </c>
      <c r="K100" s="53">
        <f>SUM(K101:K112)</f>
        <v>90775599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6">
        <v>2125918</v>
      </c>
      <c r="K101" s="6">
        <v>5053249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6"/>
      <c r="K102" s="6"/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6">
        <v>22746046</v>
      </c>
      <c r="K103" s="6">
        <v>19100055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6">
        <v>2121921</v>
      </c>
      <c r="K104" s="6">
        <v>9772836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6">
        <v>8468394</v>
      </c>
      <c r="K105" s="6">
        <v>12848918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6"/>
      <c r="K106" s="6"/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6"/>
      <c r="K107" s="6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6">
        <v>11713864</v>
      </c>
      <c r="K108" s="6">
        <v>5181284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6">
        <v>3408532</v>
      </c>
      <c r="K109" s="6">
        <v>3273097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6"/>
      <c r="K110" s="6"/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6"/>
      <c r="K111" s="6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6">
        <v>1958685</v>
      </c>
      <c r="K112" s="6">
        <v>35546160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6"/>
      <c r="K113" s="6">
        <v>1209536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3">
        <f>J69+J86+J90+J100+J113</f>
        <v>1105628489</v>
      </c>
      <c r="K114" s="53">
        <f>K69+K86+K90+K100+K113</f>
        <v>1077024945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7"/>
      <c r="K115" s="7"/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6"/>
      <c r="K118" s="6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7"/>
      <c r="K119" s="7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07:J115 J70:K70 J79:K84 J49:J67 K7:K67 J7:J10 J14:J27 J30:J42 J46:J47 J72:K77 J86:J105 K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1">
      <selection activeCell="A36" sqref="A36:H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00390625" style="52" bestFit="1" customWidth="1"/>
    <col min="14" max="16384" width="9.140625" style="52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8" t="s">
        <v>245</v>
      </c>
      <c r="J4" s="245" t="s">
        <v>283</v>
      </c>
      <c r="K4" s="245"/>
      <c r="L4" s="245" t="s">
        <v>284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4">
        <f>SUM(J8:J9)</f>
        <v>7111772</v>
      </c>
      <c r="K7" s="54">
        <f>SUM(K8:K9)</f>
        <v>7111772</v>
      </c>
      <c r="L7" s="54">
        <f>SUM(L8:L9)</f>
        <v>9692710</v>
      </c>
      <c r="M7" s="54">
        <f>SUM(M8:M9)</f>
        <v>9692710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6797635</v>
      </c>
      <c r="K8" s="6">
        <v>6797635</v>
      </c>
      <c r="L8" s="6">
        <v>9310313</v>
      </c>
      <c r="M8" s="6">
        <v>9310313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314137</v>
      </c>
      <c r="K9" s="6">
        <v>314137</v>
      </c>
      <c r="L9" s="6">
        <v>382397</v>
      </c>
      <c r="M9" s="6">
        <v>382397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3">
        <f>J11+J12+J16+J20+J21+J22+J25+J26</f>
        <v>37114776</v>
      </c>
      <c r="K10" s="53">
        <f>K11+K12+K16+K20+K21+K22+K25+K26</f>
        <v>37114776</v>
      </c>
      <c r="L10" s="53">
        <f>L11+L12+L16+L20+L21+L22+L25+L26</f>
        <v>43875038</v>
      </c>
      <c r="M10" s="53">
        <f>M11+M12+M16+M20+M21+M22+M25+M26</f>
        <v>43875038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3">
        <f>SUM(J13:J15)</f>
        <v>10874709</v>
      </c>
      <c r="K12" s="53">
        <f>SUM(K13:K15)</f>
        <v>10874709</v>
      </c>
      <c r="L12" s="53">
        <f>SUM(L13:L15)</f>
        <v>13711096</v>
      </c>
      <c r="M12" s="53">
        <f>SUM(M13:M15)</f>
        <v>13711096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6">
        <v>3727418</v>
      </c>
      <c r="K13" s="6">
        <v>3727418</v>
      </c>
      <c r="L13" s="6">
        <v>4763499</v>
      </c>
      <c r="M13" s="6">
        <v>4763499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6"/>
      <c r="K14" s="6"/>
      <c r="L14" s="6"/>
      <c r="M14" s="6"/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6">
        <v>7147291</v>
      </c>
      <c r="K15" s="6">
        <v>7147291</v>
      </c>
      <c r="L15" s="6">
        <v>8947597</v>
      </c>
      <c r="M15" s="6">
        <v>8947597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3">
        <f>SUM(J17:J19)</f>
        <v>14653699</v>
      </c>
      <c r="K16" s="53">
        <f>SUM(K17:K19)</f>
        <v>14653699</v>
      </c>
      <c r="L16" s="53">
        <f>SUM(L17:L19)</f>
        <v>12454069</v>
      </c>
      <c r="M16" s="53">
        <f>SUM(M17:M19)</f>
        <v>12454069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6">
        <v>9755641</v>
      </c>
      <c r="K17" s="6">
        <v>9755641</v>
      </c>
      <c r="L17" s="6">
        <v>7502970</v>
      </c>
      <c r="M17" s="6">
        <v>7502970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6">
        <v>3213287</v>
      </c>
      <c r="K18" s="6">
        <v>3213287</v>
      </c>
      <c r="L18" s="6">
        <v>3425791</v>
      </c>
      <c r="M18" s="6">
        <v>3425791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6">
        <v>1684771</v>
      </c>
      <c r="K19" s="6">
        <v>1684771</v>
      </c>
      <c r="L19" s="6">
        <v>1525308</v>
      </c>
      <c r="M19" s="6">
        <v>1525308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8655263</v>
      </c>
      <c r="K20" s="6">
        <v>8655263</v>
      </c>
      <c r="L20" s="6">
        <v>11051248</v>
      </c>
      <c r="M20" s="6">
        <v>11051248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/>
      <c r="K21" s="6"/>
      <c r="L21" s="6"/>
      <c r="M21" s="6"/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6"/>
      <c r="K23" s="6"/>
      <c r="L23" s="6"/>
      <c r="M23" s="6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6"/>
      <c r="K24" s="6"/>
      <c r="L24" s="6"/>
      <c r="M24" s="6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/>
      <c r="K25" s="6"/>
      <c r="L25" s="6"/>
      <c r="M25" s="6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2931105</v>
      </c>
      <c r="K26" s="6">
        <v>2931105</v>
      </c>
      <c r="L26" s="6">
        <v>6658625</v>
      </c>
      <c r="M26" s="6">
        <v>6658625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3">
        <f>SUM(J28:J32)</f>
        <v>1197985</v>
      </c>
      <c r="K27" s="53">
        <f>SUM(K28:K32)</f>
        <v>1197985</v>
      </c>
      <c r="L27" s="53">
        <f>SUM(L28:L32)</f>
        <v>4922</v>
      </c>
      <c r="M27" s="53">
        <f>SUM(M28:M32)</f>
        <v>4922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/>
      <c r="K28" s="6"/>
      <c r="L28" s="6"/>
      <c r="M28" s="6"/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1194197</v>
      </c>
      <c r="K29" s="6">
        <v>1194197</v>
      </c>
      <c r="L29" s="6">
        <v>3705</v>
      </c>
      <c r="M29" s="6">
        <v>3705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3788</v>
      </c>
      <c r="K32" s="6">
        <v>3788</v>
      </c>
      <c r="L32" s="6">
        <v>1217</v>
      </c>
      <c r="M32" s="6">
        <v>1217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3">
        <f>SUM(J34:J37)</f>
        <v>3960186</v>
      </c>
      <c r="K33" s="53">
        <f>SUM(K34:K37)</f>
        <v>3960186</v>
      </c>
      <c r="L33" s="53">
        <f>SUM(L34:L37)</f>
        <v>6660477</v>
      </c>
      <c r="M33" s="53">
        <f>SUM(M34:M37)</f>
        <v>6660477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2468929</v>
      </c>
      <c r="K34" s="6">
        <v>2468929</v>
      </c>
      <c r="L34" s="6">
        <v>2448488</v>
      </c>
      <c r="M34" s="6">
        <v>2448488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1379326</v>
      </c>
      <c r="K35" s="6">
        <v>1379326</v>
      </c>
      <c r="L35" s="6">
        <v>4096368</v>
      </c>
      <c r="M35" s="6">
        <v>4096368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111931</v>
      </c>
      <c r="K37" s="6">
        <v>111931</v>
      </c>
      <c r="L37" s="6">
        <v>115621</v>
      </c>
      <c r="M37" s="6">
        <v>115621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3">
        <f>J7+J27+J38+J40</f>
        <v>8309757</v>
      </c>
      <c r="K42" s="53">
        <f>K7+K27+K38+K40</f>
        <v>8309757</v>
      </c>
      <c r="L42" s="53">
        <f>L7+L27+L38+L40</f>
        <v>9697632</v>
      </c>
      <c r="M42" s="53">
        <f>M7+M27+M38+M40</f>
        <v>9697632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3">
        <f>J10+J33+J39+J41</f>
        <v>41074962</v>
      </c>
      <c r="K43" s="53">
        <f>K10+K33+K39+K41</f>
        <v>41074962</v>
      </c>
      <c r="L43" s="53">
        <f>L10+L33+L39+L41</f>
        <v>50535515</v>
      </c>
      <c r="M43" s="53">
        <f>M10+M33+M39+M41</f>
        <v>50535515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3">
        <f>J42-J43</f>
        <v>-32765205</v>
      </c>
      <c r="K44" s="53">
        <f>K42-K43</f>
        <v>-32765205</v>
      </c>
      <c r="L44" s="53">
        <f>L42-L43</f>
        <v>-40837883</v>
      </c>
      <c r="M44" s="53">
        <f>M42-M43</f>
        <v>-40837883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3">
        <f>IF(J43&gt;J42,J43-J42,0)</f>
        <v>32765205</v>
      </c>
      <c r="K46" s="53">
        <f>IF(K43&gt;K42,K43-K42,0)</f>
        <v>32765205</v>
      </c>
      <c r="L46" s="53">
        <f>IF(L43&gt;L42,L43-L42,0)</f>
        <v>40837883</v>
      </c>
      <c r="M46" s="53">
        <f>IF(M43&gt;M42,M43-M42,0)</f>
        <v>40837883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/>
      <c r="K47" s="6"/>
      <c r="L47" s="6"/>
      <c r="M47" s="6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3">
        <f>J44-J47</f>
        <v>-32765205</v>
      </c>
      <c r="K48" s="53">
        <f>K44-K47</f>
        <v>-32765205</v>
      </c>
      <c r="L48" s="53">
        <f>L44-L47</f>
        <v>-40837883</v>
      </c>
      <c r="M48" s="53">
        <f>M44-M47</f>
        <v>-40837883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32765205</v>
      </c>
      <c r="K50" s="61">
        <f>IF(K48&lt;0,-K48,0)</f>
        <v>32765205</v>
      </c>
      <c r="L50" s="61">
        <f>IF(L48&lt;0,-L48,0)</f>
        <v>40837883</v>
      </c>
      <c r="M50" s="61">
        <f>IF(M48&lt;0,-M48,0)</f>
        <v>40837883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/>
      <c r="K53" s="6"/>
      <c r="L53" s="6"/>
      <c r="M53" s="6"/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/>
      <c r="K54" s="7"/>
      <c r="L54" s="7"/>
      <c r="M54" s="7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8">
        <v>157</v>
      </c>
      <c r="J56" s="5"/>
      <c r="K56" s="5"/>
      <c r="L56" s="5"/>
      <c r="M56" s="5"/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/>
      <c r="K58" s="6"/>
      <c r="L58" s="6"/>
      <c r="M58" s="6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/>
      <c r="K65" s="6"/>
      <c r="L65" s="6"/>
      <c r="M65" s="6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/>
      <c r="K70" s="6"/>
      <c r="L70" s="6"/>
      <c r="M70" s="6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/>
      <c r="K71" s="7"/>
      <c r="L71" s="7"/>
      <c r="M71" s="7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7:K20 L34:M41 J22:M22 J27:M27 L28:M32 J33:M33 J7:M10 J12:M16 K26 K34:K37 J17:J21 J42:M46 L17:M21 L23:M26 J23:J26 J34:J41 K29:K32 J28:J32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zoomScaleSheetLayoutView="110" workbookViewId="0" topLeftCell="A16">
      <selection activeCell="K52" sqref="K52"/>
    </sheetView>
  </sheetViews>
  <sheetFormatPr defaultColWidth="9.140625" defaultRowHeight="12.75"/>
  <cols>
    <col min="1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301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4" t="s">
        <v>245</v>
      </c>
      <c r="J4" s="65" t="s">
        <v>283</v>
      </c>
      <c r="K4" s="65" t="s">
        <v>284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6">
        <v>2</v>
      </c>
      <c r="J5" s="67" t="s">
        <v>249</v>
      </c>
      <c r="K5" s="67" t="s">
        <v>250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6">
        <v>-32765205</v>
      </c>
      <c r="K7" s="6">
        <v>-40837884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6">
        <v>8655263</v>
      </c>
      <c r="K8" s="6">
        <v>11051248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6">
        <v>5904938</v>
      </c>
      <c r="K9" s="6">
        <v>9281191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6"/>
      <c r="K10" s="6">
        <v>2494286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6"/>
      <c r="K11" s="6"/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6">
        <v>2492988</v>
      </c>
      <c r="K12" s="6">
        <v>877960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53">
        <f>SUM(J7:J12)</f>
        <v>-15712016</v>
      </c>
      <c r="K13" s="53">
        <f>SUM(K7:K12)</f>
        <v>-17133199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6"/>
      <c r="K14" s="6"/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6">
        <v>9219711</v>
      </c>
      <c r="K15" s="6"/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6">
        <v>65107</v>
      </c>
      <c r="K16" s="6">
        <v>124810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6"/>
      <c r="K17" s="6"/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53">
        <f>SUM(J14:J17)</f>
        <v>9284818</v>
      </c>
      <c r="K18" s="53">
        <f>SUM(K14:K17)</f>
        <v>124810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53">
        <f>IF(J18&gt;J13,J18-J13,0)</f>
        <v>24996834</v>
      </c>
      <c r="K20" s="53">
        <f>IF(K18&gt;K13,K18-K13,0)</f>
        <v>17258009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6">
        <v>4141</v>
      </c>
      <c r="K22" s="6">
        <v>2316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6"/>
      <c r="K23" s="6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6"/>
      <c r="K24" s="6">
        <v>3705</v>
      </c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6"/>
      <c r="K25" s="6"/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6"/>
      <c r="K26" s="6"/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3">
        <f>SUM(J22:J26)</f>
        <v>4141</v>
      </c>
      <c r="K27" s="53">
        <f>SUM(K22:K26)</f>
        <v>6021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6">
        <v>52807998</v>
      </c>
      <c r="K28" s="6">
        <v>7064950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6"/>
      <c r="K29" s="6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6"/>
      <c r="K30" s="6">
        <v>2750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3">
        <f>SUM(J28:J30)</f>
        <v>52807998</v>
      </c>
      <c r="K31" s="53">
        <f>SUM(K28:K30)</f>
        <v>7067700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3">
        <f>IF(J31&gt;J27,J31-J27,0)</f>
        <v>52803857</v>
      </c>
      <c r="K33" s="53">
        <f>IF(K31&gt;K27,K31-K27,0)</f>
        <v>7061679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6"/>
      <c r="K35" s="6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6">
        <v>97592554</v>
      </c>
      <c r="K36" s="6">
        <v>3130843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6"/>
      <c r="K37" s="6"/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3">
        <f>SUM(J35:J37)</f>
        <v>97592554</v>
      </c>
      <c r="K38" s="53">
        <f>SUM(K35:K37)</f>
        <v>3130843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6">
        <v>18431151</v>
      </c>
      <c r="K39" s="6">
        <v>3761002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6"/>
      <c r="K40" s="6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6"/>
      <c r="K41" s="6"/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6"/>
      <c r="K42" s="6"/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6"/>
      <c r="K43" s="6"/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53">
        <f>SUM(J39:J43)</f>
        <v>18431151</v>
      </c>
      <c r="K44" s="53">
        <f>SUM(K39:K43)</f>
        <v>3761002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53">
        <f>IF(J38&gt;J44,J38-J44,0)</f>
        <v>79161403</v>
      </c>
      <c r="K45" s="53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53">
        <f>IF(J44&gt;J38,J44-J38,0)</f>
        <v>0</v>
      </c>
      <c r="K46" s="53">
        <f>IF(K44&gt;K38,K44-K38,0)</f>
        <v>630159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53">
        <f>IF(J19-J20+J32-J33+J45-J46&gt;0,J19-J20+J32-J33+J45-J46,0)</f>
        <v>1360712</v>
      </c>
      <c r="K47" s="53">
        <f>IF(K19-K20+K32-K33+K45-K46&gt;0,K19-K20+K32-K33+K45-K46,0)</f>
        <v>0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24949847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">
        <v>534340</v>
      </c>
      <c r="K49" s="6">
        <v>27614806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6">
        <v>1360712</v>
      </c>
      <c r="K50" s="6"/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6"/>
      <c r="K51" s="6">
        <v>24949847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1">
        <f>J49+J50-J51</f>
        <v>1895052</v>
      </c>
      <c r="K52" s="61">
        <f>K49+K50-K51</f>
        <v>2664959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72" t="s">
        <v>247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69"/>
    </row>
    <row r="2" spans="1:12" ht="15.75">
      <c r="A2" s="42"/>
      <c r="B2" s="68"/>
      <c r="C2" s="257" t="s">
        <v>248</v>
      </c>
      <c r="D2" s="257"/>
      <c r="E2" s="71">
        <v>41275</v>
      </c>
      <c r="F2" s="43" t="s">
        <v>216</v>
      </c>
      <c r="G2" s="258">
        <v>40999</v>
      </c>
      <c r="H2" s="259"/>
      <c r="I2" s="68"/>
      <c r="J2" s="68"/>
      <c r="K2" s="68"/>
      <c r="L2" s="72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5" t="s">
        <v>271</v>
      </c>
      <c r="J3" s="76" t="s">
        <v>124</v>
      </c>
      <c r="K3" s="76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8">
        <v>2</v>
      </c>
      <c r="J4" s="77" t="s">
        <v>249</v>
      </c>
      <c r="K4" s="77" t="s">
        <v>250</v>
      </c>
    </row>
    <row r="5" spans="1:11" ht="12.75">
      <c r="A5" s="262" t="s">
        <v>251</v>
      </c>
      <c r="B5" s="263"/>
      <c r="C5" s="263"/>
      <c r="D5" s="263"/>
      <c r="E5" s="263"/>
      <c r="F5" s="263"/>
      <c r="G5" s="263"/>
      <c r="H5" s="263"/>
      <c r="I5" s="44">
        <v>1</v>
      </c>
      <c r="J5" s="45">
        <v>43650000</v>
      </c>
      <c r="K5" s="45">
        <v>43650000</v>
      </c>
    </row>
    <row r="6" spans="1:11" ht="12.75">
      <c r="A6" s="262" t="s">
        <v>252</v>
      </c>
      <c r="B6" s="263"/>
      <c r="C6" s="263"/>
      <c r="D6" s="263"/>
      <c r="E6" s="263"/>
      <c r="F6" s="263"/>
      <c r="G6" s="263"/>
      <c r="H6" s="263"/>
      <c r="I6" s="44">
        <v>2</v>
      </c>
      <c r="J6" s="46"/>
      <c r="K6" s="46"/>
    </row>
    <row r="7" spans="1:11" ht="12.75">
      <c r="A7" s="262" t="s">
        <v>253</v>
      </c>
      <c r="B7" s="263"/>
      <c r="C7" s="263"/>
      <c r="D7" s="263"/>
      <c r="E7" s="263"/>
      <c r="F7" s="263"/>
      <c r="G7" s="263"/>
      <c r="H7" s="263"/>
      <c r="I7" s="44">
        <v>3</v>
      </c>
      <c r="J7" s="46">
        <f>638669776+58035</f>
        <v>638727811</v>
      </c>
      <c r="K7" s="46">
        <f>638669776+58035</f>
        <v>638727811</v>
      </c>
    </row>
    <row r="8" spans="1:11" ht="12.75">
      <c r="A8" s="262" t="s">
        <v>254</v>
      </c>
      <c r="B8" s="263"/>
      <c r="C8" s="263"/>
      <c r="D8" s="263"/>
      <c r="E8" s="263"/>
      <c r="F8" s="263"/>
      <c r="G8" s="263"/>
      <c r="H8" s="263"/>
      <c r="I8" s="44">
        <v>4</v>
      </c>
      <c r="J8" s="46">
        <v>0</v>
      </c>
      <c r="K8" s="46">
        <v>666752</v>
      </c>
    </row>
    <row r="9" spans="1:11" ht="12.75">
      <c r="A9" s="262" t="s">
        <v>255</v>
      </c>
      <c r="B9" s="263"/>
      <c r="C9" s="263"/>
      <c r="D9" s="263"/>
      <c r="E9" s="263"/>
      <c r="F9" s="263"/>
      <c r="G9" s="263"/>
      <c r="H9" s="263"/>
      <c r="I9" s="44">
        <v>5</v>
      </c>
      <c r="J9" s="46">
        <v>666752</v>
      </c>
      <c r="K9" s="46">
        <v>-40837884</v>
      </c>
    </row>
    <row r="10" spans="1:11" ht="12.75">
      <c r="A10" s="262" t="s">
        <v>256</v>
      </c>
      <c r="B10" s="263"/>
      <c r="C10" s="263"/>
      <c r="D10" s="263"/>
      <c r="E10" s="263"/>
      <c r="F10" s="263"/>
      <c r="G10" s="263"/>
      <c r="H10" s="263"/>
      <c r="I10" s="44">
        <v>6</v>
      </c>
      <c r="J10" s="46"/>
      <c r="K10" s="46"/>
    </row>
    <row r="11" spans="1:11" ht="12.75">
      <c r="A11" s="262" t="s">
        <v>257</v>
      </c>
      <c r="B11" s="263"/>
      <c r="C11" s="263"/>
      <c r="D11" s="263"/>
      <c r="E11" s="263"/>
      <c r="F11" s="263"/>
      <c r="G11" s="263"/>
      <c r="H11" s="263"/>
      <c r="I11" s="44">
        <v>7</v>
      </c>
      <c r="J11" s="46"/>
      <c r="K11" s="46"/>
    </row>
    <row r="12" spans="1:11" ht="12.75">
      <c r="A12" s="262" t="s">
        <v>258</v>
      </c>
      <c r="B12" s="263"/>
      <c r="C12" s="263"/>
      <c r="D12" s="263"/>
      <c r="E12" s="263"/>
      <c r="F12" s="263"/>
      <c r="G12" s="263"/>
      <c r="H12" s="263"/>
      <c r="I12" s="44">
        <v>8</v>
      </c>
      <c r="J12" s="46"/>
      <c r="K12" s="46"/>
    </row>
    <row r="13" spans="1:11" ht="12.75">
      <c r="A13" s="262" t="s">
        <v>259</v>
      </c>
      <c r="B13" s="263"/>
      <c r="C13" s="263"/>
      <c r="D13" s="263"/>
      <c r="E13" s="263"/>
      <c r="F13" s="263"/>
      <c r="G13" s="263"/>
      <c r="H13" s="263"/>
      <c r="I13" s="44">
        <v>9</v>
      </c>
      <c r="J13" s="46"/>
      <c r="K13" s="46"/>
    </row>
    <row r="14" spans="1:11" ht="12.75">
      <c r="A14" s="264" t="s">
        <v>260</v>
      </c>
      <c r="B14" s="265"/>
      <c r="C14" s="265"/>
      <c r="D14" s="265"/>
      <c r="E14" s="265"/>
      <c r="F14" s="265"/>
      <c r="G14" s="265"/>
      <c r="H14" s="265"/>
      <c r="I14" s="44">
        <v>10</v>
      </c>
      <c r="J14" s="73">
        <f>SUM(J5:J13)</f>
        <v>683044563</v>
      </c>
      <c r="K14" s="73">
        <f>SUM(K5:K13)</f>
        <v>642206679</v>
      </c>
    </row>
    <row r="15" spans="1:11" ht="12.75">
      <c r="A15" s="262" t="s">
        <v>261</v>
      </c>
      <c r="B15" s="263"/>
      <c r="C15" s="263"/>
      <c r="D15" s="263"/>
      <c r="E15" s="263"/>
      <c r="F15" s="263"/>
      <c r="G15" s="263"/>
      <c r="H15" s="263"/>
      <c r="I15" s="44">
        <v>11</v>
      </c>
      <c r="J15" s="46"/>
      <c r="K15" s="46"/>
    </row>
    <row r="16" spans="1:11" ht="12.75">
      <c r="A16" s="262" t="s">
        <v>262</v>
      </c>
      <c r="B16" s="263"/>
      <c r="C16" s="263"/>
      <c r="D16" s="263"/>
      <c r="E16" s="263"/>
      <c r="F16" s="263"/>
      <c r="G16" s="263"/>
      <c r="H16" s="263"/>
      <c r="I16" s="44">
        <v>12</v>
      </c>
      <c r="J16" s="46"/>
      <c r="K16" s="46"/>
    </row>
    <row r="17" spans="1:11" ht="12.75">
      <c r="A17" s="262" t="s">
        <v>263</v>
      </c>
      <c r="B17" s="263"/>
      <c r="C17" s="263"/>
      <c r="D17" s="263"/>
      <c r="E17" s="263"/>
      <c r="F17" s="263"/>
      <c r="G17" s="263"/>
      <c r="H17" s="263"/>
      <c r="I17" s="44">
        <v>13</v>
      </c>
      <c r="J17" s="46"/>
      <c r="K17" s="46"/>
    </row>
    <row r="18" spans="1:11" ht="12.75">
      <c r="A18" s="262" t="s">
        <v>264</v>
      </c>
      <c r="B18" s="263"/>
      <c r="C18" s="263"/>
      <c r="D18" s="263"/>
      <c r="E18" s="263"/>
      <c r="F18" s="263"/>
      <c r="G18" s="263"/>
      <c r="H18" s="263"/>
      <c r="I18" s="44">
        <v>14</v>
      </c>
      <c r="J18" s="46"/>
      <c r="K18" s="46"/>
    </row>
    <row r="19" spans="1:11" ht="12.75">
      <c r="A19" s="262" t="s">
        <v>265</v>
      </c>
      <c r="B19" s="263"/>
      <c r="C19" s="263"/>
      <c r="D19" s="263"/>
      <c r="E19" s="263"/>
      <c r="F19" s="263"/>
      <c r="G19" s="263"/>
      <c r="H19" s="263"/>
      <c r="I19" s="44">
        <v>15</v>
      </c>
      <c r="J19" s="46"/>
      <c r="K19" s="46"/>
    </row>
    <row r="20" spans="1:11" ht="12.75">
      <c r="A20" s="262" t="s">
        <v>266</v>
      </c>
      <c r="B20" s="263"/>
      <c r="C20" s="263"/>
      <c r="D20" s="263"/>
      <c r="E20" s="263"/>
      <c r="F20" s="263"/>
      <c r="G20" s="263"/>
      <c r="H20" s="263"/>
      <c r="I20" s="44">
        <v>16</v>
      </c>
      <c r="J20" s="46"/>
      <c r="K20" s="46"/>
    </row>
    <row r="21" spans="1:11" ht="12.75">
      <c r="A21" s="264" t="s">
        <v>267</v>
      </c>
      <c r="B21" s="265"/>
      <c r="C21" s="265"/>
      <c r="D21" s="265"/>
      <c r="E21" s="265"/>
      <c r="F21" s="265"/>
      <c r="G21" s="265"/>
      <c r="H21" s="265"/>
      <c r="I21" s="44">
        <v>17</v>
      </c>
      <c r="J21" s="74">
        <f>SUM(J15:J20)</f>
        <v>0</v>
      </c>
      <c r="K21" s="74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6" t="s">
        <v>268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269</v>
      </c>
      <c r="B24" s="269"/>
      <c r="C24" s="269"/>
      <c r="D24" s="269"/>
      <c r="E24" s="269"/>
      <c r="F24" s="269"/>
      <c r="G24" s="269"/>
      <c r="H24" s="269"/>
      <c r="I24" s="48">
        <v>19</v>
      </c>
      <c r="J24" s="74"/>
      <c r="K24" s="74"/>
    </row>
    <row r="25" spans="1:11" ht="30" customHeight="1">
      <c r="A25" s="270" t="s">
        <v>270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K78" activeCellId="1" sqref="K72 K7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302</v>
      </c>
      <c r="B4" s="281"/>
      <c r="C4" s="281"/>
      <c r="D4" s="281"/>
      <c r="E4" s="281"/>
      <c r="F4" s="281"/>
      <c r="G4" s="281"/>
      <c r="H4" s="281"/>
      <c r="I4" s="281"/>
      <c r="J4" s="282"/>
    </row>
    <row r="5" spans="1:10" ht="12.75" customHeight="1">
      <c r="A5" s="283"/>
      <c r="B5" s="284"/>
      <c r="C5" s="284"/>
      <c r="D5" s="284"/>
      <c r="E5" s="284"/>
      <c r="F5" s="284"/>
      <c r="G5" s="284"/>
      <c r="H5" s="284"/>
      <c r="I5" s="284"/>
      <c r="J5" s="285"/>
    </row>
    <row r="6" spans="1:10" ht="12.75" customHeight="1">
      <c r="A6" s="283"/>
      <c r="B6" s="284"/>
      <c r="C6" s="284"/>
      <c r="D6" s="284"/>
      <c r="E6" s="284"/>
      <c r="F6" s="284"/>
      <c r="G6" s="284"/>
      <c r="H6" s="284"/>
      <c r="I6" s="284"/>
      <c r="J6" s="285"/>
    </row>
    <row r="7" spans="1:10" ht="12.75" customHeight="1">
      <c r="A7" s="283"/>
      <c r="B7" s="284"/>
      <c r="C7" s="284"/>
      <c r="D7" s="284"/>
      <c r="E7" s="284"/>
      <c r="F7" s="284"/>
      <c r="G7" s="284"/>
      <c r="H7" s="284"/>
      <c r="I7" s="284"/>
      <c r="J7" s="285"/>
    </row>
    <row r="8" spans="1:10" ht="12.75" customHeight="1">
      <c r="A8" s="283"/>
      <c r="B8" s="284"/>
      <c r="C8" s="284"/>
      <c r="D8" s="284"/>
      <c r="E8" s="284"/>
      <c r="F8" s="284"/>
      <c r="G8" s="284"/>
      <c r="H8" s="284"/>
      <c r="I8" s="284"/>
      <c r="J8" s="285"/>
    </row>
    <row r="9" spans="1:10" ht="12.75" customHeight="1">
      <c r="A9" s="283"/>
      <c r="B9" s="284"/>
      <c r="C9" s="284"/>
      <c r="D9" s="284"/>
      <c r="E9" s="284"/>
      <c r="F9" s="284"/>
      <c r="G9" s="284"/>
      <c r="H9" s="284"/>
      <c r="I9" s="284"/>
      <c r="J9" s="285"/>
    </row>
    <row r="10" spans="1:10" ht="12.75" customHeight="1">
      <c r="A10" s="283"/>
      <c r="B10" s="284"/>
      <c r="C10" s="284"/>
      <c r="D10" s="284"/>
      <c r="E10" s="284"/>
      <c r="F10" s="284"/>
      <c r="G10" s="284"/>
      <c r="H10" s="284"/>
      <c r="I10" s="284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Đurkić - Uprava</cp:lastModifiedBy>
  <cp:lastPrinted>2011-04-27T12:20:10Z</cp:lastPrinted>
  <dcterms:created xsi:type="dcterms:W3CDTF">2008-10-17T11:51:54Z</dcterms:created>
  <dcterms:modified xsi:type="dcterms:W3CDTF">2013-04-23T06:44:39Z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