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<sst xmlns="http://schemas.openxmlformats.org/spreadsheetml/2006/main" count="395" uniqueCount="341">
  <si>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</si>
  <si>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</si>
  <si>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</si>
  <si>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</si>
  <si>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</si>
  <si>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</si>
  <si>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</si>
  <si>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</si>
  <si>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</si>
  <si>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</si>
  <si>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</si>
  <si>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</si>
  <si>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</si>
  <si>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</si>
  <si>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</si>
  <si>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</si>
  <si>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</si>
  <si>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</si>
  <si>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</si>
  <si>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</si>
  <si>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</si>
  <si>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</si>
  <si>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</si>
  <si>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</si>
  <si>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</si>
  <si>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</si>
  <si>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</si>
  <si>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</si>
  <si>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</si>
  <si>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</si>
  <si>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</si>
  <si>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</si>
  <si>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</si>
  <si>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</si>
  <si>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</si>
  <si>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</si>
  <si>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</si>
  <si>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</si>
  <si>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</si>
  <si>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</si>
  <si>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</si>
  <si>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</si>
  <si>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</si>
  <si>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</si>
  <si>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</si>
  <si>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</si>
  <si>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</si>
  <si>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</si>
  <si>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</si>
  <si>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</si>
  <si>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</si>
  <si>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</si>
  <si>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</si>
  <si>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</si>
  <si>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</si>
  <si>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</si>
  <si>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</si>
  <si>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</si>
  <si>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</si>
  <si>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</si>
  <si>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</si>
  <si>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</si>
  <si>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</si>
  <si>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</si>
  <si>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</si>
  <si>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</si>
  <si>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</si>
  <si>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</si>
  <si>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</si>
  <si>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</si>
  <si>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</si>
  <si>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</si>
  <si>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</si>
  <si>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</si>
  <si>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</si>
  <si>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</si>
  <si>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</si>
  <si>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</si>
  <si>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</si>
  <si>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</si>
  <si>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</si>
  <si>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</si>
  <si>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</si>
  <si>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</si>
  <si>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</si>
  <si>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</si>
  <si>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</si>
  <si>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</si>
  <si>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</si>
  <si>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</si>
  <si>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</si>
  <si>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</si>
  <si>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</si>
  <si>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</si>
  <si>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</si>
  <si>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</si>
  <si>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</si>
  <si>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</si>
  <si>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</si>
  <si>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</si>
  <si>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</si>
  <si>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</si>
  <si>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</si>
  <si>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</si>
  <si>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</si>
  <si>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</si>
  <si>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</si>
  <si>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</si>
  <si>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</si>
  <si>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</si>
  <si>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</si>
  <si>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</si>
  <si>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</si>
  <si>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</si>
  <si>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</si>
  <si>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</si>
  <si>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</si>
  <si>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</si>
  <si>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</si>
  <si>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</si>
  <si>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</si>
  <si>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</si>
  <si>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</si>
  <si>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</si>
  <si>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</si>
  <si>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</si>
  <si>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</si>
  <si>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</si>
  <si>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</si>
  <si>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</si>
  <si>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</si>
  <si>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</si>
  <si>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</si>
  <si>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</si>
  <si>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</si>
  <si>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</si>
  <si>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</si>
  <si>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</si>
  <si>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</si>
  <si>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</si>
  <si>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</si>
  <si>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</si>
  <si>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</si>
  <si>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</si>
  <si>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</si>
  <si>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</si>
  <si>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</si>
  <si>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</si>
  <si>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</si>
  <si>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</si>
  <si>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</si>
  <si>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</si>
  <si>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</si>
  <si>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</si>
  <si>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</si>
  <si>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</si>
  <si>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</si>
  <si>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</si>
  <si>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</si>
  <si>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</si>
  <si>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</si>
  <si>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</si>
  <si>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</si>
  <si>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</si>
  <si>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</si>
  <si>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</si>
  <si>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</si>
  <si>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</si>
  <si>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</si>
  <si>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</si>
  <si>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</si>
  <si>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</si>
  <si>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</si>
  <si>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</si>
  <si>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</si>
  <si>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</si>
  <si>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</si>
  <si>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</si>
  <si>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</si>
  <si>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</si>
  <si>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</si>
  <si>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</si>
  <si>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</si>
  <si>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</si>
  <si>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</si>
  <si>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</si>
  <si>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</si>
  <si>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</si>
  <si>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</si>
  <si>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</si>
  <si>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</si>
  <si>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</si>
  <si>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</si>
  <si>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</si>
  <si>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</si>
  <si>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</si>
  <si>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</si>
  <si>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</si>
  <si>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</si>
  <si>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</si>
  <si>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</si>
  <si>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</si>
  <si>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</si>
  <si>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</si>
  <si>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</si>
  <si>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</si>
  <si>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</si>
  <si>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</si>
  <si>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</si>
  <si>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</si>
  <si>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</si>
  <si>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</si>
  <si>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</si>
  <si>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</si>
  <si>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</si>
  <si>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</si>
  <si>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</si>
  <si>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</si>
  <si>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</si>
  <si>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</si>
  <si>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</si>
  <si>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</si>
  <si>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</si>
  <si>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</si>
  <si>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</si>
  <si>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</si>
  <si>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</si>
  <si>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</si>
  <si>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</si>
  <si>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</si>
  <si>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</si>
  <si>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</si>
  <si>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</si>
  <si>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</si>
  <si>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</si>
  <si>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</si>
  <si>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</si>
  <si>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</si>
  <si>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</si>
  <si>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</si>
  <si>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</si>
  <si>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</si>
  <si>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</si>
  <si>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</si>
  <si>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</si>
  <si>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</si>
  <si>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</si>
  <si>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</si>
  <si>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</si>
  <si>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</si>
  <si>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</si>
  <si>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</si>
  <si>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</si>
  <si>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</si>
  <si>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</si>
  <si>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</si>
  <si>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</si>
  <si>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</si>
  <si>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</si>
  <si>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</si>
  <si>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</si>
  <si>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</si>
  <si>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</si>
  <si>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</si>
  <si>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</si>
  <si>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</si>
  <si>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</si>
  <si>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</si>
  <si>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</si>
  <si>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</si>
  <si>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</si>
  <si>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</si>
  <si>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</si>
  <si>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</si>
  <si>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</si>
  <si>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</si>
  <si>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</si>
  <si>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</si>
  <si>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</si>
  <si>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</si>
  <si>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</si>
  <si>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</si>
  <si>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</si>
  <si>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</si>
  <si>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</si>
  <si>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</si>
  <si>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</si>
  <si>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</si>
  <si>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</si>
  <si>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</si>
  <si>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</si>
  <si>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</si>
  <si>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</si>
  <si>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</si>
  <si>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</si>
  <si>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</si>
  <si>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</si>
  <si>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</si>
  <si>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</si>
  <si>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</si>
  <si>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</si>
  <si>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</si>
  <si>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</si>
  <si>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</si>
  <si>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</si>
  <si>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</si>
  <si>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</si>
  <si>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</si>
  <si>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</si>
  <si>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</si>
  <si>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</si>
  <si>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</si>
  <si>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</si>
  <si>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</si>
  <si>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</si>
  <si>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</si>
  <si>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</si>
  <si>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</si>
  <si>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</si>
  <si>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</si>
  <si>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</si>
  <si>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</si>
  <si>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</si>
  <si>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ADRIS GRUPA d.d.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</si>
  <si>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</si>
  <si>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</si>
  <si>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</si>
  <si>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</si>
  <si>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</si>
  <si>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</si>
  <si>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</si>
  <si>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</si>
  <si>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</si>
  <si>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NE</t>
  </si>
  <si>
    <t>7010</t>
  </si>
  <si>
    <t>Palinec Vitomir</t>
  </si>
  <si>
    <t>052 801 118</t>
  </si>
  <si>
    <t>052 811 284</t>
  </si>
  <si>
    <t>mr.Vlahović Ante</t>
  </si>
  <si>
    <t>stanje na dan 31.03.2018.</t>
  </si>
  <si>
    <t>u razdoblju 01.01.2018. do 31.03.2018.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</si>
</sst>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43101</v>
      </c>
      <c r="F2" s="12"/>
      <c r="G2" s="13" t="s">
        <v>250</v>
      </c>
      <c r="H2" s="120">
        <v>43190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324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325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326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327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52210</v>
      </c>
      <c r="D14" s="147"/>
      <c r="E14" s="16"/>
      <c r="F14" s="143" t="s">
        <v>328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329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330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331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374</v>
      </c>
      <c r="D22" s="143" t="s">
        <v>328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18</v>
      </c>
      <c r="D24" s="143" t="s">
        <v>332</v>
      </c>
      <c r="E24" s="151"/>
      <c r="F24" s="151"/>
      <c r="G24" s="152"/>
      <c r="H24" s="51" t="s">
        <v>261</v>
      </c>
      <c r="I24" s="127">
        <v>26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2" t="s">
        <v>333</v>
      </c>
      <c r="D26" s="25"/>
      <c r="E26" s="33"/>
      <c r="F26" s="24"/>
      <c r="G26" s="154" t="s">
        <v>263</v>
      </c>
      <c r="H26" s="140"/>
      <c r="I26" s="123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335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336</v>
      </c>
      <c r="D48" s="174"/>
      <c r="E48" s="175"/>
      <c r="F48" s="16"/>
      <c r="G48" s="51" t="s">
        <v>271</v>
      </c>
      <c r="H48" s="173" t="s">
        <v>337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330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338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6299212598425197" right="0.2362204724409449" top="0.7480314960629921" bottom="0.7480314960629921" header="0.31496062992125984" footer="0.31496062992125984"/>
  <pageSetup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1" width="12.851562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323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1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6030678376</v>
      </c>
      <c r="K8" s="53">
        <f>K9+K16+K26+K35+K39</f>
        <v>5455617362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2701862</v>
      </c>
      <c r="K9" s="53">
        <f>SUM(K10:K15)</f>
        <v>2706802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377058</v>
      </c>
      <c r="K11" s="7">
        <v>347198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2324804</v>
      </c>
      <c r="K14" s="7">
        <v>2359604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475469177</v>
      </c>
      <c r="K16" s="53">
        <f>SUM(K17:K25)</f>
        <v>470855610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34897405</v>
      </c>
      <c r="K17" s="7">
        <v>34897405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73982328</v>
      </c>
      <c r="K18" s="7">
        <v>75540845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19121089</v>
      </c>
      <c r="K19" s="7">
        <v>17490422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5410956</v>
      </c>
      <c r="K20" s="7">
        <v>4606732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4893068</v>
      </c>
      <c r="K22" s="7">
        <v>4893068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89725389</v>
      </c>
      <c r="K23" s="7">
        <v>89173226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4455734</v>
      </c>
      <c r="K24" s="7">
        <v>4420503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242983208</v>
      </c>
      <c r="K25" s="7">
        <v>239833409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5442381254</v>
      </c>
      <c r="K26" s="53">
        <f>SUM(K27:K34)</f>
        <v>4874968598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3279864883</v>
      </c>
      <c r="K27" s="7">
        <v>3279864883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99507092</v>
      </c>
      <c r="K31" s="7">
        <v>99507092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2063009279</v>
      </c>
      <c r="K32" s="7">
        <v>1495596623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110126083</v>
      </c>
      <c r="K39" s="7">
        <v>107086352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2298840786</v>
      </c>
      <c r="K40" s="53">
        <f>K41+K49+K56+K64</f>
        <v>2762815236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0</v>
      </c>
      <c r="K41" s="53">
        <f>SUM(K42:K48)</f>
        <v>0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/>
      <c r="K42" s="7"/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34590274</v>
      </c>
      <c r="K49" s="53">
        <f>SUM(K50:K55)</f>
        <v>824386343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6546578</v>
      </c>
      <c r="K50" s="7">
        <v>7448144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744327</v>
      </c>
      <c r="K51" s="7">
        <v>839579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24944</v>
      </c>
      <c r="K53" s="7">
        <v>22371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3076928</v>
      </c>
      <c r="K54" s="7">
        <v>2295932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24197497</v>
      </c>
      <c r="K55" s="7">
        <v>813780317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2258474184</v>
      </c>
      <c r="K56" s="53">
        <f>SUM(K57:K63)</f>
        <v>1935664683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1131456117</v>
      </c>
      <c r="K58" s="7">
        <v>1283548657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72852760</v>
      </c>
      <c r="K61" s="7">
        <v>72852760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1054165307</v>
      </c>
      <c r="K62" s="7">
        <v>579263266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5776328</v>
      </c>
      <c r="K64" s="7">
        <v>2764210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222770</v>
      </c>
      <c r="K65" s="7">
        <v>410711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8329741932</v>
      </c>
      <c r="K66" s="53">
        <f>K7+K8+K40+K65</f>
        <v>8218843309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8230289251</v>
      </c>
      <c r="K69" s="54">
        <f>K70+K71+K72+K78+K79+K82+K85</f>
        <v>8143039550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164000000</v>
      </c>
      <c r="K70" s="7">
        <v>164000000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46166630</v>
      </c>
      <c r="K71" s="7">
        <v>46169130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7958992630</v>
      </c>
      <c r="K72" s="53">
        <f>K73+K74-K75+K76+K77</f>
        <v>7873495815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12448675</v>
      </c>
      <c r="K73" s="7">
        <v>12448675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60799274</v>
      </c>
      <c r="K74" s="7">
        <v>146296089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60799274</v>
      </c>
      <c r="K75" s="7">
        <v>146296089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>
        <v>7946543955</v>
      </c>
      <c r="K76" s="7">
        <v>7861047140</v>
      </c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41377805</v>
      </c>
      <c r="K78" s="7">
        <v>41377805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3832028</v>
      </c>
      <c r="K79" s="53">
        <f>K80-K81</f>
        <v>10542762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3832028</v>
      </c>
      <c r="K80" s="7">
        <v>10542762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15920158</v>
      </c>
      <c r="K82" s="53">
        <f>K83-K84</f>
        <v>7454038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15920158</v>
      </c>
      <c r="K83" s="7">
        <v>7454038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23897884</v>
      </c>
      <c r="K86" s="53">
        <f>SUM(K87:K89)</f>
        <v>47641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47641</v>
      </c>
      <c r="K87" s="7">
        <v>47641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23850243</v>
      </c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67903854</v>
      </c>
      <c r="K100" s="53">
        <f>SUM(K101:K112)</f>
        <v>69091055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23120510</v>
      </c>
      <c r="K101" s="7">
        <v>24095428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/>
      <c r="K103" s="7"/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120621</v>
      </c>
      <c r="K104" s="7">
        <v>103534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4546882</v>
      </c>
      <c r="K105" s="7">
        <v>4962715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6873023</v>
      </c>
      <c r="K108" s="7">
        <v>6879686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10164181</v>
      </c>
      <c r="K109" s="7">
        <v>10202340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23076370</v>
      </c>
      <c r="K110" s="7">
        <v>22841835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2267</v>
      </c>
      <c r="K112" s="7">
        <v>5517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7650943</v>
      </c>
      <c r="K113" s="7">
        <v>6665063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8329741932</v>
      </c>
      <c r="K114" s="53">
        <f>K69+K86+K90+K100+K113</f>
        <v>8218843309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allowBlank="1" sqref="A1:I65536 J114:J65536 J1:J9 J16 J26 J35 J40:J49 J56 J66:J69 J72 J79 J82 J86 J90:J100 L1:IV65536 K90:K65536 K1:K24 K26:K88"/>
    <dataValidation type="whole" operator="greaterThanOrEqual" allowBlank="1" showInputMessage="1" showErrorMessage="1" errorTitle="Pogrešan unos" error="Mogu se unijeti samo cjelobrojne pozitivne vrijednosti." sqref="J10:J15 J17:J25 J27:J34 J36:J39 J50:J55 J57:J65 J70 J73:J77 J80:J81 J83:J84 J87:J89 J101:J113 K89 K2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323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1.7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11375597</v>
      </c>
      <c r="K7" s="54">
        <f>SUM(K8:K9)</f>
        <v>11375597</v>
      </c>
      <c r="L7" s="54">
        <f>SUM(L8:L9)</f>
        <v>30126181</v>
      </c>
      <c r="M7" s="54">
        <f>SUM(M8:M9)</f>
        <v>30126181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5506839</v>
      </c>
      <c r="K8" s="7">
        <v>5506839</v>
      </c>
      <c r="L8" s="7">
        <v>5897891</v>
      </c>
      <c r="M8" s="7">
        <v>5897891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5868758</v>
      </c>
      <c r="K9" s="7">
        <v>5868758</v>
      </c>
      <c r="L9" s="7">
        <v>24228290</v>
      </c>
      <c r="M9" s="7">
        <v>24228290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14343500</v>
      </c>
      <c r="K10" s="53">
        <f>K11+K12+K16+K20+K21+K22+K25+K26</f>
        <v>14343500</v>
      </c>
      <c r="L10" s="53">
        <f>L11+L12+L16+L20+L21+L22+L25+L26</f>
        <v>15852004</v>
      </c>
      <c r="M10" s="53">
        <f>M11+M12+M16+M20+M21+M22+M25+M26</f>
        <v>15852004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4354276</v>
      </c>
      <c r="K12" s="53">
        <f>SUM(K13:K15)</f>
        <v>4354276</v>
      </c>
      <c r="L12" s="53">
        <f>SUM(L13:L15)</f>
        <v>5383237</v>
      </c>
      <c r="M12" s="53">
        <f>SUM(M13:M15)</f>
        <v>5383237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439156</v>
      </c>
      <c r="K13" s="7">
        <v>439156</v>
      </c>
      <c r="L13" s="7">
        <v>464479</v>
      </c>
      <c r="M13" s="7">
        <v>464479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3915120</v>
      </c>
      <c r="K15" s="7">
        <v>3915120</v>
      </c>
      <c r="L15" s="7">
        <v>4918758</v>
      </c>
      <c r="M15" s="7">
        <v>4918758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3157951</v>
      </c>
      <c r="K16" s="53">
        <f>SUM(K17:K19)</f>
        <v>3157951</v>
      </c>
      <c r="L16" s="53">
        <f>SUM(L17:L19)</f>
        <v>3008603</v>
      </c>
      <c r="M16" s="53">
        <f>SUM(M17:M19)</f>
        <v>3008603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1685538</v>
      </c>
      <c r="K17" s="7">
        <v>1685538</v>
      </c>
      <c r="L17" s="7">
        <v>1577868</v>
      </c>
      <c r="M17" s="7">
        <v>1577868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1020991</v>
      </c>
      <c r="K18" s="7">
        <v>1020991</v>
      </c>
      <c r="L18" s="7">
        <v>986447</v>
      </c>
      <c r="M18" s="7">
        <v>986447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451422</v>
      </c>
      <c r="K19" s="7">
        <v>451422</v>
      </c>
      <c r="L19" s="7">
        <v>444288</v>
      </c>
      <c r="M19" s="7">
        <v>444288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4510904</v>
      </c>
      <c r="K20" s="7">
        <v>4510904</v>
      </c>
      <c r="L20" s="7">
        <v>4626400</v>
      </c>
      <c r="M20" s="7">
        <v>4626400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1970367</v>
      </c>
      <c r="K21" s="7">
        <v>1970367</v>
      </c>
      <c r="L21" s="7">
        <v>2624652</v>
      </c>
      <c r="M21" s="7">
        <v>2624652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350002</v>
      </c>
      <c r="K26" s="7">
        <v>350002</v>
      </c>
      <c r="L26" s="7">
        <v>209112</v>
      </c>
      <c r="M26" s="7">
        <v>209112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129720331</v>
      </c>
      <c r="K27" s="53">
        <f>SUM(K28:K32)</f>
        <v>129720331</v>
      </c>
      <c r="L27" s="53">
        <f>SUM(L28:L32)</f>
        <v>23132018</v>
      </c>
      <c r="M27" s="53">
        <f>SUM(M28:M32)</f>
        <v>23132018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11105800</v>
      </c>
      <c r="K28" s="7">
        <v>11105800</v>
      </c>
      <c r="L28" s="7">
        <v>13755660</v>
      </c>
      <c r="M28" s="7">
        <v>13755660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118614531</v>
      </c>
      <c r="K29" s="7">
        <v>118614531</v>
      </c>
      <c r="L29" s="7">
        <v>9376358</v>
      </c>
      <c r="M29" s="7">
        <v>9376358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91111008</v>
      </c>
      <c r="K33" s="53">
        <f>SUM(K34:K37)</f>
        <v>91111008</v>
      </c>
      <c r="L33" s="53">
        <f>SUM(L34:L37)</f>
        <v>24890845</v>
      </c>
      <c r="M33" s="53">
        <f>SUM(M34:M37)</f>
        <v>24890845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208734</v>
      </c>
      <c r="K34" s="7">
        <v>208734</v>
      </c>
      <c r="L34" s="7">
        <v>223983</v>
      </c>
      <c r="M34" s="7">
        <v>223983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69795638</v>
      </c>
      <c r="K35" s="7">
        <v>69795638</v>
      </c>
      <c r="L35" s="7">
        <v>24666862</v>
      </c>
      <c r="M35" s="7">
        <v>24666862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>
        <v>21106636</v>
      </c>
      <c r="K36" s="7">
        <v>21106636</v>
      </c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141095928</v>
      </c>
      <c r="K42" s="53">
        <f>K7+K27+K38+K40</f>
        <v>141095928</v>
      </c>
      <c r="L42" s="53">
        <f>L7+L27+L38+L40</f>
        <v>53258199</v>
      </c>
      <c r="M42" s="53">
        <f>M7+M27+M38+M40</f>
        <v>53258199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105454508</v>
      </c>
      <c r="K43" s="53">
        <f>K10+K33+K39+K41</f>
        <v>105454508</v>
      </c>
      <c r="L43" s="53">
        <f>L10+L33+L39+L41</f>
        <v>40742849</v>
      </c>
      <c r="M43" s="53">
        <f>M10+M33+M39+M41</f>
        <v>40742849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35641420</v>
      </c>
      <c r="K44" s="53">
        <f>K42-K43</f>
        <v>35641420</v>
      </c>
      <c r="L44" s="53">
        <f>L42-L43</f>
        <v>12515350</v>
      </c>
      <c r="M44" s="53">
        <f>M42-M43</f>
        <v>12515350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35641420</v>
      </c>
      <c r="K45" s="53">
        <f>IF(K42&gt;K43,K42-K43,0)</f>
        <v>35641420</v>
      </c>
      <c r="L45" s="53">
        <f>IF(L42&gt;L43,L42-L43,0)</f>
        <v>12515350</v>
      </c>
      <c r="M45" s="53">
        <f>IF(M42&gt;M43,M42-M43,0)</f>
        <v>12515350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-2764326</v>
      </c>
      <c r="K47" s="7">
        <v>-2764326</v>
      </c>
      <c r="L47" s="7">
        <v>5061312</v>
      </c>
      <c r="M47" s="7">
        <v>5061312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38405746</v>
      </c>
      <c r="K48" s="53">
        <f>K44-K47</f>
        <v>38405746</v>
      </c>
      <c r="L48" s="53">
        <f>L44-L47</f>
        <v>7454038</v>
      </c>
      <c r="M48" s="53">
        <f>M44-M47</f>
        <v>7454038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38405746</v>
      </c>
      <c r="K49" s="53">
        <f>IF(K48&gt;0,K48,0)</f>
        <v>38405746</v>
      </c>
      <c r="L49" s="53">
        <f>IF(L48&gt;0,L48,0)</f>
        <v>7454038</v>
      </c>
      <c r="M49" s="53">
        <f>IF(M48&gt;0,M48,0)</f>
        <v>7454038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551181102362204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1" width="13.5742187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323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7">
        <v>35641420</v>
      </c>
      <c r="K7" s="7">
        <v>12515350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7">
        <v>4510904</v>
      </c>
      <c r="K8" s="7">
        <v>4626400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7"/>
      <c r="K9" s="7">
        <v>321735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7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7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7">
        <v>17145546</v>
      </c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53">
        <f>SUM(J7:J12)</f>
        <v>57297870</v>
      </c>
      <c r="K13" s="53">
        <f>SUM(K7:K12)</f>
        <v>17463485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7">
        <v>3761609</v>
      </c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7">
        <v>29533056</v>
      </c>
      <c r="K15" s="7">
        <v>790563683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7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7"/>
      <c r="K17" s="7">
        <v>30474362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3">
        <f>SUM(J14:J17)</f>
        <v>33294665</v>
      </c>
      <c r="K18" s="53">
        <f>SUM(K14:K17)</f>
        <v>821038045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53">
        <f>IF(J13&gt;J18,J13-J18,0)</f>
        <v>24003205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53">
        <f>IF(J18&gt;J13,J18-J13,0)</f>
        <v>0</v>
      </c>
      <c r="K20" s="53">
        <f>IF(K18&gt;K13,K18-K13,0)</f>
        <v>803574560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7">
        <v>70000</v>
      </c>
      <c r="K22" s="7">
        <v>460800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7">
        <v>0</v>
      </c>
      <c r="K23" s="7">
        <v>0</v>
      </c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7">
        <v>29469380</v>
      </c>
      <c r="K24" s="7">
        <v>767614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7">
        <v>0</v>
      </c>
      <c r="K25" s="7">
        <v>0</v>
      </c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7">
        <v>272263504</v>
      </c>
      <c r="K26" s="7">
        <v>1219722941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53">
        <f>SUM(J22:J26)</f>
        <v>301802884</v>
      </c>
      <c r="K27" s="53">
        <f>SUM(K22:K26)</f>
        <v>1220951355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7">
        <v>19690593</v>
      </c>
      <c r="K28" s="7">
        <v>1297037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7">
        <v>0</v>
      </c>
      <c r="K29" s="7">
        <v>0</v>
      </c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7">
        <v>319347583</v>
      </c>
      <c r="K30" s="7">
        <v>334463027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53">
        <f>SUM(J28:J30)</f>
        <v>339038176</v>
      </c>
      <c r="K31" s="53">
        <f>SUM(K28:K30)</f>
        <v>335760064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53">
        <f>IF(J27&gt;J31,J27-J31,0)</f>
        <v>0</v>
      </c>
      <c r="K32" s="53">
        <f>IF(K27&gt;K31,K27-K31,0)</f>
        <v>885191291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53">
        <f>IF(J31&gt;J27,J31-J27,0)</f>
        <v>37235292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7">
        <v>139622</v>
      </c>
      <c r="K35" s="7">
        <v>30292</v>
      </c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7">
        <v>2100000</v>
      </c>
      <c r="K36" s="7">
        <v>2300000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7">
        <v>26518</v>
      </c>
      <c r="K37" s="7">
        <v>4386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53">
        <f>SUM(J35:J37)</f>
        <v>2266140</v>
      </c>
      <c r="K38" s="53">
        <f>SUM(K35:K37)</f>
        <v>2334678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7">
        <v>500000</v>
      </c>
      <c r="K39" s="7">
        <v>1200000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7">
        <v>94057</v>
      </c>
      <c r="K40" s="7">
        <v>234534</v>
      </c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7"/>
      <c r="K41" s="7">
        <v>0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7"/>
      <c r="K42" s="7">
        <v>85527107</v>
      </c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7">
        <v>346</v>
      </c>
      <c r="K43" s="7">
        <v>1886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53">
        <f>SUM(J39:J43)</f>
        <v>594403</v>
      </c>
      <c r="K44" s="53">
        <f>SUM(K39:K43)</f>
        <v>86963527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53">
        <f>IF(J38&gt;J44,J38-J44,0)</f>
        <v>1671737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53">
        <f>IF(J44&gt;J38,J44-J38,0)</f>
        <v>0</v>
      </c>
      <c r="K46" s="53">
        <f>IF(K44&gt;K38,K44-K38,0)</f>
        <v>84628849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53">
        <f>IF(J20-J19+J33-J32+J46-J45&gt;0,J20-J19+J33-J32+J46-J45,0)</f>
        <v>11560350</v>
      </c>
      <c r="K48" s="53">
        <f>IF(K20-K19+K33-K32+K46-K45&gt;0,K20-K19+K33-K32+K46-K45,0)</f>
        <v>3012118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7">
        <v>13983755</v>
      </c>
      <c r="K49" s="7">
        <v>5776328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7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7">
        <v>11560350</v>
      </c>
      <c r="K51" s="7">
        <v>3012118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2423405</v>
      </c>
      <c r="K52" s="65">
        <f>K49+K50-K51</f>
        <v>2764210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6299212598425197" right="0.2362204724409449" top="0.7480314960629921" bottom="0.7480314960629921" header="0.31496062992125984" footer="0.31496062992125984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1.7109375" style="76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">
      <c r="A2" s="42"/>
      <c r="B2" s="74"/>
      <c r="C2" s="268" t="s">
        <v>282</v>
      </c>
      <c r="D2" s="268"/>
      <c r="E2" s="77">
        <v>43101</v>
      </c>
      <c r="F2" s="43" t="s">
        <v>250</v>
      </c>
      <c r="G2" s="269">
        <v>43190</v>
      </c>
      <c r="H2" s="270"/>
      <c r="I2" s="74"/>
      <c r="J2" s="74"/>
      <c r="K2" s="74"/>
      <c r="L2" s="78"/>
    </row>
    <row r="3" spans="1:11" ht="21.7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164000000</v>
      </c>
      <c r="K5" s="45">
        <v>164000000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46166630</v>
      </c>
      <c r="K6" s="46">
        <v>46169130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7958992630</v>
      </c>
      <c r="K7" s="46">
        <v>7873495815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3832028</v>
      </c>
      <c r="K8" s="46">
        <v>10542762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15920158</v>
      </c>
      <c r="K9" s="46">
        <v>7454038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41377805</v>
      </c>
      <c r="K12" s="46">
        <v>41377805</v>
      </c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8230289251</v>
      </c>
      <c r="K14" s="79">
        <f>SUM(K5:K13)</f>
        <v>8143039550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Aleksandar Radulović</cp:lastModifiedBy>
  <cp:lastPrinted>2018-04-30T09:09:38Z</cp:lastPrinted>
  <dcterms:created xsi:type="dcterms:W3CDTF">2008-10-17T11:51:54Z</dcterms:created>
  <dcterms:modified xsi:type="dcterms:W3CDTF">2018-04-30T09:12:15Z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