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72" windowWidth="12168" windowHeight="8112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<sst xmlns="http://schemas.openxmlformats.org/spreadsheetml/2006/main" count="397" uniqueCount="343">
  <si>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</si>
  <si>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</si>
  <si>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</si>
  <si>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</si>
  <si>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</si>
  <si>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</si>
  <si>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</si>
  <si>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</si>
  <si>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</si>
  <si>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</si>
  <si>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</si>
  <si>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</si>
  <si>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</si>
  <si>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</si>
  <si>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</si>
  <si>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</si>
  <si>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</si>
  <si>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</si>
  <si>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</si>
  <si>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</si>
  <si>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</si>
  <si>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</si>
  <si>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</si>
  <si>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</si>
  <si>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</si>
  <si>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</si>
  <si>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</si>
  <si>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</si>
  <si>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</si>
  <si>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</si>
  <si>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</si>
  <si>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</si>
  <si>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</si>
  <si>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</si>
  <si>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</si>
  <si>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</si>
  <si>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</si>
  <si>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</si>
  <si>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</si>
  <si>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</si>
  <si>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</si>
  <si>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</si>
  <si>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</si>
  <si>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</si>
  <si>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</si>
  <si>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</si>
  <si>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</si>
  <si>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</si>
  <si>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</si>
  <si>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</si>
  <si>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</si>
  <si>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</si>
  <si>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</si>
  <si>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</si>
  <si>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</si>
  <si>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</si>
  <si>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</si>
  <si>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</si>
  <si>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</si>
  <si>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</si>
  <si>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</si>
  <si>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</si>
  <si>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</si>
  <si>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</si>
  <si>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</si>
  <si>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</si>
  <si>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</si>
  <si>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</si>
  <si>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</si>
  <si>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</si>
  <si>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</si>
  <si>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</si>
  <si>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</si>
  <si>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</si>
  <si>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</si>
  <si>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</si>
  <si>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</si>
  <si>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</si>
  <si>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</si>
  <si>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</si>
  <si>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</si>
  <si>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</si>
  <si>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</si>
  <si>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</si>
  <si>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</si>
  <si>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</si>
  <si>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</si>
  <si>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</si>
  <si>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</si>
  <si>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</si>
  <si>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</si>
  <si>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</si>
  <si>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</si>
  <si>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</si>
  <si>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</si>
  <si>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</si>
  <si>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</si>
  <si>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</si>
  <si>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</si>
  <si>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</si>
  <si>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</si>
  <si>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</si>
  <si>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</si>
  <si>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</si>
  <si>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</si>
  <si>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</si>
  <si>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</si>
  <si>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</si>
  <si>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</si>
  <si>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</si>
  <si>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</si>
  <si>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</si>
  <si>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</si>
  <si>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</si>
  <si>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</si>
  <si>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</si>
  <si>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</si>
  <si>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</si>
  <si>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</si>
  <si>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</si>
  <si>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</si>
  <si>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</si>
  <si>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</si>
  <si>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</si>
  <si>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</si>
  <si>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</si>
  <si>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</si>
  <si>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</si>
  <si>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</si>
  <si>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</si>
  <si>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</si>
  <si>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</si>
  <si>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</si>
  <si>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</si>
  <si>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</si>
  <si>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</si>
  <si>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</si>
  <si>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</si>
  <si>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</si>
  <si>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</si>
  <si>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</si>
  <si>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</si>
  <si>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</si>
  <si>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</si>
  <si>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</si>
  <si>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</si>
  <si>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</si>
  <si>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</si>
  <si>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</si>
  <si>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</si>
  <si>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</si>
  <si>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</si>
  <si>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</si>
  <si>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</si>
  <si>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</si>
  <si>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</si>
  <si>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</si>
  <si>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</si>
  <si>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</si>
  <si>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</si>
  <si>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</si>
  <si>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</si>
  <si>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</si>
  <si>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</si>
  <si>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</si>
  <si>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</si>
  <si>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</si>
  <si>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</si>
  <si>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</si>
  <si>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</si>
  <si>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</si>
  <si>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</si>
  <si>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</si>
  <si>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</si>
  <si>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</si>
  <si>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</si>
  <si>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</si>
  <si>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</si>
  <si>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</si>
  <si>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</si>
  <si>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</si>
  <si>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</si>
  <si>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</si>
  <si>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</si>
  <si>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</si>
  <si>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</si>
  <si>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</si>
  <si>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</si>
  <si>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</si>
  <si>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</si>
  <si>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</si>
  <si>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</si>
  <si>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</si>
  <si>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</si>
  <si>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</si>
  <si>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</si>
  <si>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</si>
  <si>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</si>
  <si>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</si>
  <si>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</si>
  <si>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</si>
  <si>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</si>
  <si>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</si>
  <si>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</si>
  <si>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</si>
  <si>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</si>
  <si>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</si>
  <si>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</si>
  <si>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</si>
  <si>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</si>
  <si>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</si>
  <si>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</si>
  <si>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</si>
  <si>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</si>
  <si>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</si>
  <si>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</si>
  <si>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</si>
  <si>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</si>
  <si>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</si>
  <si>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</si>
  <si>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</si>
  <si>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</si>
  <si>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</si>
  <si>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</si>
  <si>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</si>
  <si>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</si>
  <si>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</si>
  <si>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</si>
  <si>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</si>
  <si>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</si>
  <si>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</si>
  <si>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</si>
  <si>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</si>
  <si>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</si>
  <si>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</si>
  <si>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</si>
  <si>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</si>
  <si>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</si>
  <si>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</si>
  <si>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</si>
  <si>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</si>
  <si>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</si>
  <si>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</si>
  <si>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</si>
  <si>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</si>
  <si>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</si>
  <si>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</si>
  <si>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</si>
  <si>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</si>
  <si>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</si>
  <si>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</si>
  <si>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</si>
  <si>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</si>
  <si>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</si>
  <si>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</si>
  <si>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</si>
  <si>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</si>
  <si>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</si>
  <si>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</si>
  <si>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</si>
  <si>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</si>
  <si>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</si>
  <si>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</si>
  <si>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</si>
  <si>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</si>
  <si>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</si>
  <si>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</si>
  <si>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</si>
  <si>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</si>
  <si>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</si>
  <si>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</si>
  <si>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</si>
  <si>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</si>
  <si>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</si>
  <si>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</si>
  <si>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</si>
  <si>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</si>
  <si>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</si>
  <si>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</si>
  <si>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</si>
  <si>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</si>
  <si>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</si>
  <si>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</si>
  <si>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</si>
  <si>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</si>
  <si>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</si>
  <si>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</si>
  <si>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</si>
  <si>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</si>
  <si>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</si>
  <si>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</si>
  <si>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</si>
  <si>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</si>
  <si>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</si>
  <si>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</si>
  <si>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</si>
  <si>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</si>
  <si>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</si>
  <si>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</si>
  <si>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</si>
  <si>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</si>
  <si>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</si>
  <si>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</si>
  <si>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</si>
  <si>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</si>
  <si>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</si>
  <si>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</si>
  <si>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</si>
  <si>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</si>
  <si>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</si>
  <si>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</si>
  <si>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</si>
  <si>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</si>
  <si>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</si>
  <si>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</si>
  <si>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</si>
  <si>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</si>
  <si>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</si>
  <si>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</si>
  <si>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</si>
  <si>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</si>
  <si>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</si>
  <si>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</si>
  <si>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30.06.2014.</t>
  </si>
  <si>
    <t>03075281</t>
  </si>
  <si>
    <t>040001061</t>
  </si>
  <si>
    <t>82023167977</t>
  </si>
  <si>
    <t>ADRIS GRUPA d.d.</t>
  </si>
  <si>
    <t>ROVINJ</t>
  </si>
  <si>
    <t>OBALA VLADIMIRA NAZORA 1</t>
  </si>
  <si>
    <t>postmaster@adris.hr</t>
  </si>
  <si>
    <t>www.adris.hr</t>
  </si>
  <si>
    <t>ISTARSKA</t>
  </si>
  <si>
    <t>NE</t>
  </si>
  <si>
    <t>Palinec Vitomir</t>
  </si>
  <si>
    <t>052 801 118</t>
  </si>
  <si>
    <t>mr. Vlahović Ante</t>
  </si>
  <si>
    <t>052 811 284</t>
  </si>
  <si>
    <t>Obveznik:  ADRIS GRUPA d.d.</t>
  </si>
  <si>
    <t>stanje na dan 30.06.2014.</t>
  </si>
  <si>
    <t>Obveznik: ADRIS GRUPA d.d.</t>
  </si>
  <si>
    <t>u razdoblju 01.01.2014. do 30.06.2014.</t>
  </si>
  <si>
    <t>01.01.2014.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</si>
</sst>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6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7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7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7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7" applyFont="1" applyFill="1" applyBorder="1" applyAlignment="1" applyProtection="1">
      <alignment vertical="center"/>
      <protection hidden="1"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5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10" fillId="0" borderId="30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1" xfId="51" applyFont="1" applyBorder="1" applyAlignment="1" applyProtection="1">
      <alignment horizontal="center" vertical="top"/>
      <protection hidden="1"/>
    </xf>
    <xf numFmtId="0" fontId="3" fillId="0" borderId="31" xfId="51" applyFont="1" applyBorder="1" applyAlignment="1">
      <alignment horizontal="center"/>
      <protection/>
    </xf>
    <xf numFmtId="0" fontId="3" fillId="0" borderId="32" xfId="51" applyFont="1" applyBorder="1" applyAlignment="1">
      <alignment/>
      <protection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7" applyFont="1" applyBorder="1" applyAlignment="1" applyProtection="1">
      <alignment horizontal="left"/>
      <protection hidden="1"/>
    </xf>
    <xf numFmtId="0" fontId="18" fillId="0" borderId="0" xfId="57" applyFont="1" applyBorder="1" applyAlignment="1">
      <alignment/>
      <protection/>
    </xf>
    <xf numFmtId="0" fontId="13" fillId="0" borderId="0" xfId="57" applyFont="1" applyBorder="1" applyAlignment="1" applyProtection="1">
      <alignment horizontal="left"/>
      <protection hidden="1"/>
    </xf>
    <xf numFmtId="0" fontId="9" fillId="0" borderId="0" xfId="57" applyBorder="1" applyAlignment="1">
      <alignment/>
      <protection/>
    </xf>
    <xf numFmtId="0" fontId="9" fillId="0" borderId="25" xfId="57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7" applyFont="1" applyFill="1" applyBorder="1" applyAlignment="1" applyProtection="1">
      <alignment horizontal="center" vertical="center"/>
      <protection hidden="1"/>
    </xf>
    <xf numFmtId="14" fontId="7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7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57" applyFont="1" applyAlignment="1">
      <alignment/>
      <protection/>
    </xf>
    <xf numFmtId="0" fontId="15" fillId="0" borderId="0" xfId="57" applyFont="1" applyBorder="1" applyAlignment="1">
      <alignment horizontal="justify" vertical="top" wrapText="1"/>
      <protection/>
    </xf>
    <xf numFmtId="0" fontId="9" fillId="0" borderId="0" xfId="57" applyAlignment="1">
      <alignment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Obično_Knjiga2" xfId="52"/>
    <cellStyle name="Percent" xfId="53"/>
    <cellStyle name="Povezana ćelija" xfId="54"/>
    <cellStyle name="Followed Hyperlink" xfId="55"/>
    <cellStyle name="Provjera ćelije" xfId="56"/>
    <cellStyle name="Style 1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master@adris.hr" TargetMode="External" /><Relationship Id="rId2" Type="http://schemas.openxmlformats.org/officeDocument/2006/relationships/hyperlink" Target="http://www.adris.hr/" TargetMode="External" /><Relationship Id="rId3" Type="http://schemas.openxmlformats.org/officeDocument/2006/relationships/hyperlink" Target="mailto:postmaster@adris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">
      <c r="A1" s="176" t="s">
        <v>248</v>
      </c>
      <c r="B1" s="177"/>
      <c r="C1" s="177"/>
      <c r="D1" s="84"/>
      <c r="E1" s="84"/>
      <c r="F1" s="84"/>
      <c r="G1" s="84"/>
      <c r="H1" s="84"/>
      <c r="I1" s="85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9">
        <v>41640</v>
      </c>
      <c r="F2" s="12"/>
      <c r="G2" s="13" t="s">
        <v>250</v>
      </c>
      <c r="H2" s="119" t="s">
        <v>323</v>
      </c>
      <c r="I2" s="86"/>
      <c r="J2" s="10"/>
      <c r="K2" s="10"/>
      <c r="L2" s="10"/>
    </row>
    <row r="3" spans="1:12" ht="12.75">
      <c r="A3" s="87"/>
      <c r="B3" s="14"/>
      <c r="C3" s="14"/>
      <c r="D3" s="14"/>
      <c r="E3" s="15"/>
      <c r="F3" s="15"/>
      <c r="G3" s="14"/>
      <c r="H3" s="14"/>
      <c r="I3" s="88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9"/>
      <c r="B5" s="16"/>
      <c r="C5" s="16"/>
      <c r="D5" s="16"/>
      <c r="E5" s="17"/>
      <c r="F5" s="90"/>
      <c r="G5" s="18"/>
      <c r="H5" s="19"/>
      <c r="I5" s="91"/>
      <c r="J5" s="10"/>
      <c r="K5" s="10"/>
      <c r="L5" s="10"/>
    </row>
    <row r="6" spans="1:12" ht="12.75">
      <c r="A6" s="139" t="s">
        <v>251</v>
      </c>
      <c r="B6" s="140"/>
      <c r="C6" s="131" t="s">
        <v>324</v>
      </c>
      <c r="D6" s="132"/>
      <c r="E6" s="29"/>
      <c r="F6" s="29"/>
      <c r="G6" s="29"/>
      <c r="H6" s="29"/>
      <c r="I6" s="92"/>
      <c r="J6" s="10"/>
      <c r="K6" s="10"/>
      <c r="L6" s="10"/>
    </row>
    <row r="7" spans="1:12" ht="12.75">
      <c r="A7" s="93"/>
      <c r="B7" s="22"/>
      <c r="C7" s="16"/>
      <c r="D7" s="16"/>
      <c r="E7" s="29"/>
      <c r="F7" s="29"/>
      <c r="G7" s="29"/>
      <c r="H7" s="29"/>
      <c r="I7" s="92"/>
      <c r="J7" s="10"/>
      <c r="K7" s="10"/>
      <c r="L7" s="10"/>
    </row>
    <row r="8" spans="1:12" ht="12.75">
      <c r="A8" s="141" t="s">
        <v>252</v>
      </c>
      <c r="B8" s="142"/>
      <c r="C8" s="131" t="s">
        <v>325</v>
      </c>
      <c r="D8" s="132"/>
      <c r="E8" s="29"/>
      <c r="F8" s="29"/>
      <c r="G8" s="29"/>
      <c r="H8" s="29"/>
      <c r="I8" s="94"/>
      <c r="J8" s="10"/>
      <c r="K8" s="10"/>
      <c r="L8" s="10"/>
    </row>
    <row r="9" spans="1:12" ht="12.75">
      <c r="A9" s="95"/>
      <c r="B9" s="50"/>
      <c r="C9" s="20"/>
      <c r="D9" s="26"/>
      <c r="E9" s="16"/>
      <c r="F9" s="16"/>
      <c r="G9" s="16"/>
      <c r="H9" s="16"/>
      <c r="I9" s="94"/>
      <c r="J9" s="10"/>
      <c r="K9" s="10"/>
      <c r="L9" s="10"/>
    </row>
    <row r="10" spans="1:12" ht="12.75">
      <c r="A10" s="128" t="s">
        <v>253</v>
      </c>
      <c r="B10" s="129"/>
      <c r="C10" s="131" t="s">
        <v>326</v>
      </c>
      <c r="D10" s="132"/>
      <c r="E10" s="16"/>
      <c r="F10" s="16"/>
      <c r="G10" s="16"/>
      <c r="H10" s="16"/>
      <c r="I10" s="94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4"/>
      <c r="J11" s="10"/>
      <c r="K11" s="10"/>
      <c r="L11" s="10"/>
    </row>
    <row r="12" spans="1:12" ht="12.75">
      <c r="A12" s="139" t="s">
        <v>254</v>
      </c>
      <c r="B12" s="140"/>
      <c r="C12" s="143" t="s">
        <v>327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3"/>
      <c r="B13" s="22"/>
      <c r="C13" s="21"/>
      <c r="D13" s="16"/>
      <c r="E13" s="16"/>
      <c r="F13" s="16"/>
      <c r="G13" s="16"/>
      <c r="H13" s="16"/>
      <c r="I13" s="94"/>
      <c r="J13" s="10"/>
      <c r="K13" s="10"/>
      <c r="L13" s="10"/>
    </row>
    <row r="14" spans="1:12" ht="12.75">
      <c r="A14" s="139" t="s">
        <v>255</v>
      </c>
      <c r="B14" s="140"/>
      <c r="C14" s="146">
        <v>52210</v>
      </c>
      <c r="D14" s="147"/>
      <c r="E14" s="16"/>
      <c r="F14" s="143" t="s">
        <v>328</v>
      </c>
      <c r="G14" s="144"/>
      <c r="H14" s="144"/>
      <c r="I14" s="145"/>
      <c r="J14" s="10"/>
      <c r="K14" s="10"/>
      <c r="L14" s="10"/>
    </row>
    <row r="15" spans="1:12" ht="12.75">
      <c r="A15" s="93"/>
      <c r="B15" s="22"/>
      <c r="C15" s="16"/>
      <c r="D15" s="16"/>
      <c r="E15" s="16"/>
      <c r="F15" s="16"/>
      <c r="G15" s="16"/>
      <c r="H15" s="16"/>
      <c r="I15" s="94"/>
      <c r="J15" s="10"/>
      <c r="K15" s="10"/>
      <c r="L15" s="10"/>
    </row>
    <row r="16" spans="1:12" ht="12.75">
      <c r="A16" s="139" t="s">
        <v>256</v>
      </c>
      <c r="B16" s="140"/>
      <c r="C16" s="143" t="s">
        <v>329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3"/>
      <c r="B17" s="22"/>
      <c r="C17" s="16"/>
      <c r="D17" s="16"/>
      <c r="E17" s="16"/>
      <c r="F17" s="16"/>
      <c r="G17" s="16"/>
      <c r="H17" s="16"/>
      <c r="I17" s="94"/>
      <c r="J17" s="10"/>
      <c r="K17" s="10"/>
      <c r="L17" s="10"/>
    </row>
    <row r="18" spans="1:12" ht="12.75">
      <c r="A18" s="139" t="s">
        <v>257</v>
      </c>
      <c r="B18" s="140"/>
      <c r="C18" s="148" t="s">
        <v>330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3"/>
      <c r="B19" s="22"/>
      <c r="C19" s="21"/>
      <c r="D19" s="16"/>
      <c r="E19" s="16"/>
      <c r="F19" s="16"/>
      <c r="G19" s="16"/>
      <c r="H19" s="16"/>
      <c r="I19" s="94"/>
      <c r="J19" s="10"/>
      <c r="K19" s="10"/>
      <c r="L19" s="10"/>
    </row>
    <row r="20" spans="1:12" ht="12.75">
      <c r="A20" s="139" t="s">
        <v>258</v>
      </c>
      <c r="B20" s="140"/>
      <c r="C20" s="148" t="s">
        <v>331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3"/>
      <c r="B21" s="22"/>
      <c r="C21" s="21"/>
      <c r="D21" s="16"/>
      <c r="E21" s="16"/>
      <c r="F21" s="16"/>
      <c r="G21" s="16"/>
      <c r="H21" s="16"/>
      <c r="I21" s="94"/>
      <c r="J21" s="10"/>
      <c r="K21" s="10"/>
      <c r="L21" s="10"/>
    </row>
    <row r="22" spans="1:12" ht="12.75">
      <c r="A22" s="139" t="s">
        <v>259</v>
      </c>
      <c r="B22" s="140"/>
      <c r="C22" s="120">
        <v>374</v>
      </c>
      <c r="D22" s="143" t="s">
        <v>328</v>
      </c>
      <c r="E22" s="151"/>
      <c r="F22" s="152"/>
      <c r="G22" s="139"/>
      <c r="H22" s="153"/>
      <c r="I22" s="96"/>
      <c r="J22" s="10"/>
      <c r="K22" s="10"/>
      <c r="L22" s="10"/>
    </row>
    <row r="23" spans="1:12" ht="12.75">
      <c r="A23" s="93"/>
      <c r="B23" s="22"/>
      <c r="C23" s="16"/>
      <c r="D23" s="24"/>
      <c r="E23" s="24"/>
      <c r="F23" s="24"/>
      <c r="G23" s="24"/>
      <c r="H23" s="16"/>
      <c r="I23" s="94"/>
      <c r="J23" s="10"/>
      <c r="K23" s="10"/>
      <c r="L23" s="10"/>
    </row>
    <row r="24" spans="1:12" ht="12.75">
      <c r="A24" s="139" t="s">
        <v>260</v>
      </c>
      <c r="B24" s="140"/>
      <c r="C24" s="120">
        <v>18</v>
      </c>
      <c r="D24" s="143" t="s">
        <v>332</v>
      </c>
      <c r="E24" s="151"/>
      <c r="F24" s="151"/>
      <c r="G24" s="152"/>
      <c r="H24" s="51" t="s">
        <v>261</v>
      </c>
      <c r="I24" s="121">
        <v>40</v>
      </c>
      <c r="J24" s="10"/>
      <c r="K24" s="10"/>
      <c r="L24" s="10"/>
    </row>
    <row r="25" spans="1:12" ht="12.75">
      <c r="A25" s="93"/>
      <c r="B25" s="22"/>
      <c r="C25" s="16"/>
      <c r="D25" s="24"/>
      <c r="E25" s="24"/>
      <c r="F25" s="24"/>
      <c r="G25" s="22"/>
      <c r="H25" s="22" t="s">
        <v>318</v>
      </c>
      <c r="I25" s="97"/>
      <c r="J25" s="10"/>
      <c r="K25" s="10"/>
      <c r="L25" s="10"/>
    </row>
    <row r="26" spans="1:12" ht="12.75">
      <c r="A26" s="139" t="s">
        <v>262</v>
      </c>
      <c r="B26" s="140"/>
      <c r="C26" s="122" t="s">
        <v>333</v>
      </c>
      <c r="D26" s="25"/>
      <c r="E26" s="33"/>
      <c r="F26" s="24"/>
      <c r="G26" s="154" t="s">
        <v>263</v>
      </c>
      <c r="H26" s="140"/>
      <c r="I26" s="123"/>
      <c r="J26" s="10"/>
      <c r="K26" s="10"/>
      <c r="L26" s="10"/>
    </row>
    <row r="27" spans="1:12" ht="12.75">
      <c r="A27" s="93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99"/>
      <c r="B29" s="33"/>
      <c r="C29" s="33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3"/>
      <c r="B31" s="22"/>
      <c r="C31" s="21"/>
      <c r="D31" s="165"/>
      <c r="E31" s="165"/>
      <c r="F31" s="165"/>
      <c r="G31" s="166"/>
      <c r="H31" s="16"/>
      <c r="I31" s="100"/>
      <c r="J31" s="10"/>
      <c r="K31" s="10"/>
      <c r="L31" s="10"/>
    </row>
    <row r="32" spans="1:12" ht="12.75">
      <c r="A32" s="162"/>
      <c r="B32" s="163"/>
      <c r="C32" s="163"/>
      <c r="D32" s="164"/>
      <c r="E32" s="162"/>
      <c r="F32" s="163"/>
      <c r="G32" s="163"/>
      <c r="H32" s="131"/>
      <c r="I32" s="132"/>
      <c r="J32" s="10"/>
      <c r="K32" s="10"/>
      <c r="L32" s="10"/>
    </row>
    <row r="33" spans="1:12" ht="12.75">
      <c r="A33" s="93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2"/>
      <c r="B34" s="163"/>
      <c r="C34" s="163"/>
      <c r="D34" s="164"/>
      <c r="E34" s="162"/>
      <c r="F34" s="163"/>
      <c r="G34" s="163"/>
      <c r="H34" s="131"/>
      <c r="I34" s="132"/>
      <c r="J34" s="10"/>
      <c r="K34" s="10"/>
      <c r="L34" s="10"/>
    </row>
    <row r="35" spans="1:12" ht="12.75">
      <c r="A35" s="93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2"/>
      <c r="B36" s="163"/>
      <c r="C36" s="163"/>
      <c r="D36" s="164"/>
      <c r="E36" s="162"/>
      <c r="F36" s="163"/>
      <c r="G36" s="163"/>
      <c r="H36" s="131"/>
      <c r="I36" s="132"/>
      <c r="J36" s="10"/>
      <c r="K36" s="10"/>
      <c r="L36" s="10"/>
    </row>
    <row r="37" spans="1:12" ht="12.75">
      <c r="A37" s="102"/>
      <c r="B37" s="30"/>
      <c r="C37" s="167"/>
      <c r="D37" s="168"/>
      <c r="E37" s="16"/>
      <c r="F37" s="167"/>
      <c r="G37" s="168"/>
      <c r="H37" s="16"/>
      <c r="I37" s="94"/>
      <c r="J37" s="10"/>
      <c r="K37" s="10"/>
      <c r="L37" s="10"/>
    </row>
    <row r="38" spans="1:12" ht="12.75">
      <c r="A38" s="162"/>
      <c r="B38" s="163"/>
      <c r="C38" s="163"/>
      <c r="D38" s="164"/>
      <c r="E38" s="162"/>
      <c r="F38" s="163"/>
      <c r="G38" s="163"/>
      <c r="H38" s="131"/>
      <c r="I38" s="13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4"/>
      <c r="J39" s="10"/>
      <c r="K39" s="10"/>
      <c r="L39" s="10"/>
    </row>
    <row r="40" spans="1:12" ht="12.75">
      <c r="A40" s="162"/>
      <c r="B40" s="163"/>
      <c r="C40" s="163"/>
      <c r="D40" s="164"/>
      <c r="E40" s="162"/>
      <c r="F40" s="163"/>
      <c r="G40" s="163"/>
      <c r="H40" s="131"/>
      <c r="I40" s="132"/>
      <c r="J40" s="10"/>
      <c r="K40" s="10"/>
      <c r="L40" s="10"/>
    </row>
    <row r="41" spans="1:12" ht="12.75">
      <c r="A41" s="124"/>
      <c r="B41" s="33"/>
      <c r="C41" s="33"/>
      <c r="D41" s="33"/>
      <c r="E41" s="23"/>
      <c r="F41" s="125"/>
      <c r="G41" s="125"/>
      <c r="H41" s="126"/>
      <c r="I41" s="103"/>
      <c r="J41" s="10"/>
      <c r="K41" s="10"/>
      <c r="L41" s="10"/>
    </row>
    <row r="42" spans="1:12" ht="12.75">
      <c r="A42" s="102"/>
      <c r="B42" s="30"/>
      <c r="C42" s="31"/>
      <c r="D42" s="32"/>
      <c r="E42" s="16"/>
      <c r="F42" s="31"/>
      <c r="G42" s="32"/>
      <c r="H42" s="16"/>
      <c r="I42" s="94"/>
      <c r="J42" s="10"/>
      <c r="K42" s="10"/>
      <c r="L42" s="10"/>
    </row>
    <row r="43" spans="1:12" ht="12.75">
      <c r="A43" s="104"/>
      <c r="B43" s="34"/>
      <c r="C43" s="34"/>
      <c r="D43" s="20"/>
      <c r="E43" s="20"/>
      <c r="F43" s="34"/>
      <c r="G43" s="20"/>
      <c r="H43" s="20"/>
      <c r="I43" s="105"/>
      <c r="J43" s="10"/>
      <c r="K43" s="10"/>
      <c r="L43" s="10"/>
    </row>
    <row r="44" spans="1:12" ht="12.75">
      <c r="A44" s="128" t="s">
        <v>267</v>
      </c>
      <c r="B44" s="172"/>
      <c r="C44" s="131"/>
      <c r="D44" s="132"/>
      <c r="E44" s="26"/>
      <c r="F44" s="143"/>
      <c r="G44" s="163"/>
      <c r="H44" s="163"/>
      <c r="I44" s="164"/>
      <c r="J44" s="10"/>
      <c r="K44" s="10"/>
      <c r="L44" s="10"/>
    </row>
    <row r="45" spans="1:12" ht="12.75">
      <c r="A45" s="102"/>
      <c r="B45" s="30"/>
      <c r="C45" s="167"/>
      <c r="D45" s="168"/>
      <c r="E45" s="16"/>
      <c r="F45" s="167"/>
      <c r="G45" s="169"/>
      <c r="H45" s="35"/>
      <c r="I45" s="106"/>
      <c r="J45" s="10"/>
      <c r="K45" s="10"/>
      <c r="L45" s="10"/>
    </row>
    <row r="46" spans="1:12" ht="12.75">
      <c r="A46" s="128" t="s">
        <v>268</v>
      </c>
      <c r="B46" s="172"/>
      <c r="C46" s="143" t="s">
        <v>334</v>
      </c>
      <c r="D46" s="170"/>
      <c r="E46" s="170"/>
      <c r="F46" s="170"/>
      <c r="G46" s="170"/>
      <c r="H46" s="170"/>
      <c r="I46" s="171"/>
      <c r="J46" s="10"/>
      <c r="K46" s="10"/>
      <c r="L46" s="10"/>
    </row>
    <row r="47" spans="1:12" ht="12.75">
      <c r="A47" s="93"/>
      <c r="B47" s="22"/>
      <c r="C47" s="21" t="s">
        <v>269</v>
      </c>
      <c r="D47" s="16"/>
      <c r="E47" s="16"/>
      <c r="F47" s="16"/>
      <c r="G47" s="16"/>
      <c r="H47" s="16"/>
      <c r="I47" s="94"/>
      <c r="J47" s="10"/>
      <c r="K47" s="10"/>
      <c r="L47" s="10"/>
    </row>
    <row r="48" spans="1:12" ht="12.75">
      <c r="A48" s="128" t="s">
        <v>270</v>
      </c>
      <c r="B48" s="172"/>
      <c r="C48" s="173" t="s">
        <v>335</v>
      </c>
      <c r="D48" s="174"/>
      <c r="E48" s="175"/>
      <c r="F48" s="16"/>
      <c r="G48" s="51" t="s">
        <v>271</v>
      </c>
      <c r="H48" s="173" t="s">
        <v>337</v>
      </c>
      <c r="I48" s="175"/>
      <c r="J48" s="10"/>
      <c r="K48" s="10"/>
      <c r="L48" s="10"/>
    </row>
    <row r="49" spans="1:12" ht="12.75">
      <c r="A49" s="93"/>
      <c r="B49" s="22"/>
      <c r="C49" s="21"/>
      <c r="D49" s="16"/>
      <c r="E49" s="16"/>
      <c r="F49" s="16"/>
      <c r="G49" s="16"/>
      <c r="H49" s="16"/>
      <c r="I49" s="94"/>
      <c r="J49" s="10"/>
      <c r="K49" s="10"/>
      <c r="L49" s="10"/>
    </row>
    <row r="50" spans="1:12" ht="12.75">
      <c r="A50" s="128" t="s">
        <v>257</v>
      </c>
      <c r="B50" s="172"/>
      <c r="C50" s="184" t="s">
        <v>330</v>
      </c>
      <c r="D50" s="174"/>
      <c r="E50" s="174"/>
      <c r="F50" s="174"/>
      <c r="G50" s="174"/>
      <c r="H50" s="174"/>
      <c r="I50" s="175"/>
      <c r="J50" s="10"/>
      <c r="K50" s="10"/>
      <c r="L50" s="10"/>
    </row>
    <row r="51" spans="1:12" ht="12.75">
      <c r="A51" s="93"/>
      <c r="B51" s="22"/>
      <c r="C51" s="16"/>
      <c r="D51" s="16"/>
      <c r="E51" s="16"/>
      <c r="F51" s="16"/>
      <c r="G51" s="16"/>
      <c r="H51" s="16"/>
      <c r="I51" s="94"/>
      <c r="J51" s="10"/>
      <c r="K51" s="10"/>
      <c r="L51" s="10"/>
    </row>
    <row r="52" spans="1:12" ht="12.75">
      <c r="A52" s="139" t="s">
        <v>272</v>
      </c>
      <c r="B52" s="140"/>
      <c r="C52" s="173" t="s">
        <v>336</v>
      </c>
      <c r="D52" s="174"/>
      <c r="E52" s="174"/>
      <c r="F52" s="174"/>
      <c r="G52" s="174"/>
      <c r="H52" s="174"/>
      <c r="I52" s="145"/>
      <c r="J52" s="10"/>
      <c r="K52" s="10"/>
      <c r="L52" s="10"/>
    </row>
    <row r="53" spans="1:12" ht="12.75">
      <c r="A53" s="107"/>
      <c r="B53" s="20"/>
      <c r="C53" s="178" t="s">
        <v>273</v>
      </c>
      <c r="D53" s="178"/>
      <c r="E53" s="178"/>
      <c r="F53" s="178"/>
      <c r="G53" s="178"/>
      <c r="H53" s="178"/>
      <c r="I53" s="108"/>
      <c r="J53" s="10"/>
      <c r="K53" s="10"/>
      <c r="L53" s="10"/>
    </row>
    <row r="54" spans="1:12" ht="12.75">
      <c r="A54" s="107"/>
      <c r="B54" s="20"/>
      <c r="C54" s="36"/>
      <c r="D54" s="36"/>
      <c r="E54" s="36"/>
      <c r="F54" s="36"/>
      <c r="G54" s="36"/>
      <c r="H54" s="36"/>
      <c r="I54" s="108"/>
      <c r="J54" s="10"/>
      <c r="K54" s="10"/>
      <c r="L54" s="10"/>
    </row>
    <row r="55" spans="1:12" ht="12.75">
      <c r="A55" s="107"/>
      <c r="B55" s="185" t="s">
        <v>274</v>
      </c>
      <c r="C55" s="186"/>
      <c r="D55" s="186"/>
      <c r="E55" s="186"/>
      <c r="F55" s="49"/>
      <c r="G55" s="49"/>
      <c r="H55" s="49"/>
      <c r="I55" s="109"/>
      <c r="J55" s="10"/>
      <c r="K55" s="10"/>
      <c r="L55" s="10"/>
    </row>
    <row r="56" spans="1:12" ht="12.75">
      <c r="A56" s="107"/>
      <c r="B56" s="187" t="s">
        <v>306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107"/>
      <c r="B57" s="187" t="s">
        <v>307</v>
      </c>
      <c r="C57" s="188"/>
      <c r="D57" s="188"/>
      <c r="E57" s="188"/>
      <c r="F57" s="188"/>
      <c r="G57" s="188"/>
      <c r="H57" s="188"/>
      <c r="I57" s="109"/>
      <c r="J57" s="10"/>
      <c r="K57" s="10"/>
      <c r="L57" s="10"/>
    </row>
    <row r="58" spans="1:12" ht="12.75">
      <c r="A58" s="107"/>
      <c r="B58" s="187" t="s">
        <v>308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107"/>
      <c r="B59" s="187" t="s">
        <v>309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107"/>
      <c r="B60" s="110"/>
      <c r="C60" s="111"/>
      <c r="D60" s="111"/>
      <c r="E60" s="111"/>
      <c r="F60" s="111"/>
      <c r="G60" s="111"/>
      <c r="H60" s="111"/>
      <c r="I60" s="112"/>
      <c r="J60" s="10"/>
      <c r="K60" s="10"/>
      <c r="L60" s="10"/>
    </row>
    <row r="61" spans="1:12" ht="13.5" thickBot="1">
      <c r="A61" s="113" t="s">
        <v>275</v>
      </c>
      <c r="B61" s="16"/>
      <c r="C61" s="16"/>
      <c r="D61" s="16"/>
      <c r="E61" s="16"/>
      <c r="F61" s="16"/>
      <c r="G61" s="37"/>
      <c r="H61" s="38"/>
      <c r="I61" s="114"/>
      <c r="J61" s="10"/>
      <c r="K61" s="10"/>
      <c r="L61" s="10"/>
    </row>
    <row r="62" spans="1:12" ht="12.75">
      <c r="A62" s="89"/>
      <c r="B62" s="16"/>
      <c r="C62" s="16"/>
      <c r="D62" s="16"/>
      <c r="E62" s="20" t="s">
        <v>276</v>
      </c>
      <c r="F62" s="33"/>
      <c r="G62" s="179" t="s">
        <v>277</v>
      </c>
      <c r="H62" s="180"/>
      <c r="I62" s="181"/>
      <c r="J62" s="10"/>
      <c r="K62" s="10"/>
      <c r="L62" s="10"/>
    </row>
    <row r="63" spans="1:12" ht="12.75">
      <c r="A63" s="115"/>
      <c r="B63" s="116"/>
      <c r="C63" s="117"/>
      <c r="D63" s="117"/>
      <c r="E63" s="117"/>
      <c r="F63" s="117"/>
      <c r="G63" s="182"/>
      <c r="H63" s="183"/>
      <c r="I63" s="118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postmaster@adris.hr"/>
    <hyperlink ref="C20" r:id="rId2" display="www.adris.hr"/>
    <hyperlink ref="C50" r:id="rId3" display="postmaster@adris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94">
      <selection activeCell="K64" sqref="K64"/>
    </sheetView>
  </sheetViews>
  <sheetFormatPr defaultColWidth="9.140625" defaultRowHeight="12.75"/>
  <cols>
    <col min="1" max="9" width="9.140625" style="52" customWidth="1"/>
    <col min="10" max="10" width="11.140625" style="52" bestFit="1" customWidth="1"/>
    <col min="11" max="11" width="12.140625" style="52" customWidth="1"/>
    <col min="12" max="16384" width="9.140625" style="52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339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338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1">
      <c r="A4" s="232" t="s">
        <v>59</v>
      </c>
      <c r="B4" s="233"/>
      <c r="C4" s="233"/>
      <c r="D4" s="233"/>
      <c r="E4" s="233"/>
      <c r="F4" s="233"/>
      <c r="G4" s="233"/>
      <c r="H4" s="234"/>
      <c r="I4" s="58" t="s">
        <v>278</v>
      </c>
      <c r="J4" s="59" t="s">
        <v>319</v>
      </c>
      <c r="K4" s="60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7">
        <v>2</v>
      </c>
      <c r="J5" s="56">
        <v>3</v>
      </c>
      <c r="K5" s="56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3">
        <f>J9+J16+J26+J35+J39</f>
        <v>2920325668</v>
      </c>
      <c r="K8" s="53">
        <f>K9+K16+K26+K35+K39</f>
        <v>4110224575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3">
        <f>SUM(J10:J15)</f>
        <v>2546135</v>
      </c>
      <c r="K9" s="53">
        <f>SUM(K10:K15)</f>
        <v>2531742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>
        <v>0</v>
      </c>
      <c r="K10" s="7">
        <v>0</v>
      </c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>
        <v>225131</v>
      </c>
      <c r="K11" s="7">
        <v>210738</v>
      </c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>
        <v>0</v>
      </c>
      <c r="K12" s="7">
        <v>0</v>
      </c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>
        <v>0</v>
      </c>
      <c r="K13" s="7">
        <v>0</v>
      </c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>
        <v>2321004</v>
      </c>
      <c r="K14" s="7">
        <v>2321004</v>
      </c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0</v>
      </c>
      <c r="K15" s="7">
        <v>0</v>
      </c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3">
        <f>SUM(J17:J25)</f>
        <v>123670896</v>
      </c>
      <c r="K16" s="53">
        <f>SUM(K17:K25)</f>
        <v>122821602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32738810</v>
      </c>
      <c r="K17" s="7">
        <v>32738810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40140784</v>
      </c>
      <c r="K18" s="7">
        <v>38818289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1862857</v>
      </c>
      <c r="K19" s="7">
        <v>1465641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6625054</v>
      </c>
      <c r="K20" s="7">
        <v>7511248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>
        <v>0</v>
      </c>
      <c r="K21" s="7">
        <v>0</v>
      </c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4906862</v>
      </c>
      <c r="K22" s="7">
        <v>4906862</v>
      </c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26597826</v>
      </c>
      <c r="K23" s="7">
        <v>26597826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3019703</v>
      </c>
      <c r="K24" s="7">
        <v>3003926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7779000</v>
      </c>
      <c r="K25" s="7">
        <v>7779000</v>
      </c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3">
        <f>SUM(J27:J34)</f>
        <v>2759417224</v>
      </c>
      <c r="K26" s="53">
        <f>SUM(K27:K34)</f>
        <v>3950188155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2696096300</v>
      </c>
      <c r="K27" s="7">
        <v>3886746617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>
        <v>0</v>
      </c>
      <c r="K28" s="7">
        <v>0</v>
      </c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61722700</v>
      </c>
      <c r="K29" s="7">
        <v>61722700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>
        <v>0</v>
      </c>
      <c r="K30" s="7">
        <v>0</v>
      </c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>
        <v>0</v>
      </c>
      <c r="K31" s="7">
        <v>0</v>
      </c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1598224</v>
      </c>
      <c r="K32" s="7">
        <v>1718838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>
        <v>0</v>
      </c>
      <c r="K33" s="7">
        <v>0</v>
      </c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>
        <v>0</v>
      </c>
      <c r="K34" s="7">
        <v>0</v>
      </c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3">
        <f>SUM(J36:J38)</f>
        <v>48647</v>
      </c>
      <c r="K35" s="53">
        <f>SUM(K36:K38)</f>
        <v>40310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>
        <v>0</v>
      </c>
      <c r="K36" s="7">
        <v>0</v>
      </c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48647</v>
      </c>
      <c r="K37" s="7">
        <v>40310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>
        <v>0</v>
      </c>
      <c r="K38" s="7">
        <v>0</v>
      </c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>
        <v>34642766</v>
      </c>
      <c r="K39" s="7">
        <v>34642766</v>
      </c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3">
        <f>J41+J49+J56+J64</f>
        <v>4209514715</v>
      </c>
      <c r="K40" s="53">
        <f>K41+K49+K56+K64</f>
        <v>3453536438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3">
        <f>SUM(J42:J48)</f>
        <v>0</v>
      </c>
      <c r="K41" s="53">
        <f>SUM(K42:K48)</f>
        <v>0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0</v>
      </c>
      <c r="K42" s="7">
        <v>0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0</v>
      </c>
      <c r="K43" s="7">
        <v>0</v>
      </c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0</v>
      </c>
      <c r="K44" s="7">
        <v>0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0</v>
      </c>
      <c r="K45" s="7">
        <v>0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0</v>
      </c>
      <c r="K46" s="7">
        <v>0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>
        <v>0</v>
      </c>
      <c r="K47" s="7">
        <v>0</v>
      </c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>
        <v>0</v>
      </c>
      <c r="K48" s="7">
        <v>0</v>
      </c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3">
        <f>SUM(J50:J55)</f>
        <v>90927736</v>
      </c>
      <c r="K49" s="53">
        <f>SUM(K50:K55)</f>
        <v>53432348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>
        <v>12956719</v>
      </c>
      <c r="K50" s="7">
        <v>16626521</v>
      </c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688937</v>
      </c>
      <c r="K51" s="7">
        <v>597031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>
        <v>0</v>
      </c>
      <c r="K52" s="7">
        <v>0</v>
      </c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18518</v>
      </c>
      <c r="K53" s="7">
        <v>19720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2925453</v>
      </c>
      <c r="K54" s="7">
        <v>3365575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74338109</v>
      </c>
      <c r="K55" s="7">
        <v>32823501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3">
        <f>SUM(J57:J63)</f>
        <v>4115919339</v>
      </c>
      <c r="K56" s="53">
        <f>SUM(K57:K63)</f>
        <v>3399925177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>
        <v>0</v>
      </c>
      <c r="K57" s="7">
        <v>0</v>
      </c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>
        <v>1217385655</v>
      </c>
      <c r="K58" s="7">
        <v>1625549302</v>
      </c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>
        <v>0</v>
      </c>
      <c r="K59" s="7">
        <v>0</v>
      </c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>
        <v>0</v>
      </c>
      <c r="K60" s="7">
        <v>0</v>
      </c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304141163</v>
      </c>
      <c r="K61" s="7">
        <v>98650080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2594392521</v>
      </c>
      <c r="K62" s="7">
        <v>1675725795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>
        <v>0</v>
      </c>
      <c r="K63" s="7">
        <v>0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2667640</v>
      </c>
      <c r="K64" s="7">
        <v>178913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139871</v>
      </c>
      <c r="K65" s="7">
        <v>485908.75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3">
        <f>J7+J8+J40+J65</f>
        <v>7129980254</v>
      </c>
      <c r="K66" s="53">
        <f>K7+K8+K40+K65</f>
        <v>7564246921.75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4">
        <f>J70+J71+J72+J78+J79+J82+J85</f>
        <v>6457377688</v>
      </c>
      <c r="K69" s="54">
        <f>K70+K71+K72+K78+K79+K82+K85</f>
        <v>6797288702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164000000</v>
      </c>
      <c r="K70" s="7">
        <v>164000000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16921764</v>
      </c>
      <c r="K71" s="7">
        <v>16921764</v>
      </c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3">
        <f>J73+J74-J75+J76+J77</f>
        <v>5764057454</v>
      </c>
      <c r="K72" s="53">
        <f>K73+K74-K75+K76+K77</f>
        <v>6039678500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12448675</v>
      </c>
      <c r="K73" s="7">
        <v>12448675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41459113</v>
      </c>
      <c r="K74" s="7">
        <v>41459113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41459113</v>
      </c>
      <c r="K75" s="7">
        <v>41459113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>
        <v>5751608779</v>
      </c>
      <c r="K76" s="7">
        <v>6027229825</v>
      </c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0</v>
      </c>
      <c r="K77" s="7">
        <v>0</v>
      </c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0</v>
      </c>
      <c r="K78" s="7">
        <v>0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3">
        <f>J80-J81</f>
        <v>121977424</v>
      </c>
      <c r="K79" s="53">
        <f>K80-K81</f>
        <v>123401924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121977424</v>
      </c>
      <c r="K80" s="7">
        <v>123401924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0</v>
      </c>
      <c r="K81" s="7">
        <v>0</v>
      </c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3">
        <f>J83-J84</f>
        <v>390421046</v>
      </c>
      <c r="K82" s="53">
        <f>K83-K84</f>
        <v>453286514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390421046</v>
      </c>
      <c r="K83" s="7">
        <v>453286514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0</v>
      </c>
      <c r="K84" s="7">
        <v>0</v>
      </c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>
        <v>0</v>
      </c>
      <c r="K85" s="7">
        <v>0</v>
      </c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3">
        <f>SUM(J87:J89)</f>
        <v>51431212</v>
      </c>
      <c r="K86" s="53">
        <f>SUM(K87:K89)</f>
        <v>51431212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>
        <v>6545035</v>
      </c>
      <c r="K87" s="7">
        <v>6545035</v>
      </c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>
        <v>0</v>
      </c>
      <c r="K88" s="7">
        <v>0</v>
      </c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>
        <v>44886177</v>
      </c>
      <c r="K89" s="7">
        <v>44886177</v>
      </c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3">
        <f>SUM(J91:J99)</f>
        <v>31707</v>
      </c>
      <c r="K90" s="53">
        <f>SUM(K91:K99)</f>
        <v>25966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>
        <v>0</v>
      </c>
      <c r="K91" s="7">
        <v>0</v>
      </c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0</v>
      </c>
      <c r="K92" s="7">
        <v>0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0</v>
      </c>
      <c r="K93" s="7">
        <v>0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>
        <v>0</v>
      </c>
      <c r="K94" s="7">
        <v>0</v>
      </c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>
        <v>0</v>
      </c>
      <c r="K95" s="7">
        <v>0</v>
      </c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>
        <v>0</v>
      </c>
      <c r="K96" s="7">
        <v>0</v>
      </c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>
        <v>0</v>
      </c>
      <c r="K97" s="7">
        <v>0</v>
      </c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31707</v>
      </c>
      <c r="K98" s="7">
        <v>25966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>
        <v>0</v>
      </c>
      <c r="K99" s="7">
        <v>0</v>
      </c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3">
        <f>SUM(J101:J112)</f>
        <v>616449452</v>
      </c>
      <c r="K100" s="53">
        <f>SUM(K101:K112)</f>
        <v>711290006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>
        <v>539034937</v>
      </c>
      <c r="K101" s="7">
        <v>550644573</v>
      </c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>
        <v>0</v>
      </c>
      <c r="K102" s="7">
        <v>0</v>
      </c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0</v>
      </c>
      <c r="K103" s="7">
        <v>0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44928</v>
      </c>
      <c r="K104" s="7">
        <v>30404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21105006</v>
      </c>
      <c r="K105" s="7">
        <v>11460326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0</v>
      </c>
      <c r="K106" s="7">
        <v>0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>
        <v>0</v>
      </c>
      <c r="K107" s="7">
        <v>0</v>
      </c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11151808</v>
      </c>
      <c r="K108" s="7">
        <v>8018558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19452187</v>
      </c>
      <c r="K109" s="7">
        <v>14069867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>
        <v>25660586</v>
      </c>
      <c r="K110" s="7">
        <v>127066278</v>
      </c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>
        <v>0</v>
      </c>
      <c r="K111" s="7">
        <v>0</v>
      </c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0</v>
      </c>
      <c r="K112" s="7">
        <v>0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4690195</v>
      </c>
      <c r="K113" s="7">
        <v>4211036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3">
        <f>J69+J86+J90+J100+J113</f>
        <v>7129980254</v>
      </c>
      <c r="K114" s="53">
        <f>K69+K86+K90+K100+K113</f>
        <v>7564246922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1">
      <selection activeCell="A55" sqref="A55:M55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341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340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1.75">
      <c r="A4" s="250" t="s">
        <v>59</v>
      </c>
      <c r="B4" s="250"/>
      <c r="C4" s="250"/>
      <c r="D4" s="250"/>
      <c r="E4" s="250"/>
      <c r="F4" s="250"/>
      <c r="G4" s="250"/>
      <c r="H4" s="250"/>
      <c r="I4" s="58" t="s">
        <v>279</v>
      </c>
      <c r="J4" s="251" t="s">
        <v>319</v>
      </c>
      <c r="K4" s="251"/>
      <c r="L4" s="251" t="s">
        <v>320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4">
        <f>SUM(J8:J9)</f>
        <v>21713040</v>
      </c>
      <c r="K7" s="54">
        <f>SUM(K8:K9)</f>
        <v>10140185</v>
      </c>
      <c r="L7" s="54">
        <f>SUM(L8:L9)</f>
        <v>19369381</v>
      </c>
      <c r="M7" s="54">
        <f>SUM(M8:M9)</f>
        <v>10114077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21685279</v>
      </c>
      <c r="K8" s="7">
        <v>10114895</v>
      </c>
      <c r="L8" s="7">
        <v>18623085</v>
      </c>
      <c r="M8" s="7">
        <v>10096237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27761</v>
      </c>
      <c r="K9" s="7">
        <v>25290</v>
      </c>
      <c r="L9" s="7">
        <v>746296</v>
      </c>
      <c r="M9" s="7">
        <v>17840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3">
        <f>J11+J12+J16+J20+J21+J22+J25+J26</f>
        <v>23794154</v>
      </c>
      <c r="K10" s="53">
        <f>K11+K12+K16+K20+K21+K22+K25+K26</f>
        <v>12988627</v>
      </c>
      <c r="L10" s="53">
        <f>L11+L12+L16+L20+L21+L22+L25+L26</f>
        <v>36324636</v>
      </c>
      <c r="M10" s="53">
        <f>M11+M12+M16+M20+M21+M22+M25+M26</f>
        <v>23436527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3">
        <f>SUM(J13:J15)</f>
        <v>6846902</v>
      </c>
      <c r="K12" s="53">
        <f>SUM(K13:K15)</f>
        <v>3920589</v>
      </c>
      <c r="L12" s="53">
        <f>SUM(L13:L15)</f>
        <v>16636891</v>
      </c>
      <c r="M12" s="53">
        <f>SUM(M13:M15)</f>
        <v>11190847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858239</v>
      </c>
      <c r="K13" s="7">
        <v>347979</v>
      </c>
      <c r="L13" s="7">
        <v>760151</v>
      </c>
      <c r="M13" s="7">
        <v>342834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5988663</v>
      </c>
      <c r="K15" s="7">
        <v>3572610</v>
      </c>
      <c r="L15" s="7">
        <v>15876740</v>
      </c>
      <c r="M15" s="7">
        <v>10848013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3">
        <f>SUM(J17:J19)</f>
        <v>10377404</v>
      </c>
      <c r="K16" s="53">
        <f>SUM(K17:K19)</f>
        <v>6325090</v>
      </c>
      <c r="L16" s="53">
        <f>SUM(L17:L19)</f>
        <v>9398655</v>
      </c>
      <c r="M16" s="53">
        <f>SUM(M17:M19)</f>
        <v>4809752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5077439</v>
      </c>
      <c r="K17" s="7">
        <v>3163741</v>
      </c>
      <c r="L17" s="7">
        <v>4546923</v>
      </c>
      <c r="M17" s="7">
        <v>2268158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3930724</v>
      </c>
      <c r="K18" s="7">
        <v>2326788</v>
      </c>
      <c r="L18" s="7">
        <v>3564375</v>
      </c>
      <c r="M18" s="7">
        <v>1849358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1369241</v>
      </c>
      <c r="K19" s="7">
        <v>834561</v>
      </c>
      <c r="L19" s="7">
        <v>1287357</v>
      </c>
      <c r="M19" s="7">
        <v>692236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2939737</v>
      </c>
      <c r="K20" s="7">
        <v>1486968</v>
      </c>
      <c r="L20" s="7">
        <v>2839004</v>
      </c>
      <c r="M20" s="7">
        <v>1437358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3044188</v>
      </c>
      <c r="K21" s="7">
        <v>890837</v>
      </c>
      <c r="L21" s="7">
        <v>6509597</v>
      </c>
      <c r="M21" s="7">
        <v>5449298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585923</v>
      </c>
      <c r="K26" s="7">
        <v>365143</v>
      </c>
      <c r="L26" s="7">
        <v>940489</v>
      </c>
      <c r="M26" s="7">
        <v>549272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3">
        <f>SUM(J28:J32)</f>
        <v>145162291</v>
      </c>
      <c r="K27" s="53">
        <f>SUM(K28:K32)</f>
        <v>61541576</v>
      </c>
      <c r="L27" s="53">
        <f>SUM(L28:L32)</f>
        <v>536812450</v>
      </c>
      <c r="M27" s="53">
        <f>SUM(M28:M32)</f>
        <v>461757896</v>
      </c>
    </row>
    <row r="28" spans="1:13" ht="24" customHeight="1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>
        <v>31076567</v>
      </c>
      <c r="K28" s="7">
        <v>14021249</v>
      </c>
      <c r="L28" s="7">
        <v>417965847</v>
      </c>
      <c r="M28" s="7">
        <v>398737878</v>
      </c>
    </row>
    <row r="29" spans="1:13" ht="27" customHeight="1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114085724</v>
      </c>
      <c r="K29" s="7">
        <v>47520327</v>
      </c>
      <c r="L29" s="7">
        <v>118746603</v>
      </c>
      <c r="M29" s="7">
        <v>62920018</v>
      </c>
    </row>
    <row r="30" spans="1:13" ht="12.75">
      <c r="A30" s="206" t="s">
        <v>139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06" t="s">
        <v>223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06" t="s">
        <v>140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>
        <v>0</v>
      </c>
      <c r="K32" s="7">
        <v>0</v>
      </c>
      <c r="L32" s="7">
        <v>100000</v>
      </c>
      <c r="M32" s="7">
        <v>100000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3">
        <f>SUM(J34:J37)</f>
        <v>75889574</v>
      </c>
      <c r="K33" s="53">
        <f>SUM(K34:K37)</f>
        <v>66947230</v>
      </c>
      <c r="L33" s="53">
        <f>SUM(L34:L37)</f>
        <v>46128451</v>
      </c>
      <c r="M33" s="53">
        <f>SUM(M34:M37)</f>
        <v>38096812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>
        <v>27378637</v>
      </c>
      <c r="K34" s="7">
        <v>18771658</v>
      </c>
      <c r="L34" s="7">
        <v>23346136</v>
      </c>
      <c r="M34" s="7">
        <v>15836137</v>
      </c>
    </row>
    <row r="35" spans="1:13" ht="23.25" customHeight="1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48510937</v>
      </c>
      <c r="K35" s="7">
        <v>48175572</v>
      </c>
      <c r="L35" s="7">
        <v>22782314</v>
      </c>
      <c r="M35" s="7">
        <v>22260674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0</v>
      </c>
      <c r="K37" s="7">
        <v>0</v>
      </c>
      <c r="L37" s="7">
        <v>1</v>
      </c>
      <c r="M37" s="7">
        <v>1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3">
        <f>J7+J27+J38+J40</f>
        <v>166875331</v>
      </c>
      <c r="K42" s="53">
        <f>K7+K27+K38+K40</f>
        <v>71681761</v>
      </c>
      <c r="L42" s="53">
        <f>L7+L27+L38+L40</f>
        <v>556181831</v>
      </c>
      <c r="M42" s="53">
        <f>M7+M27+M38+M40</f>
        <v>471871973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3">
        <f>J10+J33+J39+J41</f>
        <v>99683728</v>
      </c>
      <c r="K43" s="53">
        <f>K10+K33+K39+K41</f>
        <v>79935857</v>
      </c>
      <c r="L43" s="53">
        <f>L10+L33+L39+L41</f>
        <v>82453087</v>
      </c>
      <c r="M43" s="53">
        <f>M10+M33+M39+M41</f>
        <v>61533339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3">
        <f>J42-J43</f>
        <v>67191603</v>
      </c>
      <c r="K44" s="53">
        <f>K42-K43</f>
        <v>-8254096</v>
      </c>
      <c r="L44" s="53">
        <f>L42-L43</f>
        <v>473728744</v>
      </c>
      <c r="M44" s="53">
        <f>M42-M43</f>
        <v>410338634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67191603</v>
      </c>
      <c r="K45" s="53">
        <f>IF(K42&gt;K43,K42-K43,0)</f>
        <v>0</v>
      </c>
      <c r="L45" s="53">
        <f>IF(L42&gt;L43,L42-L43,0)</f>
        <v>473728744</v>
      </c>
      <c r="M45" s="53">
        <f>IF(M42&gt;M43,M42-M43,0)</f>
        <v>410338634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0</v>
      </c>
      <c r="K46" s="53">
        <f>IF(K43&gt;K42,K43-K42,0)</f>
        <v>8254096</v>
      </c>
      <c r="L46" s="53">
        <f>IF(L43&gt;L42,L43-L42,0)</f>
        <v>0</v>
      </c>
      <c r="M46" s="53">
        <f>IF(M43&gt;M42,M43-M42,0)</f>
        <v>0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21637237</v>
      </c>
      <c r="K47" s="7">
        <v>9085016</v>
      </c>
      <c r="L47" s="7">
        <v>20442230</v>
      </c>
      <c r="M47" s="7">
        <v>11357214</v>
      </c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3">
        <f>J44-J47</f>
        <v>45554366</v>
      </c>
      <c r="K48" s="53">
        <f>K44-K47</f>
        <v>-17339112</v>
      </c>
      <c r="L48" s="53">
        <f>L44-L47</f>
        <v>453286514</v>
      </c>
      <c r="M48" s="53">
        <f>M44-M47</f>
        <v>398981420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45554366</v>
      </c>
      <c r="K49" s="53">
        <f>IF(K48&gt;0,K48,0)</f>
        <v>0</v>
      </c>
      <c r="L49" s="53">
        <f>IF(L48&gt;0,L48,0)</f>
        <v>453286514</v>
      </c>
      <c r="M49" s="53">
        <f>IF(M48&gt;0,M48,0)</f>
        <v>398981420</v>
      </c>
    </row>
    <row r="50" spans="1:13" ht="12.75">
      <c r="A50" s="246" t="s">
        <v>220</v>
      </c>
      <c r="B50" s="247"/>
      <c r="C50" s="247"/>
      <c r="D50" s="247"/>
      <c r="E50" s="247"/>
      <c r="F50" s="247"/>
      <c r="G50" s="247"/>
      <c r="H50" s="248"/>
      <c r="I50" s="4">
        <v>154</v>
      </c>
      <c r="J50" s="61">
        <f>IF(J48&lt;0,-J48,0)</f>
        <v>0</v>
      </c>
      <c r="K50" s="61">
        <f>IF(K48&lt;0,-K48,0)</f>
        <v>17339112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5"/>
      <c r="J52" s="55"/>
      <c r="K52" s="55"/>
      <c r="L52" s="55"/>
      <c r="M52" s="62"/>
    </row>
    <row r="53" spans="1:13" ht="12.75">
      <c r="A53" s="243" t="s">
        <v>234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v>0</v>
      </c>
      <c r="K53" s="7">
        <v>0</v>
      </c>
      <c r="L53" s="7"/>
      <c r="M53" s="7"/>
    </row>
    <row r="54" spans="1:13" ht="12.75">
      <c r="A54" s="243" t="s">
        <v>235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>
        <v>0</v>
      </c>
      <c r="K54" s="8">
        <v>0</v>
      </c>
      <c r="L54" s="8"/>
      <c r="M54" s="8"/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v>45554366</v>
      </c>
      <c r="K56" s="6">
        <v>-17339112</v>
      </c>
      <c r="L56" s="6">
        <v>453286514</v>
      </c>
      <c r="M56" s="6">
        <v>398981420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6" t="s">
        <v>228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22.5" customHeight="1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27" customHeight="1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06" t="s">
        <v>230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>
        <v>0</v>
      </c>
      <c r="K63" s="7">
        <v>0</v>
      </c>
      <c r="L63" s="7">
        <v>0</v>
      </c>
      <c r="M63" s="7">
        <v>0</v>
      </c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06" t="s">
        <v>222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30.75" customHeight="1">
      <c r="A66" s="206" t="s">
        <v>193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1">
        <f>J56+J66</f>
        <v>45554366</v>
      </c>
      <c r="K67" s="61">
        <f>K56+K66</f>
        <v>-17339112</v>
      </c>
      <c r="L67" s="61">
        <f>L56+L66</f>
        <v>453286514</v>
      </c>
      <c r="M67" s="61">
        <f>M56+M66</f>
        <v>398981420</v>
      </c>
    </row>
    <row r="68" spans="1:13" ht="12.75" customHeight="1">
      <c r="A68" s="239" t="s">
        <v>313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188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234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>
        <v>0</v>
      </c>
      <c r="K70" s="7">
        <v>0</v>
      </c>
      <c r="L70" s="7">
        <v>0</v>
      </c>
      <c r="M70" s="7">
        <v>0</v>
      </c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1">
      <selection activeCell="K41" sqref="K41"/>
    </sheetView>
  </sheetViews>
  <sheetFormatPr defaultColWidth="9.140625" defaultRowHeight="12.75"/>
  <cols>
    <col min="1" max="9" width="9.140625" style="52" customWidth="1"/>
    <col min="10" max="10" width="9.8515625" style="52" bestFit="1" customWidth="1"/>
    <col min="11" max="11" width="11.140625" style="52" bestFit="1" customWidth="1"/>
    <col min="12" max="16384" width="9.140625" style="52" customWidth="1"/>
  </cols>
  <sheetData>
    <row r="1" spans="1:11" ht="12.75" customHeight="1">
      <c r="A1" s="258" t="s">
        <v>164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59" t="s">
        <v>341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5" t="s">
        <v>340</v>
      </c>
      <c r="B3" s="256"/>
      <c r="C3" s="256"/>
      <c r="D3" s="256"/>
      <c r="E3" s="256"/>
      <c r="F3" s="256"/>
      <c r="G3" s="256"/>
      <c r="H3" s="256"/>
      <c r="I3" s="256"/>
      <c r="J3" s="256"/>
      <c r="K3" s="257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54">
        <v>1</v>
      </c>
      <c r="B5" s="254"/>
      <c r="C5" s="254"/>
      <c r="D5" s="254"/>
      <c r="E5" s="254"/>
      <c r="F5" s="254"/>
      <c r="G5" s="254"/>
      <c r="H5" s="254"/>
      <c r="I5" s="68">
        <v>2</v>
      </c>
      <c r="J5" s="69" t="s">
        <v>283</v>
      </c>
      <c r="K5" s="69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67191603</v>
      </c>
      <c r="K7" s="7">
        <v>473728744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2939737</v>
      </c>
      <c r="K8" s="7">
        <v>2839004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>
        <v>106889365</v>
      </c>
      <c r="K9" s="7">
        <v>94840554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>
        <v>0</v>
      </c>
      <c r="K10" s="7">
        <v>37495388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0</v>
      </c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>
        <v>0</v>
      </c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4">
        <f>SUM(J7:J12)</f>
        <v>177020705</v>
      </c>
      <c r="K13" s="53">
        <f>SUM(K7:K12)</f>
        <v>608903690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0</v>
      </c>
      <c r="K14" s="7">
        <v>0</v>
      </c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15061998</v>
      </c>
      <c r="K15" s="7">
        <v>0</v>
      </c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>
        <v>0</v>
      </c>
      <c r="K16" s="7">
        <v>0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185515277</v>
      </c>
      <c r="K17" s="7">
        <v>680208392</v>
      </c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4">
        <f>SUM(J14:J17)</f>
        <v>200577275</v>
      </c>
      <c r="K18" s="53">
        <f>SUM(K14:K17)</f>
        <v>680208392</v>
      </c>
    </row>
    <row r="19" spans="1:11" ht="21.75" customHeight="1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24" customHeight="1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4">
        <f>IF(J18&gt;J13,J18-J13,0)</f>
        <v>23556570</v>
      </c>
      <c r="K20" s="53">
        <f>IF(K18&gt;K13,K18-K13,0)</f>
        <v>71304702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2"/>
      <c r="J21" s="252"/>
      <c r="K21" s="253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24090</v>
      </c>
      <c r="K22" s="7">
        <v>146918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>
        <v>0</v>
      </c>
      <c r="K23" s="7">
        <v>0</v>
      </c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>
        <v>107193700</v>
      </c>
      <c r="K24" s="7">
        <v>164204717</v>
      </c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>
        <v>0</v>
      </c>
      <c r="K25" s="7">
        <v>383334610</v>
      </c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143550176</v>
      </c>
      <c r="K26" s="7">
        <v>1536009590</v>
      </c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4">
        <f>SUM(J22:J26)</f>
        <v>250767966</v>
      </c>
      <c r="K27" s="53">
        <f>SUM(K22:K26)</f>
        <v>2083695835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2689522</v>
      </c>
      <c r="K28" s="7">
        <v>1975317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>
        <v>793500</v>
      </c>
      <c r="K29" s="7">
        <v>1112192427</v>
      </c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223874202</v>
      </c>
      <c r="K30" s="7">
        <v>904870808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4">
        <f>SUM(J28:J30)</f>
        <v>227357224</v>
      </c>
      <c r="K31" s="53">
        <f>SUM(K28:K30)</f>
        <v>2019038552</v>
      </c>
    </row>
    <row r="32" spans="1:11" ht="22.5" customHeight="1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IF(J27&gt;J31,J27-J31,0)</f>
        <v>23410742</v>
      </c>
      <c r="K32" s="53">
        <f>IF(K27&gt;K31,K27-K31,0)</f>
        <v>64657283</v>
      </c>
    </row>
    <row r="33" spans="1:11" ht="26.25" customHeight="1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IF(J31&gt;J27,J31-J27,0)</f>
        <v>0</v>
      </c>
      <c r="K33" s="53">
        <f>IF(K31&gt;K27,K31-K27,0)</f>
        <v>0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2"/>
      <c r="J34" s="252"/>
      <c r="K34" s="253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>
        <v>0</v>
      </c>
      <c r="K35" s="7">
        <v>0</v>
      </c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518747</v>
      </c>
      <c r="K36" s="7">
        <v>16128500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0</v>
      </c>
      <c r="K37" s="7">
        <v>0</v>
      </c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4">
        <f>SUM(J35:J37)</f>
        <v>518747</v>
      </c>
      <c r="K38" s="53">
        <f>SUM(K35:K37)</f>
        <v>16128500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0</v>
      </c>
      <c r="K39" s="7">
        <v>0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365816</v>
      </c>
      <c r="K40" s="7">
        <v>11969808</v>
      </c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0</v>
      </c>
      <c r="K41" s="7">
        <v>0</v>
      </c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>
        <v>0</v>
      </c>
      <c r="K42" s="7">
        <v>0</v>
      </c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0</v>
      </c>
      <c r="K43" s="7">
        <v>0</v>
      </c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4">
        <f>SUM(J39:J43)</f>
        <v>365816</v>
      </c>
      <c r="K44" s="64">
        <f>SUM(K39:K43)</f>
        <v>11969808</v>
      </c>
    </row>
    <row r="45" spans="1:11" ht="21" customHeight="1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IF(J38&gt;J44,J38-J44,0)</f>
        <v>152931</v>
      </c>
      <c r="K45" s="53">
        <f>IF(K38&gt;K44,K38-K44,0)</f>
        <v>4158692</v>
      </c>
    </row>
    <row r="46" spans="1:11" ht="21" customHeight="1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4">
        <f>IF(J19-J20+J32-J33+J45-J46&gt;0,J19-J20+J32-J33+J45-J46,0)</f>
        <v>7103</v>
      </c>
      <c r="K47" s="53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2488727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247984</v>
      </c>
      <c r="K49" s="7">
        <v>2667640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7103</v>
      </c>
      <c r="K50" s="7">
        <v>0</v>
      </c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>
        <v>0</v>
      </c>
      <c r="K51" s="7">
        <v>2488727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5">
        <f>J49+J50-J51</f>
        <v>255087</v>
      </c>
      <c r="K52" s="61">
        <f>K49+K50-K51</f>
        <v>178913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zoomScaleSheetLayoutView="110" zoomScalePageLayoutView="0" workbookViewId="0" topLeftCell="A4">
      <selection activeCell="A32" sqref="A32:H3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8" t="s">
        <v>197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</row>
    <row r="2" spans="1:11" ht="12.75" customHeight="1">
      <c r="A2" s="267" t="s">
        <v>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>
      <c r="A3" s="266" t="s">
        <v>7</v>
      </c>
      <c r="B3" s="266"/>
      <c r="C3" s="266"/>
      <c r="D3" s="266"/>
      <c r="E3" s="266"/>
      <c r="F3" s="266"/>
      <c r="G3" s="266"/>
      <c r="H3" s="266"/>
      <c r="I3" s="266"/>
      <c r="J3" s="266"/>
      <c r="K3" s="266"/>
    </row>
    <row r="4" spans="1:11" ht="21.75">
      <c r="A4" s="260" t="s">
        <v>59</v>
      </c>
      <c r="B4" s="260"/>
      <c r="C4" s="260"/>
      <c r="D4" s="260"/>
      <c r="E4" s="260"/>
      <c r="F4" s="260"/>
      <c r="G4" s="260"/>
      <c r="H4" s="260"/>
      <c r="I4" s="66" t="s">
        <v>279</v>
      </c>
      <c r="J4" s="67" t="s">
        <v>319</v>
      </c>
      <c r="K4" s="67" t="s">
        <v>320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72">
        <v>2</v>
      </c>
      <c r="J5" s="73" t="s">
        <v>283</v>
      </c>
      <c r="K5" s="73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2"/>
      <c r="J6" s="252"/>
      <c r="K6" s="253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6" t="s">
        <v>108</v>
      </c>
      <c r="B20" s="263"/>
      <c r="C20" s="263"/>
      <c r="D20" s="263"/>
      <c r="E20" s="263"/>
      <c r="F20" s="263"/>
      <c r="G20" s="263"/>
      <c r="H20" s="264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8" t="s">
        <v>109</v>
      </c>
      <c r="B21" s="261"/>
      <c r="C21" s="261"/>
      <c r="D21" s="261"/>
      <c r="E21" s="261"/>
      <c r="F21" s="261"/>
      <c r="G21" s="261"/>
      <c r="H21" s="262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2"/>
      <c r="J22" s="252"/>
      <c r="K22" s="253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2">
        <v>0</v>
      </c>
      <c r="J35" s="252"/>
      <c r="K35" s="253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K8" sqref="K8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10.8515625" style="76" bestFit="1" customWidth="1"/>
    <col min="12" max="16384" width="9.140625" style="76" customWidth="1"/>
  </cols>
  <sheetData>
    <row r="1" spans="1:12" ht="12.75">
      <c r="A1" s="283" t="s">
        <v>281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75"/>
    </row>
    <row r="2" spans="1:12" ht="15">
      <c r="A2" s="42"/>
      <c r="B2" s="74"/>
      <c r="C2" s="268" t="s">
        <v>282</v>
      </c>
      <c r="D2" s="268"/>
      <c r="E2" s="127" t="s">
        <v>342</v>
      </c>
      <c r="F2" s="43" t="s">
        <v>250</v>
      </c>
      <c r="G2" s="269" t="s">
        <v>323</v>
      </c>
      <c r="H2" s="270"/>
      <c r="I2" s="74"/>
      <c r="J2" s="74"/>
      <c r="K2" s="74"/>
      <c r="L2" s="77"/>
    </row>
    <row r="3" spans="1:11" ht="21.75">
      <c r="A3" s="271" t="s">
        <v>59</v>
      </c>
      <c r="B3" s="271"/>
      <c r="C3" s="271"/>
      <c r="D3" s="271"/>
      <c r="E3" s="271"/>
      <c r="F3" s="271"/>
      <c r="G3" s="271"/>
      <c r="H3" s="271"/>
      <c r="I3" s="80" t="s">
        <v>305</v>
      </c>
      <c r="J3" s="81" t="s">
        <v>150</v>
      </c>
      <c r="K3" s="81" t="s">
        <v>151</v>
      </c>
    </row>
    <row r="4" spans="1:11" ht="12.75">
      <c r="A4" s="272">
        <v>1</v>
      </c>
      <c r="B4" s="272"/>
      <c r="C4" s="272"/>
      <c r="D4" s="272"/>
      <c r="E4" s="272"/>
      <c r="F4" s="272"/>
      <c r="G4" s="272"/>
      <c r="H4" s="272"/>
      <c r="I4" s="83">
        <v>2</v>
      </c>
      <c r="J4" s="82" t="s">
        <v>283</v>
      </c>
      <c r="K4" s="82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164000000</v>
      </c>
      <c r="K5" s="45">
        <v>164000000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16921764</v>
      </c>
      <c r="K6" s="46">
        <v>16921764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>
        <v>5764057454</v>
      </c>
      <c r="K7" s="46">
        <v>6039678500</v>
      </c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121977424</v>
      </c>
      <c r="K8" s="46">
        <v>123401924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390421046</v>
      </c>
      <c r="K9" s="46">
        <v>453286514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8">
        <f>SUM(J5:J13)</f>
        <v>6457377688</v>
      </c>
      <c r="K14" s="78">
        <f>SUM(K5:K13)</f>
        <v>6797288702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79">
        <f>SUM(J15:J20)</f>
        <v>0</v>
      </c>
      <c r="K21" s="79">
        <f>SUM(K15:K20)</f>
        <v>0</v>
      </c>
    </row>
    <row r="22" spans="1:11" ht="12.75">
      <c r="A22" s="285"/>
      <c r="B22" s="286"/>
      <c r="C22" s="286"/>
      <c r="D22" s="286"/>
      <c r="E22" s="286"/>
      <c r="F22" s="286"/>
      <c r="G22" s="286"/>
      <c r="H22" s="286"/>
      <c r="I22" s="287"/>
      <c r="J22" s="287"/>
      <c r="K22" s="288"/>
    </row>
    <row r="23" spans="1:11" ht="12.75">
      <c r="A23" s="277" t="s">
        <v>302</v>
      </c>
      <c r="B23" s="278"/>
      <c r="C23" s="278"/>
      <c r="D23" s="278"/>
      <c r="E23" s="278"/>
      <c r="F23" s="278"/>
      <c r="G23" s="278"/>
      <c r="H23" s="278"/>
      <c r="I23" s="47">
        <v>18</v>
      </c>
      <c r="J23" s="45"/>
      <c r="K23" s="45"/>
    </row>
    <row r="24" spans="1:11" ht="17.25" customHeight="1">
      <c r="A24" s="279" t="s">
        <v>303</v>
      </c>
      <c r="B24" s="280"/>
      <c r="C24" s="280"/>
      <c r="D24" s="280"/>
      <c r="E24" s="280"/>
      <c r="F24" s="280"/>
      <c r="G24" s="280"/>
      <c r="H24" s="280"/>
      <c r="I24" s="48">
        <v>19</v>
      </c>
      <c r="J24" s="79"/>
      <c r="K24" s="79"/>
    </row>
    <row r="25" spans="1:11" ht="30" customHeight="1">
      <c r="A25" s="281" t="s">
        <v>304</v>
      </c>
      <c r="B25" s="282"/>
      <c r="C25" s="282"/>
      <c r="D25" s="282"/>
      <c r="E25" s="282"/>
      <c r="F25" s="282"/>
      <c r="G25" s="282"/>
      <c r="H25" s="282"/>
      <c r="I25" s="282"/>
      <c r="J25" s="282"/>
      <c r="K25" s="282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Doris Vičić</cp:lastModifiedBy>
  <cp:lastPrinted>2014-07-29T07:41:30Z</cp:lastPrinted>
  <dcterms:created xsi:type="dcterms:W3CDTF">2008-10-17T11:51:54Z</dcterms:created>
  <dcterms:modified xsi:type="dcterms:W3CDTF">2014-07-29T12:59:02Z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