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8" yWindow="1488" windowWidth="15576" windowHeight="10896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<sst xmlns="http://schemas.openxmlformats.org/spreadsheetml/2006/main" count="394" uniqueCount="342">
  <si>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</si>
  <si>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</si>
  <si>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</si>
  <si>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</si>
  <si>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</si>
  <si>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</si>
  <si>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</si>
  <si>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</si>
  <si>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</si>
  <si>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</si>
  <si>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</si>
  <si>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</si>
  <si>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</si>
  <si>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</si>
  <si>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</si>
  <si>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</si>
  <si>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</si>
  <si>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</si>
  <si>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</si>
  <si>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</si>
  <si>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</si>
  <si>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</si>
  <si>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</si>
  <si>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</si>
  <si>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</si>
  <si>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</si>
  <si>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</si>
  <si>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</si>
  <si>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</si>
  <si>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</si>
  <si>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</si>
  <si>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</si>
  <si>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</si>
  <si>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</si>
  <si>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</si>
  <si>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</si>
  <si>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</si>
  <si>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</si>
  <si>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</si>
  <si>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</si>
  <si>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</si>
  <si>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</si>
  <si>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</si>
  <si>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</si>
  <si>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</si>
  <si>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</si>
  <si>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</si>
  <si>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</si>
  <si>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</si>
  <si>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</si>
  <si>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</si>
  <si>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</si>
  <si>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</si>
  <si>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</si>
  <si>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</si>
  <si>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</si>
  <si>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</si>
  <si>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</si>
  <si>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</si>
  <si>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</si>
  <si>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</si>
  <si>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</si>
  <si>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</si>
  <si>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</si>
  <si>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</si>
  <si>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</si>
  <si>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</si>
  <si>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</si>
  <si>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</si>
  <si>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</si>
  <si>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</si>
  <si>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</si>
  <si>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</si>
  <si>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</si>
  <si>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</si>
  <si>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</si>
  <si>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</si>
  <si>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</si>
  <si>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</si>
  <si>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</si>
  <si>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</si>
  <si>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</si>
  <si>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</si>
  <si>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</si>
  <si>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</si>
  <si>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</si>
  <si>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</si>
  <si>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</si>
  <si>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</si>
  <si>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</si>
  <si>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</si>
  <si>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</si>
  <si>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</si>
  <si>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</si>
  <si>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</si>
  <si>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</si>
  <si>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</si>
  <si>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</si>
  <si>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</si>
  <si>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</si>
  <si>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</si>
  <si>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</si>
  <si>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</si>
  <si>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</si>
  <si>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</si>
  <si>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</si>
  <si>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</si>
  <si>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</si>
  <si>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</si>
  <si>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</si>
  <si>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</si>
  <si>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</si>
  <si>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</si>
  <si>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</si>
  <si>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</si>
  <si>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</si>
  <si>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</si>
  <si>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</si>
  <si>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</si>
  <si>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</si>
  <si>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</si>
  <si>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</si>
  <si>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</si>
  <si>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</si>
  <si>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</si>
  <si>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</si>
  <si>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</si>
  <si>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</si>
  <si>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</si>
  <si>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</si>
  <si>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</si>
  <si>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</si>
  <si>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</si>
  <si>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</si>
  <si>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</si>
  <si>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</si>
  <si>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</si>
  <si>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</si>
  <si>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</si>
  <si>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</si>
  <si>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</si>
  <si>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</si>
  <si>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</si>
  <si>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</si>
  <si>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</si>
  <si>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</si>
  <si>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</si>
  <si>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</si>
  <si>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</si>
  <si>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</si>
  <si>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</si>
  <si>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</si>
  <si>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</si>
  <si>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</si>
  <si>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</si>
  <si>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</si>
  <si>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</si>
  <si>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</si>
  <si>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</si>
  <si>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</si>
  <si>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</si>
  <si>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</si>
  <si>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</si>
  <si>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</si>
  <si>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</si>
  <si>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</si>
  <si>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</si>
  <si>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</si>
  <si>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</si>
  <si>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</si>
  <si>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</si>
  <si>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</si>
  <si>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</si>
  <si>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</si>
  <si>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</si>
  <si>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</si>
  <si>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</si>
  <si>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</si>
  <si>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</si>
  <si>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</si>
  <si>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</si>
  <si>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</si>
  <si>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</si>
  <si>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</si>
  <si>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</si>
  <si>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</si>
  <si>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</si>
  <si>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</si>
  <si>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</si>
  <si>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</si>
  <si>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</si>
  <si>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</si>
  <si>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</si>
  <si>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</si>
  <si>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</si>
  <si>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</si>
  <si>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</si>
  <si>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</si>
  <si>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</si>
  <si>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</si>
  <si>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</si>
  <si>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</si>
  <si>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</si>
  <si>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</si>
  <si>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</si>
  <si>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</si>
  <si>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</si>
  <si>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</si>
  <si>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</si>
  <si>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</si>
  <si>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</si>
  <si>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</si>
  <si>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</si>
  <si>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</si>
  <si>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</si>
  <si>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</si>
  <si>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</si>
  <si>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</si>
  <si>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</si>
  <si>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</si>
  <si>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</si>
  <si>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</si>
  <si>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</si>
  <si>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</si>
  <si>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</si>
  <si>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</si>
  <si>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</si>
  <si>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</si>
  <si>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</si>
  <si>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</si>
  <si>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</si>
  <si>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</si>
  <si>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</si>
  <si>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</si>
  <si>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</si>
  <si>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</si>
  <si>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</si>
  <si>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</si>
  <si>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</si>
  <si>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</si>
  <si>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</si>
  <si>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</si>
  <si>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</si>
  <si>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</si>
  <si>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</si>
  <si>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</si>
  <si>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</si>
  <si>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</si>
  <si>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</si>
  <si>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</si>
  <si>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</si>
  <si>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</si>
  <si>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</si>
  <si>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</si>
  <si>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</si>
  <si>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</si>
  <si>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</si>
  <si>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</si>
  <si>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</si>
  <si>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</si>
  <si>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</si>
  <si>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</si>
  <si>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</si>
  <si>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</si>
  <si>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</si>
  <si>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</si>
  <si>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</si>
  <si>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</si>
  <si>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</si>
  <si>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</si>
  <si>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</si>
  <si>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</si>
  <si>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</si>
  <si>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</si>
  <si>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</si>
  <si>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</si>
  <si>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</si>
  <si>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</si>
  <si>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</si>
  <si>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</si>
  <si>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</si>
  <si>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</si>
  <si>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</si>
  <si>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</si>
  <si>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</si>
  <si>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</si>
  <si>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</si>
  <si>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</si>
  <si>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</si>
  <si>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</si>
  <si>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</si>
  <si>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</si>
  <si>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</si>
  <si>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</si>
  <si>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</si>
  <si>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</si>
  <si>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</si>
  <si>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</si>
  <si>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</si>
  <si>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</si>
  <si>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</si>
  <si>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</si>
  <si>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</si>
  <si>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</si>
  <si>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</si>
  <si>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</si>
  <si>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</si>
  <si>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</si>
  <si>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</si>
  <si>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</si>
  <si>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</si>
  <si>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</si>
  <si>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</si>
  <si>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</si>
  <si>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</si>
  <si>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</si>
  <si>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</si>
  <si>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</si>
  <si>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</si>
  <si>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</si>
  <si>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</si>
  <si>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</si>
  <si>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</si>
  <si>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</si>
  <si>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03075281</t>
  </si>
  <si>
    <t>040001061</t>
  </si>
  <si>
    <t>82023167977</t>
  </si>
  <si>
    <t>ADRIS GRUPA d.d.</t>
  </si>
  <si>
    <t>ROVINJ</t>
  </si>
  <si>
    <t>OBALA VLADIMIRA NAZORA 1</t>
  </si>
  <si>
    <t>postmaster@adris.hr</t>
  </si>
  <si>
    <t>www.adris.hr</t>
  </si>
  <si>
    <t>ISTARSKA</t>
  </si>
  <si>
    <t>NE</t>
  </si>
  <si>
    <t>7010</t>
  </si>
  <si>
    <t>052 801 118</t>
  </si>
  <si>
    <t>052 811 284</t>
  </si>
  <si>
    <t>mr. Vlahović Ante</t>
  </si>
  <si>
    <t>stanje na dan 31.12.2013.</t>
  </si>
  <si>
    <t>Obveznik: ADRIS GRUPA d.d.</t>
  </si>
  <si>
    <t>u razdoblju 01.01.2013. do 31.12.2013.</t>
  </si>
  <si>
    <t xml:space="preserve">Palinec Vitomir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</si>
</sst>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49" fontId="2" fillId="33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2" applyNumberFormat="1" applyFont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9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9" xfId="52" applyFont="1" applyBorder="1" applyAlignment="1" applyProtection="1">
      <alignment horizontal="right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9" xfId="52" applyFont="1" applyBorder="1" applyAlignment="1" applyProtection="1">
      <alignment horizontal="right" wrapText="1"/>
      <protection hidden="1"/>
    </xf>
    <xf numFmtId="0" fontId="2" fillId="33" borderId="27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8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0" fontId="3" fillId="0" borderId="28" xfId="52" applyFont="1" applyBorder="1" applyAlignment="1">
      <alignment horizontal="left" vertical="center"/>
      <protection/>
    </xf>
    <xf numFmtId="1" fontId="2" fillId="33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8" xfId="52" applyFont="1" applyBorder="1" applyAlignment="1" applyProtection="1">
      <alignment/>
      <protection hidden="1" locked="0"/>
    </xf>
    <xf numFmtId="0" fontId="2" fillId="33" borderId="27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8" xfId="52" applyFont="1" applyBorder="1" applyAlignment="1">
      <alignment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9" xfId="52" applyFont="1" applyBorder="1" applyAlignment="1" applyProtection="1">
      <alignment horizontal="right" wrapText="1"/>
      <protection hidden="1"/>
    </xf>
    <xf numFmtId="49" fontId="2" fillId="33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8" xfId="52" applyNumberFormat="1" applyFont="1" applyBorder="1" applyAlignment="1" applyProtection="1">
      <alignment horizontal="left" vertical="center"/>
      <protection hidden="1" locked="0"/>
    </xf>
    <xf numFmtId="0" fontId="13" fillId="0" borderId="0" xfId="52" applyFont="1" applyAlignment="1">
      <alignment/>
      <protection/>
    </xf>
    <xf numFmtId="0" fontId="3" fillId="0" borderId="20" xfId="52" applyFont="1" applyBorder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49" fontId="4" fillId="33" borderId="27" xfId="35" applyNumberFormat="1" applyFill="1" applyBorder="1" applyAlignment="1" applyProtection="1">
      <alignment horizontal="left" vertical="center"/>
      <protection hidden="1" locked="0"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master@adris.hr" TargetMode="External" /><Relationship Id="rId2" Type="http://schemas.openxmlformats.org/officeDocument/2006/relationships/hyperlink" Target="http://www.adris.hr/" TargetMode="External" /><Relationship Id="rId3" Type="http://schemas.openxmlformats.org/officeDocument/2006/relationships/hyperlink" Target="mailto:postmaster@adri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110" zoomScalePageLayoutView="0" workbookViewId="0" topLeftCell="A1">
      <selection activeCell="C47" sqref="C47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">
      <c r="A1" s="162" t="s">
        <v>256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3" t="s">
        <v>257</v>
      </c>
      <c r="B2" s="123"/>
      <c r="C2" s="123"/>
      <c r="D2" s="124"/>
      <c r="E2" s="24">
        <v>41275</v>
      </c>
      <c r="F2" s="25"/>
      <c r="G2" s="26" t="s">
        <v>258</v>
      </c>
      <c r="H2" s="24">
        <v>41639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5" t="s">
        <v>259</v>
      </c>
      <c r="B4" s="125"/>
      <c r="C4" s="125"/>
      <c r="D4" s="125"/>
      <c r="E4" s="125"/>
      <c r="F4" s="125"/>
      <c r="G4" s="125"/>
      <c r="H4" s="125"/>
      <c r="I4" s="12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21" t="s">
        <v>324</v>
      </c>
      <c r="D6" s="122"/>
      <c r="E6" s="128"/>
      <c r="F6" s="128"/>
      <c r="G6" s="128"/>
      <c r="H6" s="128"/>
      <c r="I6" s="39"/>
      <c r="J6" s="22"/>
      <c r="K6" s="22"/>
      <c r="L6" s="22"/>
    </row>
    <row r="7" spans="1:12" ht="12.75">
      <c r="A7" s="40"/>
      <c r="B7" s="40"/>
      <c r="C7" s="31"/>
      <c r="D7" s="31"/>
      <c r="E7" s="128"/>
      <c r="F7" s="128"/>
      <c r="G7" s="128"/>
      <c r="H7" s="128"/>
      <c r="I7" s="39"/>
      <c r="J7" s="22"/>
      <c r="K7" s="22"/>
      <c r="L7" s="22"/>
    </row>
    <row r="8" spans="1:12" ht="12.75">
      <c r="A8" s="129" t="s">
        <v>261</v>
      </c>
      <c r="B8" s="130"/>
      <c r="C8" s="121" t="s">
        <v>325</v>
      </c>
      <c r="D8" s="122"/>
      <c r="E8" s="128"/>
      <c r="F8" s="128"/>
      <c r="G8" s="128"/>
      <c r="H8" s="12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8" t="s">
        <v>262</v>
      </c>
      <c r="B10" s="119"/>
      <c r="C10" s="121" t="s">
        <v>326</v>
      </c>
      <c r="D10" s="12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0"/>
      <c r="B11" s="12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31" t="s">
        <v>327</v>
      </c>
      <c r="D12" s="136"/>
      <c r="E12" s="136"/>
      <c r="F12" s="136"/>
      <c r="G12" s="136"/>
      <c r="H12" s="136"/>
      <c r="I12" s="13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38">
        <v>52210</v>
      </c>
      <c r="D14" s="139"/>
      <c r="E14" s="31"/>
      <c r="F14" s="131" t="s">
        <v>328</v>
      </c>
      <c r="G14" s="136"/>
      <c r="H14" s="136"/>
      <c r="I14" s="137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31" t="s">
        <v>329</v>
      </c>
      <c r="D16" s="136"/>
      <c r="E16" s="136"/>
      <c r="F16" s="136"/>
      <c r="G16" s="136"/>
      <c r="H16" s="136"/>
      <c r="I16" s="137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40" t="s">
        <v>330</v>
      </c>
      <c r="D18" s="141"/>
      <c r="E18" s="141"/>
      <c r="F18" s="141"/>
      <c r="G18" s="141"/>
      <c r="H18" s="141"/>
      <c r="I18" s="14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40" t="s">
        <v>331</v>
      </c>
      <c r="D20" s="141"/>
      <c r="E20" s="141"/>
      <c r="F20" s="141"/>
      <c r="G20" s="141"/>
      <c r="H20" s="141"/>
      <c r="I20" s="14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374</v>
      </c>
      <c r="D22" s="131" t="s">
        <v>328</v>
      </c>
      <c r="E22" s="132"/>
      <c r="F22" s="133"/>
      <c r="G22" s="134"/>
      <c r="H22" s="13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18</v>
      </c>
      <c r="D24" s="131" t="s">
        <v>332</v>
      </c>
      <c r="E24" s="132"/>
      <c r="F24" s="132"/>
      <c r="G24" s="133"/>
      <c r="H24" s="38" t="s">
        <v>270</v>
      </c>
      <c r="I24" s="48">
        <v>44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9" t="s">
        <v>333</v>
      </c>
      <c r="D26" s="50"/>
      <c r="E26" s="22"/>
      <c r="F26" s="51"/>
      <c r="G26" s="126" t="s">
        <v>273</v>
      </c>
      <c r="H26" s="127"/>
      <c r="I26" s="52" t="s">
        <v>334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6" t="s">
        <v>274</v>
      </c>
      <c r="B28" s="147"/>
      <c r="C28" s="148"/>
      <c r="D28" s="148"/>
      <c r="E28" s="149" t="s">
        <v>275</v>
      </c>
      <c r="F28" s="150"/>
      <c r="G28" s="150"/>
      <c r="H28" s="151" t="s">
        <v>276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3"/>
      <c r="B30" s="144"/>
      <c r="C30" s="144"/>
      <c r="D30" s="145"/>
      <c r="E30" s="143"/>
      <c r="F30" s="144"/>
      <c r="G30" s="144"/>
      <c r="H30" s="121"/>
      <c r="I30" s="122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43"/>
      <c r="B32" s="144"/>
      <c r="C32" s="144"/>
      <c r="D32" s="145"/>
      <c r="E32" s="143"/>
      <c r="F32" s="144"/>
      <c r="G32" s="144"/>
      <c r="H32" s="121"/>
      <c r="I32" s="122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3"/>
      <c r="B34" s="144"/>
      <c r="C34" s="144"/>
      <c r="D34" s="145"/>
      <c r="E34" s="143"/>
      <c r="F34" s="144"/>
      <c r="G34" s="144"/>
      <c r="H34" s="121"/>
      <c r="I34" s="122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3"/>
      <c r="B36" s="144"/>
      <c r="C36" s="144"/>
      <c r="D36" s="145"/>
      <c r="E36" s="143"/>
      <c r="F36" s="144"/>
      <c r="G36" s="144"/>
      <c r="H36" s="121"/>
      <c r="I36" s="122"/>
      <c r="J36" s="22"/>
      <c r="K36" s="22"/>
      <c r="L36" s="22"/>
    </row>
    <row r="37" spans="1:12" ht="12.75">
      <c r="A37" s="59"/>
      <c r="B37" s="59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43"/>
      <c r="B38" s="144"/>
      <c r="C38" s="144"/>
      <c r="D38" s="145"/>
      <c r="E38" s="143"/>
      <c r="F38" s="144"/>
      <c r="G38" s="144"/>
      <c r="H38" s="121"/>
      <c r="I38" s="122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3"/>
      <c r="B40" s="144"/>
      <c r="C40" s="144"/>
      <c r="D40" s="145"/>
      <c r="E40" s="143"/>
      <c r="F40" s="144"/>
      <c r="G40" s="144"/>
      <c r="H40" s="121"/>
      <c r="I40" s="122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7" t="s">
        <v>277</v>
      </c>
      <c r="B44" s="158"/>
      <c r="C44" s="121"/>
      <c r="D44" s="122"/>
      <c r="E44" s="32"/>
      <c r="F44" s="131"/>
      <c r="G44" s="144"/>
      <c r="H44" s="144"/>
      <c r="I44" s="145"/>
      <c r="J44" s="22"/>
      <c r="K44" s="22"/>
      <c r="L44" s="22"/>
    </row>
    <row r="45" spans="1:12" ht="12.75">
      <c r="A45" s="59"/>
      <c r="B45" s="59"/>
      <c r="C45" s="155"/>
      <c r="D45" s="156"/>
      <c r="E45" s="31"/>
      <c r="F45" s="155"/>
      <c r="G45" s="163"/>
      <c r="H45" s="67"/>
      <c r="I45" s="67"/>
      <c r="J45" s="22"/>
      <c r="K45" s="22"/>
      <c r="L45" s="22"/>
    </row>
    <row r="46" spans="1:12" ht="12.75">
      <c r="A46" s="157" t="s">
        <v>278</v>
      </c>
      <c r="B46" s="158"/>
      <c r="C46" s="131" t="s">
        <v>341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7" t="s">
        <v>280</v>
      </c>
      <c r="B48" s="158"/>
      <c r="C48" s="159" t="s">
        <v>335</v>
      </c>
      <c r="D48" s="160"/>
      <c r="E48" s="161"/>
      <c r="F48" s="32"/>
      <c r="G48" s="38" t="s">
        <v>281</v>
      </c>
      <c r="H48" s="159" t="s">
        <v>336</v>
      </c>
      <c r="I48" s="16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266</v>
      </c>
      <c r="B50" s="158"/>
      <c r="C50" s="166" t="s">
        <v>330</v>
      </c>
      <c r="D50" s="160"/>
      <c r="E50" s="160"/>
      <c r="F50" s="160"/>
      <c r="G50" s="160"/>
      <c r="H50" s="160"/>
      <c r="I50" s="16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282</v>
      </c>
      <c r="B52" s="127"/>
      <c r="C52" s="159" t="s">
        <v>337</v>
      </c>
      <c r="D52" s="160"/>
      <c r="E52" s="160"/>
      <c r="F52" s="160"/>
      <c r="G52" s="160"/>
      <c r="H52" s="160"/>
      <c r="I52" s="137"/>
      <c r="J52" s="22"/>
      <c r="K52" s="22"/>
      <c r="L52" s="22"/>
    </row>
    <row r="53" spans="1:12" ht="12.75">
      <c r="A53" s="69"/>
      <c r="B53" s="69"/>
      <c r="C53" s="169" t="s">
        <v>283</v>
      </c>
      <c r="D53" s="169"/>
      <c r="E53" s="169"/>
      <c r="F53" s="169"/>
      <c r="G53" s="169"/>
      <c r="H53" s="16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7" t="s">
        <v>284</v>
      </c>
      <c r="C55" s="168"/>
      <c r="D55" s="168"/>
      <c r="E55" s="168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3" t="s">
        <v>317</v>
      </c>
      <c r="I56" s="173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3"/>
      <c r="I57" s="173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3"/>
      <c r="I58" s="173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3"/>
      <c r="I59" s="173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3"/>
      <c r="I60" s="173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0" t="s">
        <v>287</v>
      </c>
      <c r="H63" s="171"/>
      <c r="I63" s="172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ostmaster@adris.hr"/>
    <hyperlink ref="C20" r:id="rId2" display="www.adris.hr"/>
    <hyperlink ref="C50" r:id="rId3" display="postmaster@adri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zoomScaleSheetLayoutView="110" zoomScalePageLayoutView="0" workbookViewId="0" topLeftCell="A1">
      <selection activeCell="K114" sqref="K114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05" t="s">
        <v>159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338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12.75">
      <c r="A4" s="212" t="s">
        <v>339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30.75" thickBot="1">
      <c r="A5" s="215" t="s">
        <v>61</v>
      </c>
      <c r="B5" s="216"/>
      <c r="C5" s="216"/>
      <c r="D5" s="216"/>
      <c r="E5" s="216"/>
      <c r="F5" s="216"/>
      <c r="G5" s="216"/>
      <c r="H5" s="217"/>
      <c r="I5" s="77" t="s">
        <v>288</v>
      </c>
      <c r="J5" s="78" t="s">
        <v>115</v>
      </c>
      <c r="K5" s="79" t="s">
        <v>116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1" ht="12.75">
      <c r="A8" s="183" t="s">
        <v>62</v>
      </c>
      <c r="B8" s="184"/>
      <c r="C8" s="184"/>
      <c r="D8" s="184"/>
      <c r="E8" s="184"/>
      <c r="F8" s="184"/>
      <c r="G8" s="184"/>
      <c r="H8" s="204"/>
      <c r="I8" s="6">
        <v>1</v>
      </c>
      <c r="J8" s="11"/>
      <c r="K8" s="11"/>
    </row>
    <row r="9" spans="1:11" ht="12.75">
      <c r="A9" s="193" t="s">
        <v>13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2909685405</v>
      </c>
      <c r="K9" s="12">
        <f>K10+K17+K27+K36+K40</f>
        <v>2920325668</v>
      </c>
    </row>
    <row r="10" spans="1:11" ht="12.75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2946219</v>
      </c>
      <c r="K10" s="12">
        <f>SUM(K11:K16)</f>
        <v>2546135</v>
      </c>
    </row>
    <row r="11" spans="1:11" ht="12.75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>
        <v>0</v>
      </c>
      <c r="K11" s="13">
        <v>0</v>
      </c>
    </row>
    <row r="12" spans="1:11" ht="12.75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>
        <v>101000</v>
      </c>
      <c r="K12" s="13">
        <v>225131</v>
      </c>
    </row>
    <row r="13" spans="1:11" ht="12.75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>
        <v>0</v>
      </c>
      <c r="K13" s="13">
        <v>0</v>
      </c>
    </row>
    <row r="14" spans="1:11" ht="12.75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>
        <v>0</v>
      </c>
      <c r="K14" s="13">
        <v>0</v>
      </c>
    </row>
    <row r="15" spans="1:11" ht="12.75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>
        <v>2320804</v>
      </c>
      <c r="K15" s="13">
        <v>2321004</v>
      </c>
    </row>
    <row r="16" spans="1:11" ht="12.75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>
        <v>524415</v>
      </c>
      <c r="K16" s="13">
        <v>0</v>
      </c>
    </row>
    <row r="17" spans="1:11" ht="12.75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123624588</v>
      </c>
      <c r="K17" s="12">
        <f>SUM(K18:K26)</f>
        <v>123670896</v>
      </c>
    </row>
    <row r="18" spans="1:11" ht="12.75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32738810</v>
      </c>
      <c r="K18" s="13">
        <v>32738810</v>
      </c>
    </row>
    <row r="19" spans="1:11" ht="12.75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41838072</v>
      </c>
      <c r="K19" s="13">
        <v>40140784</v>
      </c>
    </row>
    <row r="20" spans="1:11" ht="12.75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>
        <v>2337536</v>
      </c>
      <c r="K20" s="13">
        <v>1862857</v>
      </c>
    </row>
    <row r="21" spans="1:11" ht="12.75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3322846</v>
      </c>
      <c r="K21" s="13">
        <v>6625054</v>
      </c>
    </row>
    <row r="22" spans="1:11" ht="12.75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>
        <v>0</v>
      </c>
      <c r="K22" s="13">
        <v>0</v>
      </c>
    </row>
    <row r="23" spans="1:11" ht="12.75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>
        <v>4906862</v>
      </c>
      <c r="K23" s="13">
        <v>4906862</v>
      </c>
    </row>
    <row r="24" spans="1:11" ht="12.75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>
        <v>26711205</v>
      </c>
      <c r="K24" s="13">
        <v>26597826</v>
      </c>
    </row>
    <row r="25" spans="1:11" ht="12.75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>
        <v>3051257</v>
      </c>
      <c r="K25" s="13">
        <v>3019703</v>
      </c>
    </row>
    <row r="26" spans="1:11" ht="12.75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>
        <v>8718000</v>
      </c>
      <c r="K26" s="13">
        <v>7779000</v>
      </c>
    </row>
    <row r="27" spans="1:11" ht="12.75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2758482207</v>
      </c>
      <c r="K27" s="12">
        <f>SUM(K28:K35)</f>
        <v>2759417224</v>
      </c>
    </row>
    <row r="28" spans="1:11" ht="12.75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>
        <v>2694983300</v>
      </c>
      <c r="K28" s="13">
        <v>2696096300</v>
      </c>
    </row>
    <row r="29" spans="1:11" ht="12.75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>
        <v>0</v>
      </c>
      <c r="K29" s="13">
        <v>0</v>
      </c>
    </row>
    <row r="30" spans="1:11" ht="12.75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>
        <v>61722700</v>
      </c>
      <c r="K30" s="13">
        <v>61722700</v>
      </c>
    </row>
    <row r="31" spans="1:11" ht="12.75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>
        <v>0</v>
      </c>
      <c r="K31" s="13">
        <v>0</v>
      </c>
    </row>
    <row r="32" spans="1:11" ht="12.75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>
        <v>0</v>
      </c>
      <c r="K32" s="13">
        <v>0</v>
      </c>
    </row>
    <row r="33" spans="1:11" ht="12.75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>
        <v>1776207</v>
      </c>
      <c r="K33" s="13">
        <v>1598224</v>
      </c>
    </row>
    <row r="34" spans="1:11" ht="12.75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>
        <v>0</v>
      </c>
      <c r="K34" s="13">
        <v>0</v>
      </c>
    </row>
    <row r="35" spans="1:11" ht="12.75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>
        <v>0</v>
      </c>
      <c r="K35" s="13">
        <v>0</v>
      </c>
    </row>
    <row r="36" spans="1:11" ht="12.75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68697</v>
      </c>
      <c r="K36" s="12">
        <f>SUM(K37:K39)</f>
        <v>48647</v>
      </c>
    </row>
    <row r="37" spans="1:11" ht="12.75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>
        <v>0</v>
      </c>
      <c r="K37" s="13">
        <v>0</v>
      </c>
    </row>
    <row r="38" spans="1:11" ht="12.75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>
        <v>68697</v>
      </c>
      <c r="K38" s="13">
        <v>48647</v>
      </c>
    </row>
    <row r="39" spans="1:11" ht="12.75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>
        <v>0</v>
      </c>
      <c r="K39" s="13">
        <v>0</v>
      </c>
    </row>
    <row r="40" spans="1:11" ht="12.75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>
        <v>24563694</v>
      </c>
      <c r="K40" s="13">
        <v>34642766</v>
      </c>
    </row>
    <row r="41" spans="1:11" ht="12.75">
      <c r="A41" s="193" t="s">
        <v>248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3900140610</v>
      </c>
      <c r="K41" s="12">
        <f>K42+K50+K57+K65</f>
        <v>4209514715</v>
      </c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0</v>
      </c>
      <c r="K42" s="12">
        <f>SUM(K43:K49)</f>
        <v>0</v>
      </c>
    </row>
    <row r="43" spans="1:11" ht="12.75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0</v>
      </c>
      <c r="K43" s="13">
        <v>0</v>
      </c>
    </row>
    <row r="44" spans="1:11" ht="12.75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>
        <v>0</v>
      </c>
      <c r="K44" s="13">
        <v>0</v>
      </c>
    </row>
    <row r="45" spans="1:11" ht="12.75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>
        <v>0</v>
      </c>
      <c r="K45" s="13">
        <v>0</v>
      </c>
    </row>
    <row r="46" spans="1:11" ht="12.75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>
        <v>0</v>
      </c>
      <c r="K46" s="13">
        <v>0</v>
      </c>
    </row>
    <row r="47" spans="1:11" ht="12.75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>
        <v>0</v>
      </c>
      <c r="K47" s="13">
        <v>0</v>
      </c>
    </row>
    <row r="48" spans="1:11" ht="12.75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>
        <v>0</v>
      </c>
      <c r="K48" s="13">
        <v>0</v>
      </c>
    </row>
    <row r="49" spans="1:11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>
        <v>0</v>
      </c>
      <c r="K49" s="13">
        <v>0</v>
      </c>
    </row>
    <row r="50" spans="1:11" ht="12.75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35461772</v>
      </c>
      <c r="K50" s="12">
        <f>SUM(K51:K56)</f>
        <v>90927736</v>
      </c>
    </row>
    <row r="51" spans="1:11" ht="12.75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>
        <v>9843956</v>
      </c>
      <c r="K51" s="13">
        <v>12956719</v>
      </c>
    </row>
    <row r="52" spans="1:11" ht="12.75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864551</v>
      </c>
      <c r="K52" s="13">
        <v>688937</v>
      </c>
    </row>
    <row r="53" spans="1:11" ht="12.75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>
        <v>0</v>
      </c>
      <c r="K53" s="13">
        <v>0</v>
      </c>
    </row>
    <row r="54" spans="1:11" ht="12.75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14548</v>
      </c>
      <c r="K54" s="13">
        <v>18518</v>
      </c>
    </row>
    <row r="55" spans="1:11" ht="12.75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2927641</v>
      </c>
      <c r="K55" s="13">
        <v>2925453</v>
      </c>
    </row>
    <row r="56" spans="1:11" ht="12.75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21811076</v>
      </c>
      <c r="K56" s="13">
        <v>74338109</v>
      </c>
    </row>
    <row r="57" spans="1:11" ht="12.75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3864430854</v>
      </c>
      <c r="K57" s="12">
        <f>SUM(K58:K64)</f>
        <v>4115919339</v>
      </c>
    </row>
    <row r="58" spans="1:11" ht="12.75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>
        <v>0</v>
      </c>
      <c r="K58" s="13">
        <v>0</v>
      </c>
    </row>
    <row r="59" spans="1:11" ht="12.75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>
        <v>1185721027</v>
      </c>
      <c r="K59" s="13">
        <v>1217385655</v>
      </c>
    </row>
    <row r="60" spans="1:11" ht="12.75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>
        <v>0</v>
      </c>
      <c r="K60" s="13">
        <v>0</v>
      </c>
    </row>
    <row r="61" spans="1:11" ht="12.75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>
        <v>0</v>
      </c>
      <c r="K61" s="13">
        <v>0</v>
      </c>
    </row>
    <row r="62" spans="1:11" ht="12.75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>
        <v>346283242</v>
      </c>
      <c r="K62" s="13">
        <v>304141163</v>
      </c>
    </row>
    <row r="63" spans="1:11" ht="12.75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>
        <v>2332426585</v>
      </c>
      <c r="K63" s="13">
        <v>2594392521</v>
      </c>
    </row>
    <row r="64" spans="1:11" ht="12.75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>
        <v>0</v>
      </c>
      <c r="K64" s="13">
        <v>0</v>
      </c>
    </row>
    <row r="65" spans="1:11" ht="12.75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247984</v>
      </c>
      <c r="K65" s="13">
        <v>2667640</v>
      </c>
    </row>
    <row r="66" spans="1:11" ht="12.75">
      <c r="A66" s="193" t="s">
        <v>58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>
        <v>98033</v>
      </c>
      <c r="K66" s="13">
        <v>139871</v>
      </c>
    </row>
    <row r="67" spans="1:11" ht="12.75">
      <c r="A67" s="193" t="s">
        <v>249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6809924048</v>
      </c>
      <c r="K67" s="12">
        <f>K8+K9+K41+K66</f>
        <v>7129980254</v>
      </c>
    </row>
    <row r="68" spans="1:11" ht="12.75">
      <c r="A68" s="199" t="s">
        <v>93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/>
      <c r="K68" s="14"/>
    </row>
    <row r="69" spans="1:11" ht="12.75">
      <c r="A69" s="179" t="s">
        <v>60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3" t="s">
        <v>199</v>
      </c>
      <c r="B70" s="184"/>
      <c r="C70" s="184"/>
      <c r="D70" s="184"/>
      <c r="E70" s="184"/>
      <c r="F70" s="184"/>
      <c r="G70" s="184"/>
      <c r="H70" s="204"/>
      <c r="I70" s="6">
        <v>62</v>
      </c>
      <c r="J70" s="20">
        <f>J71+J72+J73+J79+J80+J83+J86</f>
        <v>6180332142</v>
      </c>
      <c r="K70" s="20">
        <f>K71+K72+K73+K79+K80+K83+K86</f>
        <v>6457377688</v>
      </c>
    </row>
    <row r="71" spans="1:11" ht="12.75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164000000</v>
      </c>
      <c r="K71" s="13">
        <v>164000000</v>
      </c>
    </row>
    <row r="72" spans="1:11" ht="12.75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>
        <v>16921764</v>
      </c>
      <c r="K72" s="13">
        <v>16921764</v>
      </c>
    </row>
    <row r="73" spans="1:11" ht="12.75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5435730892</v>
      </c>
      <c r="K73" s="12">
        <f>K74+K75-K76+K77+K78</f>
        <v>5764057454</v>
      </c>
    </row>
    <row r="74" spans="1:11" ht="12.75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>
        <v>12448675</v>
      </c>
      <c r="K74" s="13">
        <v>12448675</v>
      </c>
    </row>
    <row r="75" spans="1:11" ht="12.75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>
        <v>41459113</v>
      </c>
      <c r="K75" s="13">
        <v>41459113</v>
      </c>
    </row>
    <row r="76" spans="1:11" ht="12.75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>
        <v>41459113</v>
      </c>
      <c r="K76" s="13">
        <v>41459113</v>
      </c>
    </row>
    <row r="77" spans="1:11" ht="12.75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>
        <v>5423282217</v>
      </c>
      <c r="K77" s="13">
        <v>5751608779</v>
      </c>
    </row>
    <row r="78" spans="1:11" ht="12.75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>
        <v>0</v>
      </c>
      <c r="K78" s="13">
        <v>0</v>
      </c>
    </row>
    <row r="79" spans="1:11" ht="12.75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>
        <v>0</v>
      </c>
      <c r="K79" s="13">
        <v>0</v>
      </c>
    </row>
    <row r="80" spans="1:11" ht="12.75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115352924</v>
      </c>
      <c r="K80" s="12">
        <f>K81-K82</f>
        <v>121977424</v>
      </c>
    </row>
    <row r="81" spans="1:11" ht="12.75">
      <c r="A81" s="196" t="s">
        <v>175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>
        <v>115352924</v>
      </c>
      <c r="K81" s="13">
        <v>121977424</v>
      </c>
    </row>
    <row r="82" spans="1:11" ht="12.75">
      <c r="A82" s="196" t="s">
        <v>176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>
        <v>0</v>
      </c>
      <c r="K82" s="13">
        <v>0</v>
      </c>
    </row>
    <row r="83" spans="1:11" ht="12.75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448326562</v>
      </c>
      <c r="K83" s="12">
        <f>K84-K85</f>
        <v>390421046</v>
      </c>
    </row>
    <row r="84" spans="1:11" ht="12.75">
      <c r="A84" s="196" t="s">
        <v>177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>
        <v>448326562</v>
      </c>
      <c r="K84" s="13">
        <v>390421046</v>
      </c>
    </row>
    <row r="85" spans="1:11" ht="12.75">
      <c r="A85" s="196" t="s">
        <v>178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>
        <v>0</v>
      </c>
      <c r="K85" s="13">
        <v>0</v>
      </c>
    </row>
    <row r="86" spans="1:11" ht="12.75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>
        <v>0</v>
      </c>
      <c r="K86" s="13">
        <v>0</v>
      </c>
    </row>
    <row r="87" spans="1:11" ht="12.75">
      <c r="A87" s="193" t="s">
        <v>19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51431212</v>
      </c>
      <c r="K87" s="12">
        <f>SUM(K88:K90)</f>
        <v>51431212</v>
      </c>
    </row>
    <row r="88" spans="1:11" ht="12.75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>
        <v>6545035</v>
      </c>
      <c r="K88" s="13">
        <v>6545035</v>
      </c>
    </row>
    <row r="89" spans="1:11" ht="12.75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>
        <v>0</v>
      </c>
      <c r="K89" s="13">
        <v>0</v>
      </c>
    </row>
    <row r="90" spans="1:11" ht="12.75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>
        <v>44886177</v>
      </c>
      <c r="K90" s="13">
        <v>44886177</v>
      </c>
    </row>
    <row r="91" spans="1:11" ht="12.75">
      <c r="A91" s="193" t="s">
        <v>20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44417</v>
      </c>
      <c r="K91" s="12">
        <f>SUM(K92:K100)</f>
        <v>31707</v>
      </c>
    </row>
    <row r="92" spans="1:11" ht="12.75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>
        <v>0</v>
      </c>
      <c r="K92" s="13">
        <v>0</v>
      </c>
    </row>
    <row r="93" spans="1:11" ht="12.75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>
        <v>0</v>
      </c>
      <c r="K93" s="13">
        <v>0</v>
      </c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>
        <v>0</v>
      </c>
      <c r="K94" s="13">
        <v>0</v>
      </c>
    </row>
    <row r="95" spans="1:11" ht="12.75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>
        <v>0</v>
      </c>
      <c r="K95" s="13">
        <v>0</v>
      </c>
    </row>
    <row r="96" spans="1:11" ht="12.75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>
        <v>0</v>
      </c>
      <c r="K96" s="13">
        <v>0</v>
      </c>
    </row>
    <row r="97" spans="1:11" ht="12.75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>
        <v>0</v>
      </c>
      <c r="K97" s="13">
        <v>0</v>
      </c>
    </row>
    <row r="98" spans="1:11" ht="12.75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>
        <v>0</v>
      </c>
      <c r="K98" s="13">
        <v>0</v>
      </c>
    </row>
    <row r="99" spans="1:11" ht="12.75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>
        <v>44417</v>
      </c>
      <c r="K99" s="13">
        <v>31707</v>
      </c>
    </row>
    <row r="100" spans="1:11" ht="12.75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>
        <v>0</v>
      </c>
      <c r="K100" s="13">
        <v>0</v>
      </c>
    </row>
    <row r="101" spans="1:11" ht="12.75">
      <c r="A101" s="193" t="s">
        <v>21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569337089</v>
      </c>
      <c r="K101" s="12">
        <f>SUM(K102:K113)</f>
        <v>616449452</v>
      </c>
    </row>
    <row r="102" spans="1:11" ht="12.75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>
        <v>517504550</v>
      </c>
      <c r="K102" s="13">
        <v>539034937</v>
      </c>
    </row>
    <row r="103" spans="1:11" ht="12.75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>
        <v>0</v>
      </c>
      <c r="K103" s="13">
        <v>0</v>
      </c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>
        <v>0</v>
      </c>
      <c r="K104" s="13">
        <v>0</v>
      </c>
    </row>
    <row r="105" spans="1:11" ht="12.75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>
        <v>6750</v>
      </c>
      <c r="K105" s="13">
        <v>44928</v>
      </c>
    </row>
    <row r="106" spans="1:11" ht="12.75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12317638</v>
      </c>
      <c r="K106" s="13">
        <v>21105006</v>
      </c>
    </row>
    <row r="107" spans="1:11" ht="12.75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>
        <v>0</v>
      </c>
      <c r="K107" s="13">
        <v>0</v>
      </c>
    </row>
    <row r="108" spans="1:11" ht="12.75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>
        <v>0</v>
      </c>
      <c r="K108" s="13">
        <v>0</v>
      </c>
    </row>
    <row r="109" spans="1:11" ht="12.75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13353897</v>
      </c>
      <c r="K109" s="13">
        <v>11151808</v>
      </c>
    </row>
    <row r="110" spans="1:11" ht="12.75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13204309</v>
      </c>
      <c r="K110" s="13">
        <v>19452187</v>
      </c>
    </row>
    <row r="111" spans="1:11" ht="12.75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>
        <v>12949945</v>
      </c>
      <c r="K111" s="13">
        <v>25660586</v>
      </c>
    </row>
    <row r="112" spans="1:11" ht="12.75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>
        <v>0</v>
      </c>
      <c r="K112" s="13">
        <v>0</v>
      </c>
    </row>
    <row r="113" spans="1:11" ht="12.75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0</v>
      </c>
      <c r="K113" s="13">
        <v>0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>
        <v>8779188</v>
      </c>
      <c r="K114" s="13">
        <v>4690195</v>
      </c>
    </row>
    <row r="115" spans="1:11" ht="12.75">
      <c r="A115" s="193" t="s">
        <v>25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6809924048</v>
      </c>
      <c r="K115" s="12">
        <f>K70+K87+K91+K101+K114</f>
        <v>7129980254</v>
      </c>
    </row>
    <row r="116" spans="1:11" ht="12.75">
      <c r="A116" s="176" t="s">
        <v>59</v>
      </c>
      <c r="B116" s="177"/>
      <c r="C116" s="177"/>
      <c r="D116" s="177"/>
      <c r="E116" s="177"/>
      <c r="F116" s="177"/>
      <c r="G116" s="177"/>
      <c r="H116" s="178"/>
      <c r="I116" s="5">
        <v>108</v>
      </c>
      <c r="J116" s="14"/>
      <c r="K116" s="14"/>
    </row>
    <row r="117" spans="1:11" ht="12.75">
      <c r="A117" s="179" t="s">
        <v>289</v>
      </c>
      <c r="B117" s="180"/>
      <c r="C117" s="180"/>
      <c r="D117" s="180"/>
      <c r="E117" s="180"/>
      <c r="F117" s="180"/>
      <c r="G117" s="180"/>
      <c r="H117" s="180"/>
      <c r="I117" s="181"/>
      <c r="J117" s="181"/>
      <c r="K117" s="182"/>
    </row>
    <row r="118" spans="1:11" ht="12.75">
      <c r="A118" s="183" t="s">
        <v>193</v>
      </c>
      <c r="B118" s="184"/>
      <c r="C118" s="184"/>
      <c r="D118" s="184"/>
      <c r="E118" s="184"/>
      <c r="F118" s="184"/>
      <c r="G118" s="184"/>
      <c r="H118" s="184"/>
      <c r="I118" s="185"/>
      <c r="J118" s="185"/>
      <c r="K118" s="186"/>
    </row>
    <row r="119" spans="1:11" ht="12.75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/>
      <c r="K119" s="13"/>
    </row>
    <row r="120" spans="1:11" ht="12.75">
      <c r="A120" s="190" t="s">
        <v>9</v>
      </c>
      <c r="B120" s="191"/>
      <c r="C120" s="191"/>
      <c r="D120" s="191"/>
      <c r="E120" s="191"/>
      <c r="F120" s="191"/>
      <c r="G120" s="191"/>
      <c r="H120" s="19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4" t="s">
        <v>102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</row>
    <row r="123" spans="1:11" ht="12.75">
      <c r="A123" s="174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10" zoomScalePageLayoutView="0" workbookViewId="0" topLeftCell="A1">
      <selection activeCell="K42" sqref="K42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05" t="s">
        <v>160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340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3" t="s">
        <v>339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2.5" thickBot="1">
      <c r="A5" s="236" t="s">
        <v>61</v>
      </c>
      <c r="B5" s="236"/>
      <c r="C5" s="236"/>
      <c r="D5" s="236"/>
      <c r="E5" s="236"/>
      <c r="F5" s="236"/>
      <c r="G5" s="236"/>
      <c r="H5" s="236"/>
      <c r="I5" s="77" t="s">
        <v>290</v>
      </c>
      <c r="J5" s="79" t="s">
        <v>156</v>
      </c>
      <c r="K5" s="79" t="s">
        <v>157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183" t="s">
        <v>26</v>
      </c>
      <c r="B7" s="184"/>
      <c r="C7" s="184"/>
      <c r="D7" s="184"/>
      <c r="E7" s="184"/>
      <c r="F7" s="184"/>
      <c r="G7" s="184"/>
      <c r="H7" s="204"/>
      <c r="I7" s="6">
        <v>111</v>
      </c>
      <c r="J7" s="20">
        <f>SUM(J8:J9)</f>
        <v>44847996</v>
      </c>
      <c r="K7" s="20">
        <f>SUM(K8:K9)</f>
        <v>42576788</v>
      </c>
    </row>
    <row r="8" spans="1:11" ht="12.75">
      <c r="A8" s="193" t="s">
        <v>158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44768347</v>
      </c>
      <c r="K8" s="13">
        <v>42344829</v>
      </c>
    </row>
    <row r="9" spans="1:11" ht="12.75">
      <c r="A9" s="193" t="s">
        <v>106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79649</v>
      </c>
      <c r="K9" s="13">
        <v>231959</v>
      </c>
    </row>
    <row r="10" spans="1:11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79654660</v>
      </c>
      <c r="K10" s="12">
        <f>K11+K12+K16+K20+K21+K22+K25+K26</f>
        <v>83206157</v>
      </c>
    </row>
    <row r="11" spans="1:11" ht="12.75">
      <c r="A11" s="193" t="s">
        <v>107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>
        <v>0</v>
      </c>
      <c r="K11" s="13">
        <v>0</v>
      </c>
    </row>
    <row r="12" spans="1:11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21629540</v>
      </c>
      <c r="K12" s="12">
        <f>SUM(K13:K15)</f>
        <v>25810555</v>
      </c>
    </row>
    <row r="13" spans="1:11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1766939</v>
      </c>
      <c r="K13" s="13">
        <v>1714695</v>
      </c>
    </row>
    <row r="14" spans="1:11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0</v>
      </c>
      <c r="K14" s="13">
        <v>0</v>
      </c>
    </row>
    <row r="15" spans="1:11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19862601</v>
      </c>
      <c r="K15" s="13">
        <v>24095860</v>
      </c>
    </row>
    <row r="16" spans="1:11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41232307</v>
      </c>
      <c r="K16" s="12">
        <f>SUM(K17:K19)</f>
        <v>43306660</v>
      </c>
    </row>
    <row r="17" spans="1:11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20296955</v>
      </c>
      <c r="K17" s="13">
        <v>21441803</v>
      </c>
    </row>
    <row r="18" spans="1:11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15439283</v>
      </c>
      <c r="K18" s="13">
        <v>16178180</v>
      </c>
    </row>
    <row r="19" spans="1:11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5496069</v>
      </c>
      <c r="K19" s="13">
        <v>5686677</v>
      </c>
    </row>
    <row r="20" spans="1:11" ht="12.75">
      <c r="A20" s="193" t="s">
        <v>108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6189136</v>
      </c>
      <c r="K20" s="13">
        <v>5701899</v>
      </c>
    </row>
    <row r="21" spans="1:11" ht="12.75">
      <c r="A21" s="193" t="s">
        <v>109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4987581</v>
      </c>
      <c r="K21" s="13">
        <v>6061994</v>
      </c>
    </row>
    <row r="22" spans="1:11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0</v>
      </c>
      <c r="K22" s="12">
        <f>SUM(K23:K24)</f>
        <v>0</v>
      </c>
    </row>
    <row r="23" spans="1:11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>
        <v>0</v>
      </c>
      <c r="K23" s="13">
        <v>0</v>
      </c>
    </row>
    <row r="24" spans="1:11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>
        <v>0</v>
      </c>
      <c r="K24" s="13">
        <v>0</v>
      </c>
    </row>
    <row r="25" spans="1:11" ht="12.75">
      <c r="A25" s="193" t="s">
        <v>110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>
        <v>0</v>
      </c>
      <c r="K25" s="13">
        <v>0</v>
      </c>
    </row>
    <row r="26" spans="1:11" ht="12.75">
      <c r="A26" s="193" t="s">
        <v>52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>
        <v>5616096</v>
      </c>
      <c r="K26" s="13">
        <v>2325049</v>
      </c>
    </row>
    <row r="27" spans="1:11" ht="12.75">
      <c r="A27" s="193" t="s">
        <v>221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633883002</v>
      </c>
      <c r="K27" s="12">
        <f>SUM(K28:K32)</f>
        <v>553700301</v>
      </c>
    </row>
    <row r="28" spans="1:11" ht="12.75">
      <c r="A28" s="193" t="s">
        <v>235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>
        <v>351418113</v>
      </c>
      <c r="K28" s="13">
        <v>308735084</v>
      </c>
    </row>
    <row r="29" spans="1:11" ht="12.75">
      <c r="A29" s="193" t="s">
        <v>161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257283637</v>
      </c>
      <c r="K29" s="13">
        <v>244965195</v>
      </c>
    </row>
    <row r="30" spans="1:11" ht="12.75">
      <c r="A30" s="193" t="s">
        <v>145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>
        <v>0</v>
      </c>
      <c r="K30" s="13">
        <v>0</v>
      </c>
    </row>
    <row r="31" spans="1:11" ht="12.75">
      <c r="A31" s="193" t="s">
        <v>231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>
        <v>25181000</v>
      </c>
      <c r="K31" s="13">
        <v>0</v>
      </c>
    </row>
    <row r="32" spans="1:11" ht="12.75">
      <c r="A32" s="193" t="s">
        <v>146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>
        <v>252</v>
      </c>
      <c r="K32" s="13">
        <v>22</v>
      </c>
    </row>
    <row r="33" spans="1:11" ht="12.75">
      <c r="A33" s="193" t="s">
        <v>222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126618691</v>
      </c>
      <c r="K33" s="12">
        <f>SUM(K34:K37)</f>
        <v>87312772</v>
      </c>
    </row>
    <row r="34" spans="1:11" ht="12.75">
      <c r="A34" s="193" t="s">
        <v>68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>
        <v>31543496</v>
      </c>
      <c r="K34" s="13">
        <v>32638203</v>
      </c>
    </row>
    <row r="35" spans="1:11" ht="12.75">
      <c r="A35" s="193" t="s">
        <v>67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38030306</v>
      </c>
      <c r="K35" s="13">
        <v>3379209</v>
      </c>
    </row>
    <row r="36" spans="1:11" ht="12.75">
      <c r="A36" s="193" t="s">
        <v>232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>
        <v>57044887</v>
      </c>
      <c r="K36" s="13">
        <v>51295358</v>
      </c>
    </row>
    <row r="37" spans="1:11" ht="12.75">
      <c r="A37" s="193" t="s">
        <v>69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>
        <v>2</v>
      </c>
      <c r="K37" s="13">
        <v>2</v>
      </c>
    </row>
    <row r="38" spans="1:11" ht="12.75">
      <c r="A38" s="193" t="s">
        <v>203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>
        <v>0</v>
      </c>
      <c r="K38" s="13">
        <v>0</v>
      </c>
    </row>
    <row r="39" spans="1:11" ht="12.75">
      <c r="A39" s="193" t="s">
        <v>204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>
        <v>0</v>
      </c>
      <c r="K39" s="13">
        <v>0</v>
      </c>
    </row>
    <row r="40" spans="1:11" ht="12.75">
      <c r="A40" s="193" t="s">
        <v>233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>
        <v>0</v>
      </c>
      <c r="K40" s="13">
        <v>0</v>
      </c>
    </row>
    <row r="41" spans="1:11" ht="12.75">
      <c r="A41" s="193" t="s">
        <v>234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>
        <v>0</v>
      </c>
      <c r="K41" s="13">
        <v>0</v>
      </c>
    </row>
    <row r="42" spans="1:11" ht="12.75">
      <c r="A42" s="193" t="s">
        <v>223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678730998</v>
      </c>
      <c r="K42" s="12">
        <f>K7+K27+K38+K40</f>
        <v>596277089</v>
      </c>
    </row>
    <row r="43" spans="1:11" ht="12.75">
      <c r="A43" s="193" t="s">
        <v>224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206273351</v>
      </c>
      <c r="K43" s="12">
        <f>K10+K33+K39+K41</f>
        <v>170518929</v>
      </c>
    </row>
    <row r="44" spans="1:11" ht="12.75">
      <c r="A44" s="193" t="s">
        <v>244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472457647</v>
      </c>
      <c r="K44" s="12">
        <f>K42-K43</f>
        <v>425758160</v>
      </c>
    </row>
    <row r="45" spans="1:11" ht="12.75">
      <c r="A45" s="196" t="s">
        <v>226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472457647</v>
      </c>
      <c r="K45" s="12">
        <f>IF(K42&gt;K43,K42-K43,0)</f>
        <v>425758160</v>
      </c>
    </row>
    <row r="46" spans="1:11" ht="12.75">
      <c r="A46" s="196" t="s">
        <v>227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3" t="s">
        <v>225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>
        <v>24131085</v>
      </c>
      <c r="K47" s="13">
        <v>35337114</v>
      </c>
    </row>
    <row r="48" spans="1:11" ht="12.75">
      <c r="A48" s="193" t="s">
        <v>245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448326562</v>
      </c>
      <c r="K48" s="12">
        <f>K44-K47</f>
        <v>390421046</v>
      </c>
    </row>
    <row r="49" spans="1:11" ht="12.75">
      <c r="A49" s="196" t="s">
        <v>200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448326562</v>
      </c>
      <c r="K49" s="12">
        <f>IF(K48&gt;0,K48,0)</f>
        <v>390421046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79" t="s">
        <v>120</v>
      </c>
      <c r="B51" s="180"/>
      <c r="C51" s="180"/>
      <c r="D51" s="180"/>
      <c r="E51" s="180"/>
      <c r="F51" s="180"/>
      <c r="G51" s="180"/>
      <c r="H51" s="180"/>
      <c r="I51" s="228"/>
      <c r="J51" s="228"/>
      <c r="K51" s="229"/>
    </row>
    <row r="52" spans="1:11" ht="12.75">
      <c r="A52" s="183" t="s">
        <v>194</v>
      </c>
      <c r="B52" s="184"/>
      <c r="C52" s="184"/>
      <c r="D52" s="184"/>
      <c r="E52" s="184"/>
      <c r="F52" s="184"/>
      <c r="G52" s="184"/>
      <c r="H52" s="184"/>
      <c r="I52" s="185"/>
      <c r="J52" s="185"/>
      <c r="K52" s="186"/>
    </row>
    <row r="53" spans="1:11" ht="12.75">
      <c r="A53" s="222" t="s">
        <v>242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/>
      <c r="K53" s="13"/>
    </row>
    <row r="54" spans="1:11" ht="12.75">
      <c r="A54" s="222" t="s">
        <v>243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/>
      <c r="K54" s="14"/>
    </row>
    <row r="55" spans="1:11" ht="12.75">
      <c r="A55" s="179" t="s">
        <v>197</v>
      </c>
      <c r="B55" s="180"/>
      <c r="C55" s="180"/>
      <c r="D55" s="180"/>
      <c r="E55" s="180"/>
      <c r="F55" s="180"/>
      <c r="G55" s="180"/>
      <c r="H55" s="180"/>
      <c r="I55" s="228"/>
      <c r="J55" s="228"/>
      <c r="K55" s="229"/>
    </row>
    <row r="56" spans="1:11" ht="12.75">
      <c r="A56" s="183" t="s">
        <v>212</v>
      </c>
      <c r="B56" s="184"/>
      <c r="C56" s="184"/>
      <c r="D56" s="184"/>
      <c r="E56" s="184"/>
      <c r="F56" s="184"/>
      <c r="G56" s="184"/>
      <c r="H56" s="204"/>
      <c r="I56" s="21">
        <v>157</v>
      </c>
      <c r="J56" s="11">
        <v>448326562</v>
      </c>
      <c r="K56" s="11">
        <v>390421046</v>
      </c>
    </row>
    <row r="57" spans="1:11" ht="12.75">
      <c r="A57" s="193" t="s">
        <v>229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3" t="s">
        <v>236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/>
      <c r="K58" s="13"/>
    </row>
    <row r="59" spans="1:11" ht="12.75">
      <c r="A59" s="193" t="s">
        <v>237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/>
      <c r="K59" s="13"/>
    </row>
    <row r="60" spans="1:11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/>
      <c r="K60" s="13"/>
    </row>
    <row r="61" spans="1:11" ht="12.75">
      <c r="A61" s="193" t="s">
        <v>238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/>
      <c r="K61" s="13"/>
    </row>
    <row r="62" spans="1:11" ht="12.75">
      <c r="A62" s="193" t="s">
        <v>239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13"/>
    </row>
    <row r="63" spans="1:11" ht="12.75">
      <c r="A63" s="193" t="s">
        <v>240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13"/>
    </row>
    <row r="64" spans="1:11" ht="12.75">
      <c r="A64" s="193" t="s">
        <v>241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/>
      <c r="K64" s="13"/>
    </row>
    <row r="65" spans="1:11" ht="12.75">
      <c r="A65" s="193" t="s">
        <v>230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/>
      <c r="K65" s="13"/>
    </row>
    <row r="66" spans="1:11" ht="12.75">
      <c r="A66" s="193" t="s">
        <v>201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3" t="s">
        <v>202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448326562</v>
      </c>
      <c r="K67" s="18">
        <f>K56+K66</f>
        <v>390421046</v>
      </c>
    </row>
    <row r="68" spans="1:11" ht="12.75">
      <c r="A68" s="179" t="s">
        <v>196</v>
      </c>
      <c r="B68" s="180"/>
      <c r="C68" s="180"/>
      <c r="D68" s="180"/>
      <c r="E68" s="180"/>
      <c r="F68" s="180"/>
      <c r="G68" s="180"/>
      <c r="H68" s="180"/>
      <c r="I68" s="228"/>
      <c r="J68" s="228"/>
      <c r="K68" s="229"/>
    </row>
    <row r="69" spans="1:11" ht="12.75">
      <c r="A69" s="183" t="s">
        <v>195</v>
      </c>
      <c r="B69" s="184"/>
      <c r="C69" s="184"/>
      <c r="D69" s="184"/>
      <c r="E69" s="184"/>
      <c r="F69" s="184"/>
      <c r="G69" s="184"/>
      <c r="H69" s="184"/>
      <c r="I69" s="185"/>
      <c r="J69" s="185"/>
      <c r="K69" s="186"/>
    </row>
    <row r="70" spans="1:11" ht="12.75">
      <c r="A70" s="222" t="s">
        <v>242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/>
      <c r="K70" s="13"/>
    </row>
    <row r="71" spans="1:11" ht="12.75">
      <c r="A71" s="225" t="s">
        <v>243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96" zoomScalePageLayoutView="0" workbookViewId="0" topLeftCell="A1">
      <selection activeCell="K53" sqref="K53"/>
    </sheetView>
  </sheetViews>
  <sheetFormatPr defaultColWidth="9.140625" defaultRowHeight="12.75"/>
  <cols>
    <col min="10" max="10" width="11.140625" style="0" bestFit="1" customWidth="1"/>
    <col min="11" max="11" width="9.8515625" style="0" bestFit="1" customWidth="1"/>
  </cols>
  <sheetData>
    <row r="1" spans="1:11" ht="12.75">
      <c r="A1" s="241" t="s">
        <v>170</v>
      </c>
      <c r="B1" s="242"/>
      <c r="C1" s="242"/>
      <c r="D1" s="242"/>
      <c r="E1" s="242"/>
      <c r="F1" s="242"/>
      <c r="G1" s="242"/>
      <c r="H1" s="242"/>
      <c r="I1" s="242"/>
      <c r="J1" s="243"/>
      <c r="K1" s="207"/>
    </row>
    <row r="2" spans="1:11" ht="12.75">
      <c r="A2" s="245" t="s">
        <v>340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7" t="s">
        <v>339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2.5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8">
        <v>472457647</v>
      </c>
      <c r="K8" s="13">
        <v>425758160</v>
      </c>
    </row>
    <row r="9" spans="1:11" ht="12.75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8">
        <v>6189136</v>
      </c>
      <c r="K9" s="13">
        <v>5701899</v>
      </c>
    </row>
    <row r="10" spans="1:11" ht="12.75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8">
        <v>0</v>
      </c>
      <c r="K10" s="13">
        <v>47112363</v>
      </c>
    </row>
    <row r="11" spans="1:11" ht="12.75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8">
        <v>0</v>
      </c>
      <c r="K11" s="13">
        <v>0</v>
      </c>
    </row>
    <row r="12" spans="1:11" ht="12.75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8">
        <v>0</v>
      </c>
      <c r="K12" s="13">
        <v>0</v>
      </c>
    </row>
    <row r="13" spans="1:11" ht="12.75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8">
        <v>0</v>
      </c>
      <c r="K13" s="13">
        <v>0</v>
      </c>
    </row>
    <row r="14" spans="1:11" ht="12.75">
      <c r="A14" s="193" t="s">
        <v>163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478646783</v>
      </c>
      <c r="K14" s="12">
        <f>SUM(K8:K13)</f>
        <v>478572422</v>
      </c>
    </row>
    <row r="15" spans="1:11" ht="12.75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8">
        <v>3368150</v>
      </c>
      <c r="K15" s="13">
        <v>0</v>
      </c>
    </row>
    <row r="16" spans="1:11" ht="12.75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8">
        <v>12293103</v>
      </c>
      <c r="K16" s="13">
        <v>55465963</v>
      </c>
    </row>
    <row r="17" spans="1:11" ht="12.75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>
        <v>0</v>
      </c>
      <c r="K17" s="13">
        <v>0</v>
      </c>
    </row>
    <row r="18" spans="1:11" ht="12.75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>
        <v>474862525</v>
      </c>
      <c r="K18" s="13">
        <v>507836292</v>
      </c>
    </row>
    <row r="19" spans="1:11" ht="12.75">
      <c r="A19" s="193" t="s">
        <v>164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490523778</v>
      </c>
      <c r="K19" s="12">
        <f>SUM(K15:K18)</f>
        <v>563302255</v>
      </c>
    </row>
    <row r="20" spans="1:11" ht="12.75">
      <c r="A20" s="193" t="s">
        <v>36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0</v>
      </c>
      <c r="K20" s="12">
        <f>IF(K14&gt;K19,K14-K19,0)</f>
        <v>0</v>
      </c>
    </row>
    <row r="21" spans="1:11" ht="12.75">
      <c r="A21" s="193" t="s">
        <v>37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11876995</v>
      </c>
      <c r="K21" s="12">
        <f>IF(K19&gt;K14,K19-K14,0)</f>
        <v>84729833</v>
      </c>
    </row>
    <row r="22" spans="1:11" ht="12.75">
      <c r="A22" s="237" t="s">
        <v>165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8">
        <v>59530</v>
      </c>
      <c r="K23" s="13">
        <v>198364</v>
      </c>
    </row>
    <row r="24" spans="1:11" ht="12.75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>
        <v>0</v>
      </c>
      <c r="K24" s="13">
        <v>0</v>
      </c>
    </row>
    <row r="25" spans="1:11" ht="12.75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>
        <v>130451708</v>
      </c>
      <c r="K25" s="13">
        <v>194796015</v>
      </c>
    </row>
    <row r="26" spans="1:11" ht="12.75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>
        <v>290419283</v>
      </c>
      <c r="K26" s="13">
        <v>250216482</v>
      </c>
    </row>
    <row r="27" spans="1:11" ht="12.75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>
        <v>884374609</v>
      </c>
      <c r="K27" s="13">
        <v>89064681</v>
      </c>
    </row>
    <row r="28" spans="1:11" ht="12.75">
      <c r="A28" s="193" t="s">
        <v>174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1305305130</v>
      </c>
      <c r="K28" s="12">
        <f>SUM(K23:K27)</f>
        <v>534275542</v>
      </c>
    </row>
    <row r="29" spans="1:11" ht="12.75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8">
        <v>7050691</v>
      </c>
      <c r="K29" s="13">
        <v>5373870</v>
      </c>
    </row>
    <row r="30" spans="1:11" ht="12.75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>
        <v>556178300</v>
      </c>
      <c r="K30" s="13">
        <v>1173000</v>
      </c>
    </row>
    <row r="31" spans="1:11" ht="12.75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>
        <v>656084350</v>
      </c>
      <c r="K31" s="13">
        <v>354625154</v>
      </c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1219313341</v>
      </c>
      <c r="K32" s="12">
        <f>SUM(K29:K31)</f>
        <v>361172024</v>
      </c>
    </row>
    <row r="33" spans="1:11" ht="12.75">
      <c r="A33" s="193" t="s">
        <v>38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85991789</v>
      </c>
      <c r="K33" s="12">
        <f>IF(K28&gt;K32,K28-K32,0)</f>
        <v>173103518</v>
      </c>
    </row>
    <row r="34" spans="1:11" ht="12.75">
      <c r="A34" s="193" t="s">
        <v>39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0</v>
      </c>
      <c r="K34" s="12">
        <f>IF(K32&gt;K28,K32-K28,0)</f>
        <v>0</v>
      </c>
    </row>
    <row r="35" spans="1:11" ht="12.75">
      <c r="A35" s="237" t="s">
        <v>166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>
        <v>0</v>
      </c>
      <c r="K36" s="13">
        <v>0</v>
      </c>
    </row>
    <row r="37" spans="1:11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>
        <v>36432618</v>
      </c>
      <c r="K37" s="13">
        <v>14710830</v>
      </c>
    </row>
    <row r="38" spans="1:11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>
        <v>0</v>
      </c>
      <c r="K38" s="13">
        <v>0</v>
      </c>
    </row>
    <row r="39" spans="1:11" ht="12.75">
      <c r="A39" s="193" t="s">
        <v>70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36432618</v>
      </c>
      <c r="K39" s="12">
        <f>SUM(K36:K38)</f>
        <v>14710830</v>
      </c>
    </row>
    <row r="40" spans="1:11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8">
        <v>0</v>
      </c>
      <c r="K40" s="13">
        <v>0</v>
      </c>
    </row>
    <row r="41" spans="1:11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>
        <v>112426175</v>
      </c>
      <c r="K41" s="13">
        <v>100664859</v>
      </c>
    </row>
    <row r="42" spans="1:11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>
        <v>0</v>
      </c>
      <c r="K42" s="13">
        <v>0</v>
      </c>
    </row>
    <row r="43" spans="1:11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>
        <v>0</v>
      </c>
      <c r="K43" s="13">
        <v>0</v>
      </c>
    </row>
    <row r="44" spans="1:11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>
        <v>0</v>
      </c>
      <c r="K44" s="13">
        <v>0</v>
      </c>
    </row>
    <row r="45" spans="1:11" ht="12.75">
      <c r="A45" s="193" t="s">
        <v>71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112426175</v>
      </c>
      <c r="K45" s="12">
        <f>SUM(K40:K44)</f>
        <v>100664859</v>
      </c>
    </row>
    <row r="46" spans="1:11" ht="12.75">
      <c r="A46" s="193" t="s">
        <v>17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3" t="s">
        <v>18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75993557</v>
      </c>
      <c r="K47" s="12">
        <f>IF(K45&gt;K39,K45-K39,0)</f>
        <v>85954029</v>
      </c>
    </row>
    <row r="48" spans="1:11" ht="12.75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2419656</v>
      </c>
    </row>
    <row r="49" spans="1:11" ht="12.75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1878763</v>
      </c>
      <c r="K49" s="12">
        <f>IF(K21-K20+K34-K33+K47-K46&gt;0,K21-K20+K34-K33+K47-K46,0)</f>
        <v>0</v>
      </c>
    </row>
    <row r="50" spans="1:11" ht="12.75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8">
        <v>2126747</v>
      </c>
      <c r="K50" s="13">
        <v>247984</v>
      </c>
    </row>
    <row r="51" spans="1:11" ht="12.75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>
        <v>0</v>
      </c>
      <c r="K51" s="13">
        <v>2419656</v>
      </c>
    </row>
    <row r="52" spans="1:11" ht="12.75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>
        <v>1878763</v>
      </c>
      <c r="K52" s="13">
        <v>0</v>
      </c>
    </row>
    <row r="53" spans="1:11" ht="12.75">
      <c r="A53" s="190" t="s">
        <v>184</v>
      </c>
      <c r="B53" s="191"/>
      <c r="C53" s="191"/>
      <c r="D53" s="191"/>
      <c r="E53" s="191"/>
      <c r="F53" s="191"/>
      <c r="G53" s="191"/>
      <c r="H53" s="191"/>
      <c r="I53" s="7">
        <v>44</v>
      </c>
      <c r="J53" s="10">
        <f>J50+J51-J52</f>
        <v>247984</v>
      </c>
      <c r="K53" s="18">
        <f>K50+K51-K52</f>
        <v>2667640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1" t="s">
        <v>205</v>
      </c>
      <c r="B1" s="242"/>
      <c r="C1" s="242"/>
      <c r="D1" s="242"/>
      <c r="E1" s="242"/>
      <c r="F1" s="242"/>
      <c r="G1" s="242"/>
      <c r="H1" s="242"/>
      <c r="I1" s="242"/>
      <c r="J1" s="243"/>
      <c r="K1" s="256"/>
    </row>
    <row r="2" spans="1:11" ht="12.75">
      <c r="A2" s="245" t="s">
        <v>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7" t="s">
        <v>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2.5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93" t="s">
        <v>206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193" t="s">
        <v>47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3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7" t="s">
        <v>165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40"/>
    </row>
    <row r="24" spans="1:11" ht="12.75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193" t="s">
        <v>119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193" t="s">
        <v>50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3" t="s">
        <v>113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114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7" t="s">
        <v>166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40"/>
    </row>
    <row r="37" spans="1:11" ht="12.75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193" t="s">
        <v>51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193" t="s">
        <v>154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3" t="s">
        <v>168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3" t="s">
        <v>169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3" t="s">
        <v>155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3" t="s">
        <v>15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3" t="s">
        <v>167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/>
      <c r="K51" s="13"/>
    </row>
    <row r="52" spans="1:11" ht="12.75">
      <c r="A52" s="193" t="s">
        <v>182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/>
    </row>
    <row r="53" spans="1:11" ht="12.75">
      <c r="A53" s="193" t="s">
        <v>183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/>
    </row>
    <row r="54" spans="1:11" ht="12.75">
      <c r="A54" s="199" t="s">
        <v>184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K10" sqref="K10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11.140625" style="98" bestFit="1" customWidth="1"/>
    <col min="12" max="16384" width="9.140625" style="98" customWidth="1"/>
  </cols>
  <sheetData>
    <row r="1" spans="1:12" ht="12.75">
      <c r="A1" s="272" t="s">
        <v>292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97"/>
    </row>
    <row r="2" spans="1:12" ht="15">
      <c r="A2" s="95"/>
      <c r="B2" s="96"/>
      <c r="C2" s="259" t="s">
        <v>293</v>
      </c>
      <c r="D2" s="259"/>
      <c r="E2" s="100">
        <v>41275</v>
      </c>
      <c r="F2" s="99" t="s">
        <v>258</v>
      </c>
      <c r="G2" s="260">
        <v>41275</v>
      </c>
      <c r="H2" s="261"/>
      <c r="I2" s="96"/>
      <c r="J2" s="96"/>
      <c r="K2" s="96"/>
      <c r="L2" s="101"/>
    </row>
    <row r="3" spans="1:11" ht="22.5" thickBot="1">
      <c r="A3" s="262" t="s">
        <v>61</v>
      </c>
      <c r="B3" s="262"/>
      <c r="C3" s="262"/>
      <c r="D3" s="262"/>
      <c r="E3" s="262"/>
      <c r="F3" s="262"/>
      <c r="G3" s="262"/>
      <c r="H3" s="262"/>
      <c r="I3" s="102" t="s">
        <v>316</v>
      </c>
      <c r="J3" s="103" t="s">
        <v>156</v>
      </c>
      <c r="K3" s="103" t="s">
        <v>157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05">
        <v>2</v>
      </c>
      <c r="J4" s="104" t="s">
        <v>294</v>
      </c>
      <c r="K4" s="104" t="s">
        <v>295</v>
      </c>
    </row>
    <row r="5" spans="1:11" ht="12.75">
      <c r="A5" s="257" t="s">
        <v>296</v>
      </c>
      <c r="B5" s="258"/>
      <c r="C5" s="258"/>
      <c r="D5" s="258"/>
      <c r="E5" s="258"/>
      <c r="F5" s="258"/>
      <c r="G5" s="258"/>
      <c r="H5" s="258"/>
      <c r="I5" s="106">
        <v>1</v>
      </c>
      <c r="J5" s="107">
        <v>164000000</v>
      </c>
      <c r="K5" s="107">
        <v>164000000</v>
      </c>
    </row>
    <row r="6" spans="1:11" ht="12.75">
      <c r="A6" s="257" t="s">
        <v>297</v>
      </c>
      <c r="B6" s="258"/>
      <c r="C6" s="258"/>
      <c r="D6" s="258"/>
      <c r="E6" s="258"/>
      <c r="F6" s="258"/>
      <c r="G6" s="258"/>
      <c r="H6" s="258"/>
      <c r="I6" s="106">
        <v>2</v>
      </c>
      <c r="J6" s="108">
        <v>16921764</v>
      </c>
      <c r="K6" s="108">
        <v>16921764</v>
      </c>
    </row>
    <row r="7" spans="1:11" ht="12.75">
      <c r="A7" s="257" t="s">
        <v>298</v>
      </c>
      <c r="B7" s="258"/>
      <c r="C7" s="258"/>
      <c r="D7" s="258"/>
      <c r="E7" s="258"/>
      <c r="F7" s="258"/>
      <c r="G7" s="258"/>
      <c r="H7" s="258"/>
      <c r="I7" s="106">
        <v>3</v>
      </c>
      <c r="J7" s="108">
        <v>5435730892</v>
      </c>
      <c r="K7" s="108">
        <v>5764057454</v>
      </c>
    </row>
    <row r="8" spans="1:11" ht="12.75">
      <c r="A8" s="257" t="s">
        <v>299</v>
      </c>
      <c r="B8" s="258"/>
      <c r="C8" s="258"/>
      <c r="D8" s="258"/>
      <c r="E8" s="258"/>
      <c r="F8" s="258"/>
      <c r="G8" s="258"/>
      <c r="H8" s="258"/>
      <c r="I8" s="106">
        <v>4</v>
      </c>
      <c r="J8" s="108">
        <v>115352924</v>
      </c>
      <c r="K8" s="108">
        <v>121977424</v>
      </c>
    </row>
    <row r="9" spans="1:11" ht="12.75">
      <c r="A9" s="257" t="s">
        <v>300</v>
      </c>
      <c r="B9" s="258"/>
      <c r="C9" s="258"/>
      <c r="D9" s="258"/>
      <c r="E9" s="258"/>
      <c r="F9" s="258"/>
      <c r="G9" s="258"/>
      <c r="H9" s="258"/>
      <c r="I9" s="106">
        <v>5</v>
      </c>
      <c r="J9" s="108">
        <v>448326562</v>
      </c>
      <c r="K9" s="108">
        <v>390421046</v>
      </c>
    </row>
    <row r="10" spans="1:11" ht="12.75">
      <c r="A10" s="257" t="s">
        <v>301</v>
      </c>
      <c r="B10" s="258"/>
      <c r="C10" s="258"/>
      <c r="D10" s="258"/>
      <c r="E10" s="258"/>
      <c r="F10" s="258"/>
      <c r="G10" s="258"/>
      <c r="H10" s="258"/>
      <c r="I10" s="106">
        <v>6</v>
      </c>
      <c r="J10" s="108"/>
      <c r="K10" s="108"/>
    </row>
    <row r="11" spans="1:11" ht="12.75">
      <c r="A11" s="257" t="s">
        <v>302</v>
      </c>
      <c r="B11" s="258"/>
      <c r="C11" s="258"/>
      <c r="D11" s="258"/>
      <c r="E11" s="258"/>
      <c r="F11" s="258"/>
      <c r="G11" s="258"/>
      <c r="H11" s="258"/>
      <c r="I11" s="106">
        <v>7</v>
      </c>
      <c r="J11" s="108"/>
      <c r="K11" s="108"/>
    </row>
    <row r="12" spans="1:11" ht="12.75">
      <c r="A12" s="257" t="s">
        <v>303</v>
      </c>
      <c r="B12" s="258"/>
      <c r="C12" s="258"/>
      <c r="D12" s="258"/>
      <c r="E12" s="258"/>
      <c r="F12" s="258"/>
      <c r="G12" s="258"/>
      <c r="H12" s="258"/>
      <c r="I12" s="106">
        <v>8</v>
      </c>
      <c r="J12" s="108"/>
      <c r="K12" s="108"/>
    </row>
    <row r="13" spans="1:11" ht="12.75">
      <c r="A13" s="257" t="s">
        <v>304</v>
      </c>
      <c r="B13" s="258"/>
      <c r="C13" s="258"/>
      <c r="D13" s="258"/>
      <c r="E13" s="258"/>
      <c r="F13" s="258"/>
      <c r="G13" s="258"/>
      <c r="H13" s="258"/>
      <c r="I13" s="106">
        <v>9</v>
      </c>
      <c r="J13" s="108"/>
      <c r="K13" s="108"/>
    </row>
    <row r="14" spans="1:11" ht="12.75">
      <c r="A14" s="268" t="s">
        <v>305</v>
      </c>
      <c r="B14" s="269"/>
      <c r="C14" s="269"/>
      <c r="D14" s="269"/>
      <c r="E14" s="269"/>
      <c r="F14" s="269"/>
      <c r="G14" s="269"/>
      <c r="H14" s="269"/>
      <c r="I14" s="106">
        <v>10</v>
      </c>
      <c r="J14" s="109">
        <f>SUM(J5:J13)</f>
        <v>6180332142</v>
      </c>
      <c r="K14" s="109">
        <f>SUM(K5:K13)</f>
        <v>6457377688</v>
      </c>
    </row>
    <row r="15" spans="1:11" ht="12.75">
      <c r="A15" s="257" t="s">
        <v>306</v>
      </c>
      <c r="B15" s="258"/>
      <c r="C15" s="258"/>
      <c r="D15" s="258"/>
      <c r="E15" s="258"/>
      <c r="F15" s="258"/>
      <c r="G15" s="258"/>
      <c r="H15" s="258"/>
      <c r="I15" s="106">
        <v>11</v>
      </c>
      <c r="J15" s="108"/>
      <c r="K15" s="108"/>
    </row>
    <row r="16" spans="1:11" ht="12.75">
      <c r="A16" s="257" t="s">
        <v>307</v>
      </c>
      <c r="B16" s="258"/>
      <c r="C16" s="258"/>
      <c r="D16" s="258"/>
      <c r="E16" s="258"/>
      <c r="F16" s="258"/>
      <c r="G16" s="258"/>
      <c r="H16" s="258"/>
      <c r="I16" s="106">
        <v>12</v>
      </c>
      <c r="J16" s="108"/>
      <c r="K16" s="108"/>
    </row>
    <row r="17" spans="1:11" ht="12.75">
      <c r="A17" s="257" t="s">
        <v>308</v>
      </c>
      <c r="B17" s="258"/>
      <c r="C17" s="258"/>
      <c r="D17" s="258"/>
      <c r="E17" s="258"/>
      <c r="F17" s="258"/>
      <c r="G17" s="258"/>
      <c r="H17" s="258"/>
      <c r="I17" s="106">
        <v>13</v>
      </c>
      <c r="J17" s="108"/>
      <c r="K17" s="108"/>
    </row>
    <row r="18" spans="1:11" ht="12.75">
      <c r="A18" s="257" t="s">
        <v>309</v>
      </c>
      <c r="B18" s="258"/>
      <c r="C18" s="258"/>
      <c r="D18" s="258"/>
      <c r="E18" s="258"/>
      <c r="F18" s="258"/>
      <c r="G18" s="258"/>
      <c r="H18" s="258"/>
      <c r="I18" s="106">
        <v>14</v>
      </c>
      <c r="J18" s="108"/>
      <c r="K18" s="108"/>
    </row>
    <row r="19" spans="1:11" ht="12.75">
      <c r="A19" s="257" t="s">
        <v>310</v>
      </c>
      <c r="B19" s="258"/>
      <c r="C19" s="258"/>
      <c r="D19" s="258"/>
      <c r="E19" s="258"/>
      <c r="F19" s="258"/>
      <c r="G19" s="258"/>
      <c r="H19" s="258"/>
      <c r="I19" s="106">
        <v>15</v>
      </c>
      <c r="J19" s="108"/>
      <c r="K19" s="108"/>
    </row>
    <row r="20" spans="1:11" ht="12.75">
      <c r="A20" s="257" t="s">
        <v>311</v>
      </c>
      <c r="B20" s="258"/>
      <c r="C20" s="258"/>
      <c r="D20" s="258"/>
      <c r="E20" s="258"/>
      <c r="F20" s="258"/>
      <c r="G20" s="258"/>
      <c r="H20" s="258"/>
      <c r="I20" s="106">
        <v>16</v>
      </c>
      <c r="J20" s="108"/>
      <c r="K20" s="108"/>
    </row>
    <row r="21" spans="1:11" ht="12.75">
      <c r="A21" s="268" t="s">
        <v>312</v>
      </c>
      <c r="B21" s="269"/>
      <c r="C21" s="269"/>
      <c r="D21" s="269"/>
      <c r="E21" s="269"/>
      <c r="F21" s="269"/>
      <c r="G21" s="269"/>
      <c r="H21" s="269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4" t="s">
        <v>313</v>
      </c>
      <c r="B23" s="265"/>
      <c r="C23" s="265"/>
      <c r="D23" s="265"/>
      <c r="E23" s="265"/>
      <c r="F23" s="265"/>
      <c r="G23" s="265"/>
      <c r="H23" s="265"/>
      <c r="I23" s="111">
        <v>18</v>
      </c>
      <c r="J23" s="107"/>
      <c r="K23" s="107"/>
    </row>
    <row r="24" spans="1:11" ht="23.25" customHeight="1">
      <c r="A24" s="266" t="s">
        <v>314</v>
      </c>
      <c r="B24" s="267"/>
      <c r="C24" s="267"/>
      <c r="D24" s="267"/>
      <c r="E24" s="267"/>
      <c r="F24" s="267"/>
      <c r="G24" s="267"/>
      <c r="H24" s="267"/>
      <c r="I24" s="112">
        <v>19</v>
      </c>
      <c r="J24" s="110"/>
      <c r="K24" s="110"/>
    </row>
    <row r="25" spans="1:11" ht="30" customHeight="1">
      <c r="A25" s="270" t="s">
        <v>315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Doris Vičić</cp:lastModifiedBy>
  <cp:lastPrinted>2011-03-28T11:17:39Z</cp:lastPrinted>
  <dcterms:created xsi:type="dcterms:W3CDTF">2008-10-17T11:51:54Z</dcterms:created>
  <dcterms:modified xsi:type="dcterms:W3CDTF">2014-04-25T07:45:11Z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