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<sst xmlns="http://schemas.openxmlformats.org/spreadsheetml/2006/main" count="397" uniqueCount="342">
  <si>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</si>
  <si>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</si>
  <si>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</si>
  <si>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</si>
  <si>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</si>
  <si>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</si>
  <si>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</si>
  <si>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</si>
  <si>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</si>
  <si>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</si>
  <si>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</si>
  <si>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</si>
  <si>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</si>
  <si>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</si>
  <si>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</si>
  <si>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</si>
  <si>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</si>
  <si>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</si>
  <si>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</si>
  <si>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</si>
  <si>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</si>
  <si>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</si>
  <si>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</si>
  <si>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</si>
  <si>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</si>
  <si>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</si>
  <si>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</si>
  <si>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</si>
  <si>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</si>
  <si>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</si>
  <si>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</si>
  <si>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</si>
  <si>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</si>
  <si>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</si>
  <si>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</si>
  <si>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</si>
  <si>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</si>
  <si>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</si>
  <si>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</si>
  <si>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</si>
  <si>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</si>
  <si>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</si>
  <si>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</si>
  <si>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</si>
  <si>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</si>
  <si>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</si>
  <si>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</si>
  <si>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</si>
  <si>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</si>
  <si>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</si>
  <si>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</si>
  <si>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</si>
  <si>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</si>
  <si>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</si>
  <si>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</si>
  <si>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</si>
  <si>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</si>
  <si>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</si>
  <si>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</si>
  <si>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</si>
  <si>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</si>
  <si>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</si>
  <si>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</si>
  <si>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</si>
  <si>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</si>
  <si>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</si>
  <si>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</si>
  <si>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</si>
  <si>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</si>
  <si>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</si>
  <si>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</si>
  <si>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</si>
  <si>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</si>
  <si>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</si>
  <si>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</si>
  <si>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</si>
  <si>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</si>
  <si>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</si>
  <si>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</si>
  <si>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</si>
  <si>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</si>
  <si>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</si>
  <si>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</si>
  <si>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</si>
  <si>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</si>
  <si>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</si>
  <si>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</si>
  <si>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</si>
  <si>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</si>
  <si>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</si>
  <si>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</si>
  <si>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</si>
  <si>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</si>
  <si>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</si>
  <si>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</si>
  <si>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</si>
  <si>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</si>
  <si>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</si>
  <si>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</si>
  <si>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</si>
  <si>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</si>
  <si>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</si>
  <si>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</si>
  <si>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</si>
  <si>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</si>
  <si>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</si>
  <si>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</si>
  <si>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</si>
  <si>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</si>
  <si>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</si>
  <si>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</si>
  <si>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</si>
  <si>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</si>
  <si>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</si>
  <si>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</si>
  <si>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</si>
  <si>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</si>
  <si>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</si>
  <si>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</si>
  <si>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</si>
  <si>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</si>
  <si>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</si>
  <si>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</si>
  <si>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</si>
  <si>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</si>
  <si>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</si>
  <si>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</si>
  <si>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</si>
  <si>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</si>
  <si>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</si>
  <si>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</si>
  <si>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</si>
  <si>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</si>
  <si>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</si>
  <si>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</si>
  <si>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</si>
  <si>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</si>
  <si>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</si>
  <si>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</si>
  <si>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</si>
  <si>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</si>
  <si>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</si>
  <si>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</si>
  <si>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</si>
  <si>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</si>
  <si>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</si>
  <si>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</si>
  <si>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</si>
  <si>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</si>
  <si>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</si>
  <si>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</si>
  <si>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</si>
  <si>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</si>
  <si>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</si>
  <si>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</si>
  <si>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</si>
  <si>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</si>
  <si>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</si>
  <si>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</si>
  <si>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</si>
  <si>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</si>
  <si>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</si>
  <si>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</si>
  <si>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</si>
  <si>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</si>
  <si>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</si>
  <si>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</si>
  <si>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</si>
  <si>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</si>
  <si>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</si>
  <si>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</si>
  <si>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</si>
  <si>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</si>
  <si>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</si>
  <si>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</si>
  <si>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</si>
  <si>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</si>
  <si>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</si>
  <si>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</si>
  <si>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</si>
  <si>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</si>
  <si>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</si>
  <si>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</si>
  <si>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</si>
  <si>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</si>
  <si>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</si>
  <si>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</si>
  <si>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</si>
  <si>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</si>
  <si>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</si>
  <si>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</si>
  <si>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</si>
  <si>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</si>
  <si>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</si>
  <si>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</si>
  <si>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</si>
  <si>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</si>
  <si>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</si>
  <si>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</si>
  <si>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</si>
  <si>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</si>
  <si>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</si>
  <si>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</si>
  <si>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</si>
  <si>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</si>
  <si>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</si>
  <si>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</si>
  <si>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</si>
  <si>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</si>
  <si>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</si>
  <si>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</si>
  <si>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</si>
  <si>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</si>
  <si>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</si>
  <si>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</si>
  <si>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</si>
  <si>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</si>
  <si>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</si>
  <si>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</si>
  <si>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</si>
  <si>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</si>
  <si>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</si>
  <si>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</si>
  <si>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</si>
  <si>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</si>
  <si>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</si>
  <si>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</si>
  <si>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</si>
  <si>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</si>
  <si>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</si>
  <si>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</si>
  <si>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</si>
  <si>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</si>
  <si>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</si>
  <si>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</si>
  <si>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</si>
  <si>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</si>
  <si>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</si>
  <si>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</si>
  <si>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</si>
  <si>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</si>
  <si>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</si>
  <si>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</si>
  <si>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</si>
  <si>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</si>
  <si>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</si>
  <si>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</si>
  <si>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</si>
  <si>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</si>
  <si>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</si>
  <si>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</si>
  <si>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</si>
  <si>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</si>
  <si>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</si>
  <si>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</si>
  <si>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</si>
  <si>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</si>
  <si>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</si>
  <si>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</si>
  <si>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</si>
  <si>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</si>
  <si>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</si>
  <si>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</si>
  <si>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</si>
  <si>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</si>
  <si>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</si>
  <si>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</si>
  <si>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</si>
  <si>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</si>
  <si>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</si>
  <si>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</si>
  <si>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</si>
  <si>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</si>
  <si>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</si>
  <si>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</si>
  <si>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</si>
  <si>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</si>
  <si>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</si>
  <si>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</si>
  <si>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</si>
  <si>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</si>
  <si>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</si>
  <si>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</si>
  <si>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</si>
  <si>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</si>
  <si>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</si>
  <si>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</si>
  <si>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</si>
  <si>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</si>
  <si>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</si>
  <si>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</si>
  <si>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</si>
  <si>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</si>
  <si>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</si>
  <si>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</si>
  <si>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</si>
  <si>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</si>
  <si>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</si>
  <si>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</si>
  <si>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</si>
  <si>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</si>
  <si>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</si>
  <si>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</si>
  <si>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</si>
  <si>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</si>
  <si>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</si>
  <si>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</si>
  <si>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</si>
  <si>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</si>
  <si>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</si>
  <si>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</si>
  <si>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</si>
  <si>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</si>
  <si>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</si>
  <si>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</si>
  <si>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</si>
  <si>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</si>
  <si>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</si>
  <si>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</si>
  <si>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</si>
  <si>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</si>
  <si>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03075281</t>
  </si>
  <si>
    <t>040001061</t>
  </si>
  <si>
    <t>82023167977</t>
  </si>
  <si>
    <t>ADRIS GRUPA d.d.</t>
  </si>
  <si>
    <t>ROVINJ</t>
  </si>
  <si>
    <t>OBALA VLADIMIRA NAZORA 1</t>
  </si>
  <si>
    <t>postmaster@adris.hr</t>
  </si>
  <si>
    <t>www.adris.hr</t>
  </si>
  <si>
    <t>ISTARSKA</t>
  </si>
  <si>
    <t>7010</t>
  </si>
  <si>
    <t>NE</t>
  </si>
  <si>
    <t>Vitomir Palinec</t>
  </si>
  <si>
    <t>052 801 118</t>
  </si>
  <si>
    <t>052 811 284</t>
  </si>
  <si>
    <t>Branko Zec</t>
  </si>
  <si>
    <t>u razdoblju 01.01.2013. do 31.03.2013.</t>
  </si>
  <si>
    <t>Obveznik: ADRIS GRUPA d.d.</t>
  </si>
  <si>
    <t>stanje na dan 31.03.2013.</t>
  </si>
  <si>
    <t>01.01.2013.</t>
  </si>
  <si>
    <t>31.03.2013.</t>
  </si>
  <si>
    <t>Obveznik:  ADRIS GRUPA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</si>
</sst>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master@adris.hr" TargetMode="External" /><Relationship Id="rId2" Type="http://schemas.openxmlformats.org/officeDocument/2006/relationships/hyperlink" Target="http://www.adris.hr/" TargetMode="External" /><Relationship Id="rId3" Type="http://schemas.openxmlformats.org/officeDocument/2006/relationships/hyperlink" Target="mailto:postmaster@ad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44" t="s">
        <v>246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247</v>
      </c>
      <c r="B2" s="183"/>
      <c r="C2" s="183"/>
      <c r="D2" s="184"/>
      <c r="E2" s="120">
        <v>41275</v>
      </c>
      <c r="F2" s="12"/>
      <c r="G2" s="13" t="s">
        <v>248</v>
      </c>
      <c r="H2" s="120">
        <v>41364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315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249</v>
      </c>
      <c r="B6" s="136"/>
      <c r="C6" s="150" t="s">
        <v>321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250</v>
      </c>
      <c r="B8" s="189"/>
      <c r="C8" s="150" t="s">
        <v>322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251</v>
      </c>
      <c r="B10" s="180"/>
      <c r="C10" s="150" t="s">
        <v>323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252</v>
      </c>
      <c r="B12" s="136"/>
      <c r="C12" s="152" t="s">
        <v>324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253</v>
      </c>
      <c r="B14" s="136"/>
      <c r="C14" s="178">
        <v>52210</v>
      </c>
      <c r="D14" s="179"/>
      <c r="E14" s="16"/>
      <c r="F14" s="152" t="s">
        <v>325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254</v>
      </c>
      <c r="B16" s="136"/>
      <c r="C16" s="152" t="s">
        <v>326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255</v>
      </c>
      <c r="B18" s="136"/>
      <c r="C18" s="173" t="s">
        <v>327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256</v>
      </c>
      <c r="B20" s="136"/>
      <c r="C20" s="173" t="s">
        <v>328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257</v>
      </c>
      <c r="B22" s="136"/>
      <c r="C22" s="121">
        <v>374</v>
      </c>
      <c r="D22" s="152" t="s">
        <v>325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258</v>
      </c>
      <c r="B24" s="136"/>
      <c r="C24" s="121">
        <v>18</v>
      </c>
      <c r="D24" s="152" t="s">
        <v>329</v>
      </c>
      <c r="E24" s="163"/>
      <c r="F24" s="163"/>
      <c r="G24" s="164"/>
      <c r="H24" s="51" t="s">
        <v>259</v>
      </c>
      <c r="I24" s="127">
        <v>25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316</v>
      </c>
      <c r="I25" s="98"/>
      <c r="J25" s="10"/>
      <c r="K25" s="10"/>
      <c r="L25" s="10"/>
    </row>
    <row r="26" spans="1:12" ht="12.75">
      <c r="A26" s="135" t="s">
        <v>260</v>
      </c>
      <c r="B26" s="136"/>
      <c r="C26" s="122" t="s">
        <v>331</v>
      </c>
      <c r="D26" s="25"/>
      <c r="E26" s="33"/>
      <c r="F26" s="24"/>
      <c r="G26" s="165" t="s">
        <v>261</v>
      </c>
      <c r="H26" s="136"/>
      <c r="I26" s="123" t="s">
        <v>330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262</v>
      </c>
      <c r="B28" s="167"/>
      <c r="C28" s="168"/>
      <c r="D28" s="168"/>
      <c r="E28" s="169" t="s">
        <v>263</v>
      </c>
      <c r="F28" s="170"/>
      <c r="G28" s="170"/>
      <c r="H28" s="171" t="s">
        <v>264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265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266</v>
      </c>
      <c r="B46" s="131"/>
      <c r="C46" s="152" t="s">
        <v>332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267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268</v>
      </c>
      <c r="B48" s="131"/>
      <c r="C48" s="137" t="s">
        <v>333</v>
      </c>
      <c r="D48" s="133"/>
      <c r="E48" s="134"/>
      <c r="F48" s="16"/>
      <c r="G48" s="51" t="s">
        <v>269</v>
      </c>
      <c r="H48" s="137" t="s">
        <v>334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255</v>
      </c>
      <c r="B50" s="131"/>
      <c r="C50" s="132" t="s">
        <v>327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270</v>
      </c>
      <c r="B52" s="136"/>
      <c r="C52" s="137" t="s">
        <v>335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271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272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304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305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306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307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273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274</v>
      </c>
      <c r="F62" s="33"/>
      <c r="G62" s="147" t="s">
        <v>275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26 I24 A30:I30 A32:I32 A34:D3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:F22" name="Range1_10"/>
    <protectedRange sqref="C24:G24" name="Range1_11"/>
    <protectedRange sqref="I26" name="Range1_12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ostmaster@adris.hr"/>
    <hyperlink ref="C20" r:id="rId2" display="www.adris.hr"/>
    <hyperlink ref="C50" r:id="rId3" display="postmaster@adri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A6" sqref="A6:K6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00" t="s">
        <v>151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338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324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1">
      <c r="A4" s="205" t="s">
        <v>57</v>
      </c>
      <c r="B4" s="206"/>
      <c r="C4" s="206"/>
      <c r="D4" s="206"/>
      <c r="E4" s="206"/>
      <c r="F4" s="206"/>
      <c r="G4" s="206"/>
      <c r="H4" s="207"/>
      <c r="I4" s="58" t="s">
        <v>276</v>
      </c>
      <c r="J4" s="59" t="s">
        <v>317</v>
      </c>
      <c r="K4" s="60" t="s">
        <v>318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58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11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2909685405</v>
      </c>
      <c r="K8" s="53">
        <f>K9+K16+K26+K35+K39</f>
        <v>2909612547</v>
      </c>
    </row>
    <row r="9" spans="1:11" ht="12.75">
      <c r="A9" s="208" t="s">
        <v>203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2946219</v>
      </c>
      <c r="K9" s="53">
        <f>SUM(K10:K15)</f>
        <v>2742592</v>
      </c>
    </row>
    <row r="10" spans="1:11" ht="12.75">
      <c r="A10" s="208" t="s">
        <v>110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12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101000</v>
      </c>
      <c r="K11" s="7">
        <v>115609</v>
      </c>
    </row>
    <row r="12" spans="1:11" ht="12.75">
      <c r="A12" s="208" t="s">
        <v>111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206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207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2320804</v>
      </c>
      <c r="K14" s="7">
        <v>2320804</v>
      </c>
    </row>
    <row r="15" spans="1:11" ht="12.75">
      <c r="A15" s="208" t="s">
        <v>208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524415</v>
      </c>
      <c r="K15" s="7">
        <v>306179</v>
      </c>
    </row>
    <row r="16" spans="1:11" ht="12.75">
      <c r="A16" s="208" t="s">
        <v>204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123624588</v>
      </c>
      <c r="K16" s="53">
        <f>SUM(K17:K25)</f>
        <v>123799460</v>
      </c>
    </row>
    <row r="17" spans="1:11" ht="12.75">
      <c r="A17" s="208" t="s">
        <v>209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32738810</v>
      </c>
      <c r="K17" s="7">
        <v>32738810</v>
      </c>
    </row>
    <row r="18" spans="1:11" ht="12.75">
      <c r="A18" s="208" t="s">
        <v>245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41838072</v>
      </c>
      <c r="K18" s="7">
        <v>41176878</v>
      </c>
    </row>
    <row r="19" spans="1:11" ht="12.75">
      <c r="A19" s="208" t="s">
        <v>210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2337536</v>
      </c>
      <c r="K19" s="7">
        <v>2126842</v>
      </c>
    </row>
    <row r="20" spans="1:11" ht="12.75">
      <c r="A20" s="208" t="s">
        <v>25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3322846</v>
      </c>
      <c r="K20" s="7">
        <v>4333633</v>
      </c>
    </row>
    <row r="21" spans="1:11" ht="12.75">
      <c r="A21" s="208" t="s">
        <v>26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70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4906862</v>
      </c>
      <c r="K22" s="7">
        <v>4906862</v>
      </c>
    </row>
    <row r="23" spans="1:11" ht="12.75">
      <c r="A23" s="208" t="s">
        <v>71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26711205</v>
      </c>
      <c r="K23" s="7">
        <v>26755066</v>
      </c>
    </row>
    <row r="24" spans="1:11" ht="12.75">
      <c r="A24" s="208" t="s">
        <v>72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3051257</v>
      </c>
      <c r="K24" s="7">
        <v>3043369</v>
      </c>
    </row>
    <row r="25" spans="1:11" ht="12.75">
      <c r="A25" s="208" t="s">
        <v>73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8718000</v>
      </c>
      <c r="K25" s="7">
        <v>8718000</v>
      </c>
    </row>
    <row r="26" spans="1:11" ht="12.75">
      <c r="A26" s="208" t="s">
        <v>188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2758482207</v>
      </c>
      <c r="K26" s="53">
        <f>SUM(K27:K34)</f>
        <v>2758442494</v>
      </c>
    </row>
    <row r="27" spans="1:11" ht="12.75">
      <c r="A27" s="208" t="s">
        <v>74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2694983300</v>
      </c>
      <c r="K27" s="7">
        <v>2694987900</v>
      </c>
    </row>
    <row r="28" spans="1:11" ht="12.75">
      <c r="A28" s="208" t="s">
        <v>75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76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61722700</v>
      </c>
      <c r="K29" s="7">
        <v>61722700</v>
      </c>
    </row>
    <row r="30" spans="1:11" ht="12.75">
      <c r="A30" s="208" t="s">
        <v>81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82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83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1776207</v>
      </c>
      <c r="K32" s="7">
        <v>1731894</v>
      </c>
    </row>
    <row r="33" spans="1:11" ht="12.75">
      <c r="A33" s="208" t="s">
        <v>77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181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182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68697</v>
      </c>
      <c r="K35" s="53">
        <f>SUM(K36:K38)</f>
        <v>64307</v>
      </c>
    </row>
    <row r="36" spans="1:11" ht="12.75">
      <c r="A36" s="208" t="s">
        <v>78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79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68697</v>
      </c>
      <c r="K37" s="7">
        <v>64307</v>
      </c>
    </row>
    <row r="38" spans="1:11" ht="12.75">
      <c r="A38" s="208" t="s">
        <v>80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183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24563694</v>
      </c>
      <c r="K39" s="7">
        <v>24563694</v>
      </c>
    </row>
    <row r="40" spans="1:11" ht="12.75">
      <c r="A40" s="197" t="s">
        <v>238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3900140610</v>
      </c>
      <c r="K40" s="53">
        <f>K41+K49+K56+K64</f>
        <v>3977129152</v>
      </c>
    </row>
    <row r="41" spans="1:11" ht="12.75">
      <c r="A41" s="208" t="s">
        <v>98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/>
      <c r="K41" s="53">
        <f>SUM(K42:K48)</f>
        <v>0</v>
      </c>
    </row>
    <row r="42" spans="1:11" ht="12.75">
      <c r="A42" s="208" t="s">
        <v>115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/>
      <c r="K42" s="7"/>
    </row>
    <row r="43" spans="1:11" ht="12.75">
      <c r="A43" s="208" t="s">
        <v>116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84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85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86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87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88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99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35461772</v>
      </c>
      <c r="K49" s="53">
        <f>SUM(K50:K55)</f>
        <v>36388980</v>
      </c>
    </row>
    <row r="50" spans="1:11" ht="12.75">
      <c r="A50" s="208" t="s">
        <v>198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9843956</v>
      </c>
      <c r="K50" s="7">
        <v>9973944</v>
      </c>
    </row>
    <row r="51" spans="1:11" ht="12.75">
      <c r="A51" s="208" t="s">
        <v>199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864551</v>
      </c>
      <c r="K51" s="7">
        <v>814020</v>
      </c>
    </row>
    <row r="52" spans="1:11" ht="12.75">
      <c r="A52" s="208" t="s">
        <v>200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201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14548</v>
      </c>
      <c r="K53" s="7">
        <v>17742</v>
      </c>
    </row>
    <row r="54" spans="1:11" ht="12.75">
      <c r="A54" s="208" t="s">
        <v>8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2927641</v>
      </c>
      <c r="K54" s="7">
        <v>1417900</v>
      </c>
    </row>
    <row r="55" spans="1:11" ht="12.75">
      <c r="A55" s="208" t="s">
        <v>9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21811076</v>
      </c>
      <c r="K55" s="7">
        <v>24165374</v>
      </c>
    </row>
    <row r="56" spans="1:11" ht="12.75">
      <c r="A56" s="208" t="s">
        <v>100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3864430854</v>
      </c>
      <c r="K56" s="53">
        <f>SUM(K57:K63)</f>
        <v>3940674374</v>
      </c>
    </row>
    <row r="57" spans="1:11" ht="12.75">
      <c r="A57" s="208" t="s">
        <v>74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75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1185721027</v>
      </c>
      <c r="K58" s="7">
        <v>1005498309</v>
      </c>
    </row>
    <row r="59" spans="1:11" ht="12.75">
      <c r="A59" s="208" t="s">
        <v>240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81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82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346283242</v>
      </c>
      <c r="K61" s="7">
        <v>269267802</v>
      </c>
    </row>
    <row r="62" spans="1:11" ht="12.75">
      <c r="A62" s="208" t="s">
        <v>83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2332426585</v>
      </c>
      <c r="K62" s="7">
        <v>2665908263</v>
      </c>
    </row>
    <row r="63" spans="1:11" ht="12.75">
      <c r="A63" s="208" t="s">
        <v>44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205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247984</v>
      </c>
      <c r="K64" s="7">
        <v>65798</v>
      </c>
    </row>
    <row r="65" spans="1:11" ht="12.75">
      <c r="A65" s="197" t="s">
        <v>54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98033</v>
      </c>
      <c r="K65" s="7">
        <v>387571</v>
      </c>
    </row>
    <row r="66" spans="1:11" ht="12.75">
      <c r="A66" s="197" t="s">
        <v>239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6809924048</v>
      </c>
      <c r="K66" s="53">
        <f>K7+K8+K40+K65</f>
        <v>6887129270</v>
      </c>
    </row>
    <row r="67" spans="1:11" ht="12.75">
      <c r="A67" s="211" t="s">
        <v>89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56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189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6180332142</v>
      </c>
      <c r="K69" s="54">
        <f>K70+K71+K72+K78+K79+K82+K85</f>
        <v>6243225620</v>
      </c>
    </row>
    <row r="70" spans="1:11" ht="12.75">
      <c r="A70" s="208" t="s">
        <v>139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164000000</v>
      </c>
      <c r="K70" s="7">
        <v>164000000</v>
      </c>
    </row>
    <row r="71" spans="1:11" ht="12.75">
      <c r="A71" s="208" t="s">
        <v>140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16921764</v>
      </c>
      <c r="K71" s="7">
        <v>16921764</v>
      </c>
    </row>
    <row r="72" spans="1:11" ht="12.75">
      <c r="A72" s="208" t="s">
        <v>141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5435730892</v>
      </c>
      <c r="K72" s="53">
        <f>K73+K74-K75+K76+K77</f>
        <v>5435730892</v>
      </c>
    </row>
    <row r="73" spans="1:11" ht="12.75">
      <c r="A73" s="208" t="s">
        <v>142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12448675</v>
      </c>
      <c r="K73" s="7">
        <v>12448675</v>
      </c>
    </row>
    <row r="74" spans="1:11" ht="12.75">
      <c r="A74" s="208" t="s">
        <v>143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41459113</v>
      </c>
      <c r="K74" s="7">
        <v>41459113</v>
      </c>
    </row>
    <row r="75" spans="1:11" ht="12.75">
      <c r="A75" s="208" t="s">
        <v>131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41459113</v>
      </c>
      <c r="K75" s="7">
        <v>41459113</v>
      </c>
    </row>
    <row r="76" spans="1:11" ht="12.75">
      <c r="A76" s="208" t="s">
        <v>132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>
        <v>5423282217</v>
      </c>
      <c r="K76" s="7">
        <v>5423282217</v>
      </c>
    </row>
    <row r="77" spans="1:11" ht="12.75">
      <c r="A77" s="208" t="s">
        <v>133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134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236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115352924</v>
      </c>
      <c r="K79" s="53">
        <f>K80-K81</f>
        <v>563679486</v>
      </c>
    </row>
    <row r="80" spans="1:11" ht="12.75">
      <c r="A80" s="217" t="s">
        <v>167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115352924</v>
      </c>
      <c r="K80" s="7">
        <v>563679486</v>
      </c>
    </row>
    <row r="81" spans="1:11" ht="12.75">
      <c r="A81" s="217" t="s">
        <v>168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0</v>
      </c>
      <c r="K81" s="7"/>
    </row>
    <row r="82" spans="1:11" ht="12.75">
      <c r="A82" s="208" t="s">
        <v>237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448326562</v>
      </c>
      <c r="K82" s="53">
        <f>K83-K84</f>
        <v>62893478</v>
      </c>
    </row>
    <row r="83" spans="1:11" ht="12.75">
      <c r="A83" s="217" t="s">
        <v>169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448326562</v>
      </c>
      <c r="K83" s="7">
        <v>62893478</v>
      </c>
    </row>
    <row r="84" spans="1:11" ht="12.75">
      <c r="A84" s="217" t="s">
        <v>170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171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17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51431212</v>
      </c>
      <c r="K86" s="53">
        <f>SUM(K87:K89)</f>
        <v>51431212</v>
      </c>
    </row>
    <row r="87" spans="1:11" ht="12.75">
      <c r="A87" s="208" t="s">
        <v>127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6545035</v>
      </c>
      <c r="K87" s="7">
        <v>6545035</v>
      </c>
    </row>
    <row r="88" spans="1:11" ht="12.75">
      <c r="A88" s="208" t="s">
        <v>128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129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44886177</v>
      </c>
      <c r="K89" s="7">
        <v>44886177</v>
      </c>
    </row>
    <row r="90" spans="1:11" ht="12.75">
      <c r="A90" s="197" t="s">
        <v>18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44417</v>
      </c>
      <c r="K90" s="53">
        <f>SUM(K91:K99)</f>
        <v>41563</v>
      </c>
    </row>
    <row r="91" spans="1:11" ht="12.75">
      <c r="A91" s="208" t="s">
        <v>130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241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/>
      <c r="K93" s="7"/>
    </row>
    <row r="94" spans="1:11" ht="12.75">
      <c r="A94" s="208" t="s">
        <v>242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243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244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92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90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44417</v>
      </c>
      <c r="K98" s="7">
        <v>41563</v>
      </c>
    </row>
    <row r="99" spans="1:11" ht="12.75">
      <c r="A99" s="208" t="s">
        <v>91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19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569337089</v>
      </c>
      <c r="K100" s="53">
        <f>SUM(K101:K112)</f>
        <v>583542331</v>
      </c>
    </row>
    <row r="101" spans="1:11" ht="12.75">
      <c r="A101" s="208" t="s">
        <v>130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517504550</v>
      </c>
      <c r="K101" s="7">
        <v>537047285</v>
      </c>
    </row>
    <row r="102" spans="1:11" ht="12.75">
      <c r="A102" s="208" t="s">
        <v>241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/>
      <c r="K103" s="7"/>
    </row>
    <row r="104" spans="1:11" ht="12.75">
      <c r="A104" s="208" t="s">
        <v>242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6750</v>
      </c>
      <c r="K104" s="7">
        <v>7488</v>
      </c>
    </row>
    <row r="105" spans="1:11" ht="12.75">
      <c r="A105" s="208" t="s">
        <v>243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12317638</v>
      </c>
      <c r="K105" s="7">
        <v>10327237</v>
      </c>
    </row>
    <row r="106" spans="1:11" ht="12.75">
      <c r="A106" s="208" t="s">
        <v>244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92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93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13353897</v>
      </c>
      <c r="K108" s="7">
        <v>9920884</v>
      </c>
    </row>
    <row r="109" spans="1:11" ht="12.75">
      <c r="A109" s="208" t="s">
        <v>94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13204309</v>
      </c>
      <c r="K109" s="7">
        <v>13582908</v>
      </c>
    </row>
    <row r="110" spans="1:11" ht="12.75">
      <c r="A110" s="208" t="s">
        <v>97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12949945</v>
      </c>
      <c r="K110" s="7">
        <v>12656529</v>
      </c>
    </row>
    <row r="111" spans="1:11" ht="12.75">
      <c r="A111" s="208" t="s">
        <v>95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96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/>
      <c r="K112" s="7"/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8779188</v>
      </c>
      <c r="K113" s="7">
        <v>8888544</v>
      </c>
    </row>
    <row r="114" spans="1:11" ht="12.75">
      <c r="A114" s="197" t="s">
        <v>23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6809924048</v>
      </c>
      <c r="K114" s="53">
        <f>K69+K86+K90+K100+K113</f>
        <v>6887129270</v>
      </c>
    </row>
    <row r="115" spans="1:11" ht="12.75">
      <c r="A115" s="222" t="s">
        <v>55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308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184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6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7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309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A2" sqref="A2:M2"/>
    </sheetView>
  </sheetViews>
  <sheetFormatPr defaultColWidth="9.140625" defaultRowHeight="12.75"/>
  <cols>
    <col min="1" max="9" width="9.140625" style="52" customWidth="1"/>
    <col min="10" max="10" width="10.8515625" style="52" customWidth="1"/>
    <col min="11" max="11" width="11.421875" style="52" customWidth="1"/>
    <col min="12" max="12" width="11.7109375" style="52" customWidth="1"/>
    <col min="13" max="13" width="11.57421875" style="52" customWidth="1"/>
    <col min="14" max="16384" width="9.140625" style="52" customWidth="1"/>
  </cols>
  <sheetData>
    <row r="1" spans="1:13" ht="12.75" customHeight="1">
      <c r="A1" s="200" t="s">
        <v>152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336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337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1.75">
      <c r="A4" s="236" t="s">
        <v>57</v>
      </c>
      <c r="B4" s="236"/>
      <c r="C4" s="236"/>
      <c r="D4" s="236"/>
      <c r="E4" s="236"/>
      <c r="F4" s="236"/>
      <c r="G4" s="236"/>
      <c r="H4" s="236"/>
      <c r="I4" s="58" t="s">
        <v>277</v>
      </c>
      <c r="J4" s="237" t="s">
        <v>317</v>
      </c>
      <c r="K4" s="237"/>
      <c r="L4" s="237" t="s">
        <v>318</v>
      </c>
      <c r="M4" s="237"/>
    </row>
    <row r="5" spans="1:13" ht="12.7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24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12267806</v>
      </c>
      <c r="K7" s="54">
        <f>SUM(K8:K9)</f>
        <v>12267806</v>
      </c>
      <c r="L7" s="54">
        <f>SUM(L8:L9)</f>
        <v>11572854</v>
      </c>
      <c r="M7" s="54">
        <f>SUM(M8:M9)</f>
        <v>11572854</v>
      </c>
    </row>
    <row r="8" spans="1:13" ht="12.75">
      <c r="A8" s="197" t="s">
        <v>150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12254814</v>
      </c>
      <c r="K8" s="7">
        <v>12254814</v>
      </c>
      <c r="L8" s="7">
        <v>11570383</v>
      </c>
      <c r="M8" s="7">
        <v>11570383</v>
      </c>
    </row>
    <row r="9" spans="1:13" ht="12.75">
      <c r="A9" s="197" t="s">
        <v>101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12992</v>
      </c>
      <c r="K9" s="7">
        <v>12992</v>
      </c>
      <c r="L9" s="7">
        <v>2471</v>
      </c>
      <c r="M9" s="7">
        <v>2471</v>
      </c>
    </row>
    <row r="10" spans="1:13" ht="12.75">
      <c r="A10" s="197" t="s">
        <v>10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10135389</v>
      </c>
      <c r="K10" s="53">
        <f>K11+K12+K16+K20+K21+K22+K25+K26</f>
        <v>10135389</v>
      </c>
      <c r="L10" s="53">
        <f>L11+L12+L16+L20+L21+L22+L25+L26</f>
        <v>10805528</v>
      </c>
      <c r="M10" s="53">
        <f>M11+M12+M16+M20+M21+M22+M25+M26</f>
        <v>10805528</v>
      </c>
    </row>
    <row r="11" spans="1:13" ht="12.75">
      <c r="A11" s="197" t="s">
        <v>102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197" t="s">
        <v>20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2696702</v>
      </c>
      <c r="K12" s="53">
        <f>SUM(K13:K15)</f>
        <v>2696702</v>
      </c>
      <c r="L12" s="53">
        <f>SUM(L13:L15)</f>
        <v>2926313</v>
      </c>
      <c r="M12" s="53">
        <f>SUM(M13:M15)</f>
        <v>2926313</v>
      </c>
    </row>
    <row r="13" spans="1:13" ht="12.75">
      <c r="A13" s="208" t="s">
        <v>144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508033</v>
      </c>
      <c r="K13" s="7">
        <v>508033</v>
      </c>
      <c r="L13" s="7">
        <v>510260</v>
      </c>
      <c r="M13" s="7">
        <v>510260</v>
      </c>
    </row>
    <row r="14" spans="1:13" ht="12.75">
      <c r="A14" s="208" t="s">
        <v>145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ht="12.75">
      <c r="A15" s="208" t="s">
        <v>59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2188669</v>
      </c>
      <c r="K15" s="7">
        <v>2188669</v>
      </c>
      <c r="L15" s="7">
        <v>2416053</v>
      </c>
      <c r="M15" s="7">
        <v>2416053</v>
      </c>
    </row>
    <row r="16" spans="1:13" ht="12.75">
      <c r="A16" s="197" t="s">
        <v>21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3835858</v>
      </c>
      <c r="K16" s="53">
        <f>SUM(K17:K19)</f>
        <v>3835858</v>
      </c>
      <c r="L16" s="53">
        <f>SUM(L17:L19)</f>
        <v>4052315</v>
      </c>
      <c r="M16" s="53">
        <f>SUM(M17:M19)</f>
        <v>4052315</v>
      </c>
    </row>
    <row r="17" spans="1:13" ht="12.75">
      <c r="A17" s="208" t="s">
        <v>60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1939008</v>
      </c>
      <c r="K17" s="7">
        <v>1939008</v>
      </c>
      <c r="L17" s="7">
        <v>1913698</v>
      </c>
      <c r="M17" s="7">
        <v>1913698</v>
      </c>
    </row>
    <row r="18" spans="1:13" ht="12.75">
      <c r="A18" s="208" t="s">
        <v>61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1372455</v>
      </c>
      <c r="K18" s="7">
        <v>1372455</v>
      </c>
      <c r="L18" s="7">
        <v>1603936</v>
      </c>
      <c r="M18" s="7">
        <v>1603936</v>
      </c>
    </row>
    <row r="19" spans="1:13" ht="12.75">
      <c r="A19" s="208" t="s">
        <v>62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524395</v>
      </c>
      <c r="K19" s="7">
        <v>524395</v>
      </c>
      <c r="L19" s="7">
        <v>534681</v>
      </c>
      <c r="M19" s="7">
        <v>534681</v>
      </c>
    </row>
    <row r="20" spans="1:13" ht="12.75">
      <c r="A20" s="197" t="s">
        <v>103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1268106</v>
      </c>
      <c r="K20" s="7">
        <v>1268106</v>
      </c>
      <c r="L20" s="7">
        <v>1452769</v>
      </c>
      <c r="M20" s="7">
        <v>1452769</v>
      </c>
    </row>
    <row r="21" spans="1:13" ht="12.75">
      <c r="A21" s="197" t="s">
        <v>104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2152172</v>
      </c>
      <c r="K21" s="7">
        <v>2152172</v>
      </c>
      <c r="L21" s="7">
        <v>2153351</v>
      </c>
      <c r="M21" s="7">
        <v>2153351</v>
      </c>
    </row>
    <row r="22" spans="1:13" ht="12.75">
      <c r="A22" s="197" t="s">
        <v>22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135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8" t="s">
        <v>136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197" t="s">
        <v>105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197" t="s">
        <v>48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182551</v>
      </c>
      <c r="K26" s="7">
        <v>182551</v>
      </c>
      <c r="L26" s="7">
        <v>220780</v>
      </c>
      <c r="M26" s="7">
        <v>220780</v>
      </c>
    </row>
    <row r="27" spans="1:13" ht="12.75">
      <c r="A27" s="197" t="s">
        <v>211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72719501</v>
      </c>
      <c r="K27" s="53">
        <f>SUM(K28:K32)</f>
        <v>72719501</v>
      </c>
      <c r="L27" s="53">
        <f>SUM(L28:L32)</f>
        <v>83620716</v>
      </c>
      <c r="M27" s="53">
        <f>SUM(M28:M32)</f>
        <v>83620716</v>
      </c>
    </row>
    <row r="28" spans="1:13" ht="25.5" customHeight="1">
      <c r="A28" s="197" t="s">
        <v>225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19572507</v>
      </c>
      <c r="K28" s="7">
        <v>19572507</v>
      </c>
      <c r="L28" s="7">
        <v>17055318</v>
      </c>
      <c r="M28" s="7">
        <v>17055318</v>
      </c>
    </row>
    <row r="29" spans="1:13" ht="26.25" customHeight="1">
      <c r="A29" s="197" t="s">
        <v>153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53146994</v>
      </c>
      <c r="K29" s="7">
        <v>53146994</v>
      </c>
      <c r="L29" s="7">
        <v>66565398</v>
      </c>
      <c r="M29" s="7">
        <v>66565398</v>
      </c>
    </row>
    <row r="30" spans="1:13" ht="12.75">
      <c r="A30" s="197" t="s">
        <v>137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97" t="s">
        <v>221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97" t="s">
        <v>138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197" t="s">
        <v>212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26900983</v>
      </c>
      <c r="K33" s="53">
        <f>SUM(K34:K37)</f>
        <v>26900983</v>
      </c>
      <c r="L33" s="53">
        <f>SUM(L34:L37)</f>
        <v>8942343</v>
      </c>
      <c r="M33" s="53">
        <f>SUM(M34:M37)</f>
        <v>8942343</v>
      </c>
    </row>
    <row r="34" spans="1:13" ht="12.75">
      <c r="A34" s="197" t="s">
        <v>64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>
        <v>12121700</v>
      </c>
      <c r="K34" s="7">
        <v>12121700</v>
      </c>
      <c r="L34" s="7">
        <v>8606979</v>
      </c>
      <c r="M34" s="7">
        <v>8606979</v>
      </c>
    </row>
    <row r="35" spans="1:13" ht="26.25" customHeight="1">
      <c r="A35" s="197" t="s">
        <v>63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14779281</v>
      </c>
      <c r="K35" s="7">
        <v>14779281</v>
      </c>
      <c r="L35" s="7">
        <v>335364</v>
      </c>
      <c r="M35" s="7">
        <v>335364</v>
      </c>
    </row>
    <row r="36" spans="1:13" ht="12.75">
      <c r="A36" s="197" t="s">
        <v>222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97" t="s">
        <v>65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>
        <v>2</v>
      </c>
      <c r="K37" s="7">
        <v>2</v>
      </c>
      <c r="L37" s="7">
        <v>0</v>
      </c>
      <c r="M37" s="7">
        <v>0</v>
      </c>
    </row>
    <row r="38" spans="1:13" ht="12.75">
      <c r="A38" s="197" t="s">
        <v>193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97" t="s">
        <v>194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97" t="s">
        <v>223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97" t="s">
        <v>224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97" t="s">
        <v>213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84987307</v>
      </c>
      <c r="K42" s="53">
        <f>K7+K27+K38+K40</f>
        <v>84987307</v>
      </c>
      <c r="L42" s="53">
        <f>L7+L27+L38+L40</f>
        <v>95193570</v>
      </c>
      <c r="M42" s="53">
        <f>M7+M27+M38+M40</f>
        <v>95193570</v>
      </c>
    </row>
    <row r="43" spans="1:13" ht="12.75">
      <c r="A43" s="197" t="s">
        <v>214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37036372</v>
      </c>
      <c r="K43" s="53">
        <f>K10+K33+K39+K41</f>
        <v>37036372</v>
      </c>
      <c r="L43" s="53">
        <f>L10+L33+L39+L41</f>
        <v>19747871</v>
      </c>
      <c r="M43" s="53">
        <f>M10+M33+M39+M41</f>
        <v>19747871</v>
      </c>
    </row>
    <row r="44" spans="1:13" ht="12.75">
      <c r="A44" s="197" t="s">
        <v>234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47950935</v>
      </c>
      <c r="K44" s="53">
        <f>K42-K43</f>
        <v>47950935</v>
      </c>
      <c r="L44" s="53">
        <f>L42-L43</f>
        <v>75445699</v>
      </c>
      <c r="M44" s="53">
        <f>M42-M43</f>
        <v>75445699</v>
      </c>
    </row>
    <row r="45" spans="1:13" ht="12.75">
      <c r="A45" s="217" t="s">
        <v>216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47950935</v>
      </c>
      <c r="K45" s="53">
        <f>IF(K42&gt;K43,K42-K43,0)</f>
        <v>47950935</v>
      </c>
      <c r="L45" s="53">
        <f>IF(L42&gt;L43,L42-L43,0)</f>
        <v>75445699</v>
      </c>
      <c r="M45" s="53">
        <f>IF(M42&gt;M43,M42-M43,0)</f>
        <v>75445699</v>
      </c>
    </row>
    <row r="46" spans="1:13" ht="12.75">
      <c r="A46" s="217" t="s">
        <v>217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215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>
        <v>4338743</v>
      </c>
      <c r="K47" s="7">
        <v>4338743</v>
      </c>
      <c r="L47" s="7">
        <v>12552221</v>
      </c>
      <c r="M47" s="7">
        <v>12552221</v>
      </c>
    </row>
    <row r="48" spans="1:13" ht="12.75">
      <c r="A48" s="197" t="s">
        <v>235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43612192</v>
      </c>
      <c r="K48" s="53">
        <f>K44-K47</f>
        <v>43612192</v>
      </c>
      <c r="L48" s="53">
        <f>L44-L47</f>
        <v>62893478</v>
      </c>
      <c r="M48" s="53">
        <f>M44-M47</f>
        <v>62893478</v>
      </c>
    </row>
    <row r="49" spans="1:13" ht="12.75">
      <c r="A49" s="217" t="s">
        <v>190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43612192</v>
      </c>
      <c r="K49" s="53">
        <f>IF(K48&gt;0,K48,0)</f>
        <v>43612192</v>
      </c>
      <c r="L49" s="53">
        <f>IF(L48&gt;0,L48,0)</f>
        <v>62893478</v>
      </c>
      <c r="M49" s="53">
        <f>IF(M48&gt;0,M48,0)</f>
        <v>62893478</v>
      </c>
    </row>
    <row r="50" spans="1:13" ht="12.75">
      <c r="A50" s="241" t="s">
        <v>218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310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185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232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233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187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202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43612192</v>
      </c>
      <c r="K56" s="6">
        <v>43612192</v>
      </c>
      <c r="L56" s="6">
        <v>62893478</v>
      </c>
      <c r="M56" s="6">
        <v>62893478</v>
      </c>
    </row>
    <row r="57" spans="1:13" ht="12.75">
      <c r="A57" s="197" t="s">
        <v>219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226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25.5" customHeight="1">
      <c r="A59" s="197" t="s">
        <v>227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24.75" customHeight="1">
      <c r="A60" s="197" t="s">
        <v>43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228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229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230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231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220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24.75" customHeight="1">
      <c r="A66" s="197" t="s">
        <v>191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192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43612192</v>
      </c>
      <c r="K67" s="61">
        <f>K56+K66</f>
        <v>43612192</v>
      </c>
      <c r="L67" s="61">
        <f>L56+L66</f>
        <v>62893478</v>
      </c>
      <c r="M67" s="61">
        <f>M56+M66</f>
        <v>62893478</v>
      </c>
    </row>
    <row r="68" spans="1:13" ht="12.75" customHeight="1">
      <c r="A68" s="248" t="s">
        <v>311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186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232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233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0" width="10.140625" style="52" customWidth="1"/>
    <col min="11" max="11" width="10.00390625" style="52" customWidth="1"/>
    <col min="12" max="16384" width="9.140625" style="52" customWidth="1"/>
  </cols>
  <sheetData>
    <row r="1" spans="1:11" ht="12.75" customHeight="1">
      <c r="A1" s="255" t="s">
        <v>162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336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337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1.75">
      <c r="A4" s="257" t="s">
        <v>57</v>
      </c>
      <c r="B4" s="257"/>
      <c r="C4" s="257"/>
      <c r="D4" s="257"/>
      <c r="E4" s="257"/>
      <c r="F4" s="257"/>
      <c r="G4" s="257"/>
      <c r="H4" s="257"/>
      <c r="I4" s="66" t="s">
        <v>277</v>
      </c>
      <c r="J4" s="67" t="s">
        <v>317</v>
      </c>
      <c r="K4" s="67" t="s">
        <v>318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281</v>
      </c>
      <c r="K5" s="69" t="s">
        <v>282</v>
      </c>
    </row>
    <row r="6" spans="1:11" ht="12.75">
      <c r="A6" s="214" t="s">
        <v>154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38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47950935</v>
      </c>
      <c r="K7" s="7">
        <v>75445699</v>
      </c>
    </row>
    <row r="8" spans="1:11" ht="12.75">
      <c r="A8" s="208" t="s">
        <v>39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1268106</v>
      </c>
      <c r="K8" s="7">
        <v>1452769</v>
      </c>
    </row>
    <row r="9" spans="1:11" ht="12.75">
      <c r="A9" s="208" t="s">
        <v>40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0</v>
      </c>
      <c r="K9" s="7">
        <v>14205243</v>
      </c>
    </row>
    <row r="10" spans="1:11" ht="12.75">
      <c r="A10" s="208" t="s">
        <v>41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0</v>
      </c>
      <c r="K10" s="7">
        <v>0</v>
      </c>
    </row>
    <row r="11" spans="1:11" ht="12.75">
      <c r="A11" s="208" t="s">
        <v>42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0</v>
      </c>
      <c r="K11" s="7">
        <v>0</v>
      </c>
    </row>
    <row r="12" spans="1:11" ht="12.75">
      <c r="A12" s="208" t="s">
        <v>49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0</v>
      </c>
      <c r="K12" s="7">
        <v>0</v>
      </c>
    </row>
    <row r="13" spans="1:11" ht="12.75">
      <c r="A13" s="197" t="s">
        <v>155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49219041</v>
      </c>
      <c r="K13" s="53">
        <f>SUM(K7:K12)</f>
        <v>91103711</v>
      </c>
    </row>
    <row r="14" spans="1:11" ht="12.75">
      <c r="A14" s="208" t="s">
        <v>50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6186616</v>
      </c>
      <c r="K14" s="7">
        <v>0</v>
      </c>
    </row>
    <row r="15" spans="1:11" ht="12.75">
      <c r="A15" s="208" t="s">
        <v>51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116407</v>
      </c>
      <c r="K15" s="7">
        <v>927208</v>
      </c>
    </row>
    <row r="16" spans="1:11" ht="12.75">
      <c r="A16" s="208" t="s">
        <v>52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0</v>
      </c>
      <c r="K16" s="7">
        <v>0</v>
      </c>
    </row>
    <row r="17" spans="1:11" ht="12.75">
      <c r="A17" s="208" t="s">
        <v>53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44921171</v>
      </c>
      <c r="K17" s="7">
        <v>100447625</v>
      </c>
    </row>
    <row r="18" spans="1:11" ht="12.75">
      <c r="A18" s="197" t="s">
        <v>156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51224194</v>
      </c>
      <c r="K18" s="53">
        <f>SUM(K14:K17)</f>
        <v>101374833</v>
      </c>
    </row>
    <row r="19" spans="1:11" ht="24.75" customHeight="1">
      <c r="A19" s="197" t="s">
        <v>34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25.5" customHeight="1">
      <c r="A20" s="197" t="s">
        <v>35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2005153</v>
      </c>
      <c r="K20" s="53">
        <f>IF(K18&gt;K13,K18-K13,0)</f>
        <v>10271122</v>
      </c>
    </row>
    <row r="21" spans="1:11" ht="12.75">
      <c r="A21" s="214" t="s">
        <v>157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176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44076</v>
      </c>
      <c r="K22" s="7">
        <v>0</v>
      </c>
    </row>
    <row r="23" spans="1:11" ht="12.75">
      <c r="A23" s="208" t="s">
        <v>177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>
        <v>0</v>
      </c>
      <c r="K23" s="7">
        <v>0</v>
      </c>
    </row>
    <row r="24" spans="1:11" ht="12.75">
      <c r="A24" s="208" t="s">
        <v>178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42676044</v>
      </c>
      <c r="K24" s="7">
        <v>59006029</v>
      </c>
    </row>
    <row r="25" spans="1:11" ht="12.75">
      <c r="A25" s="208" t="s">
        <v>179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>
        <v>57209</v>
      </c>
      <c r="K25" s="7">
        <v>0</v>
      </c>
    </row>
    <row r="26" spans="1:11" ht="12.75">
      <c r="A26" s="208" t="s">
        <v>180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189640595</v>
      </c>
      <c r="K26" s="7">
        <v>266978068</v>
      </c>
    </row>
    <row r="27" spans="1:11" ht="12.75">
      <c r="A27" s="197" t="s">
        <v>166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232417924</v>
      </c>
      <c r="K27" s="53">
        <f>SUM(K22:K26)</f>
        <v>325984097</v>
      </c>
    </row>
    <row r="28" spans="1:11" ht="12.75">
      <c r="A28" s="208" t="s">
        <v>113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2897274</v>
      </c>
      <c r="K28" s="7">
        <v>1424014</v>
      </c>
    </row>
    <row r="29" spans="1:11" ht="12.75">
      <c r="A29" s="208" t="s">
        <v>114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462300</v>
      </c>
      <c r="K29" s="7">
        <v>4600</v>
      </c>
    </row>
    <row r="30" spans="1:11" ht="12.75">
      <c r="A30" s="208" t="s">
        <v>14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225410216</v>
      </c>
      <c r="K30" s="7">
        <v>331260253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228769790</v>
      </c>
      <c r="K31" s="53">
        <f>SUM(K28:K30)</f>
        <v>332688867</v>
      </c>
    </row>
    <row r="32" spans="1:11" ht="24" customHeight="1">
      <c r="A32" s="197" t="s">
        <v>36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3648134</v>
      </c>
      <c r="K32" s="53">
        <f>IF(K27&gt;K31,K27-K31,0)</f>
        <v>0</v>
      </c>
    </row>
    <row r="33" spans="1:11" ht="24.75" customHeight="1">
      <c r="A33" s="197" t="s">
        <v>37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0</v>
      </c>
      <c r="K33" s="53">
        <f>IF(K31&gt;K27,K31-K27,0)</f>
        <v>6704770</v>
      </c>
    </row>
    <row r="34" spans="1:11" ht="12.75">
      <c r="A34" s="214" t="s">
        <v>158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172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>
        <v>0</v>
      </c>
      <c r="K35" s="7">
        <v>0</v>
      </c>
    </row>
    <row r="36" spans="1:11" ht="12.75">
      <c r="A36" s="208" t="s">
        <v>27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0</v>
      </c>
      <c r="K36" s="7">
        <v>17087122</v>
      </c>
    </row>
    <row r="37" spans="1:11" ht="12.75">
      <c r="A37" s="208" t="s">
        <v>28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0</v>
      </c>
      <c r="K37" s="7">
        <v>0</v>
      </c>
    </row>
    <row r="38" spans="1:11" ht="12.75">
      <c r="A38" s="197" t="s">
        <v>66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0</v>
      </c>
      <c r="K38" s="53">
        <f>SUM(K35:K37)</f>
        <v>17087122</v>
      </c>
    </row>
    <row r="39" spans="1:11" ht="12.75">
      <c r="A39" s="208" t="s">
        <v>29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0</v>
      </c>
      <c r="K39" s="7">
        <v>0</v>
      </c>
    </row>
    <row r="40" spans="1:11" ht="12.75">
      <c r="A40" s="208" t="s">
        <v>30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167802</v>
      </c>
      <c r="K40" s="7">
        <v>293416</v>
      </c>
    </row>
    <row r="41" spans="1:11" ht="12.75">
      <c r="A41" s="208" t="s">
        <v>31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0</v>
      </c>
      <c r="K41" s="7">
        <v>0</v>
      </c>
    </row>
    <row r="42" spans="1:11" ht="12.75">
      <c r="A42" s="208" t="s">
        <v>32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>
        <v>0</v>
      </c>
      <c r="K42" s="7">
        <v>0</v>
      </c>
    </row>
    <row r="43" spans="1:11" ht="12.75">
      <c r="A43" s="208" t="s">
        <v>33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0</v>
      </c>
      <c r="K43" s="7">
        <v>0</v>
      </c>
    </row>
    <row r="44" spans="1:11" ht="12.75">
      <c r="A44" s="197" t="s">
        <v>67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167802</v>
      </c>
      <c r="K44" s="53">
        <f>SUM(K39:K43)</f>
        <v>293416</v>
      </c>
    </row>
    <row r="45" spans="1:11" ht="25.5" customHeight="1">
      <c r="A45" s="197" t="s">
        <v>15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0</v>
      </c>
      <c r="K45" s="53">
        <f>IF(K38&gt;K44,K38-K44,0)</f>
        <v>16793706</v>
      </c>
    </row>
    <row r="46" spans="1:11" ht="25.5" customHeight="1">
      <c r="A46" s="197" t="s">
        <v>16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167802</v>
      </c>
      <c r="K46" s="53">
        <f>IF(K44&gt;K38,K44-K38,0)</f>
        <v>0</v>
      </c>
    </row>
    <row r="47" spans="1:11" ht="12.75">
      <c r="A47" s="208" t="s">
        <v>68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1475179</v>
      </c>
      <c r="K47" s="53">
        <f>IF(K19-K20+K32-K33+K45-K46&gt;0,K19-K20+K32-K33+K45-K46,0)</f>
        <v>0</v>
      </c>
    </row>
    <row r="48" spans="1:11" ht="12.75">
      <c r="A48" s="208" t="s">
        <v>69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182186</v>
      </c>
    </row>
    <row r="49" spans="1:11" ht="12.75">
      <c r="A49" s="208" t="s">
        <v>159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2126747</v>
      </c>
      <c r="K49" s="7">
        <v>247984</v>
      </c>
    </row>
    <row r="50" spans="1:11" ht="12.75">
      <c r="A50" s="208" t="s">
        <v>173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1475179</v>
      </c>
      <c r="K50" s="7">
        <v>0</v>
      </c>
    </row>
    <row r="51" spans="1:11" ht="12.75">
      <c r="A51" s="208" t="s">
        <v>174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0</v>
      </c>
      <c r="K51" s="7">
        <v>182186</v>
      </c>
    </row>
    <row r="52" spans="1:11" ht="12.75">
      <c r="A52" s="230" t="s">
        <v>175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3601926</v>
      </c>
      <c r="K52" s="61">
        <f>K49+K50-K51</f>
        <v>65798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336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341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21.75">
      <c r="A4" s="257" t="s">
        <v>57</v>
      </c>
      <c r="B4" s="257"/>
      <c r="C4" s="257"/>
      <c r="D4" s="257"/>
      <c r="E4" s="257"/>
      <c r="F4" s="257"/>
      <c r="G4" s="257"/>
      <c r="H4" s="257"/>
      <c r="I4" s="66" t="s">
        <v>277</v>
      </c>
      <c r="J4" s="67" t="s">
        <v>317</v>
      </c>
      <c r="K4" s="67" t="s">
        <v>318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281</v>
      </c>
      <c r="K5" s="73" t="s">
        <v>282</v>
      </c>
    </row>
    <row r="6" spans="1:11" ht="12.75">
      <c r="A6" s="214" t="s">
        <v>154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197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117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118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119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120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196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121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126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45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25.5" customHeight="1">
      <c r="A20" s="197" t="s">
        <v>106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25.5" customHeight="1">
      <c r="A21" s="211" t="s">
        <v>107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157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163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164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319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320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165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112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46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26.25" customHeight="1">
      <c r="A33" s="197" t="s">
        <v>108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25.5" customHeight="1">
      <c r="A34" s="197" t="s">
        <v>109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158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172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 customHeight="1">
      <c r="A37" s="208" t="s">
        <v>27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28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47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29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30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31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32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33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146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25.5" customHeight="1">
      <c r="A46" s="197" t="s">
        <v>160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25.5" customHeight="1">
      <c r="A47" s="197" t="s">
        <v>161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147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13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159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173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174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175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customWidth="1"/>
    <col min="12" max="16384" width="9.140625" style="76" customWidth="1"/>
  </cols>
  <sheetData>
    <row r="1" spans="1:12" ht="12.75">
      <c r="A1" s="274" t="s">
        <v>279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">
      <c r="A2" s="42"/>
      <c r="B2" s="74"/>
      <c r="C2" s="284" t="s">
        <v>280</v>
      </c>
      <c r="D2" s="284"/>
      <c r="E2" s="77" t="s">
        <v>339</v>
      </c>
      <c r="F2" s="43" t="s">
        <v>248</v>
      </c>
      <c r="G2" s="285" t="s">
        <v>340</v>
      </c>
      <c r="H2" s="286"/>
      <c r="I2" s="74"/>
      <c r="J2" s="74"/>
      <c r="K2" s="74"/>
      <c r="L2" s="78"/>
    </row>
    <row r="3" spans="1:11" ht="21.75">
      <c r="A3" s="287" t="s">
        <v>57</v>
      </c>
      <c r="B3" s="287"/>
      <c r="C3" s="287"/>
      <c r="D3" s="287"/>
      <c r="E3" s="287"/>
      <c r="F3" s="287"/>
      <c r="G3" s="287"/>
      <c r="H3" s="287"/>
      <c r="I3" s="81" t="s">
        <v>303</v>
      </c>
      <c r="J3" s="82" t="s">
        <v>148</v>
      </c>
      <c r="K3" s="82" t="s">
        <v>149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281</v>
      </c>
      <c r="K4" s="83" t="s">
        <v>282</v>
      </c>
    </row>
    <row r="5" spans="1:11" ht="12.75">
      <c r="A5" s="276" t="s">
        <v>283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164000000</v>
      </c>
      <c r="K5" s="45">
        <v>164000000</v>
      </c>
    </row>
    <row r="6" spans="1:11" ht="12.75">
      <c r="A6" s="276" t="s">
        <v>284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16921764</v>
      </c>
      <c r="K6" s="46">
        <v>16921764</v>
      </c>
    </row>
    <row r="7" spans="1:11" ht="12.75">
      <c r="A7" s="276" t="s">
        <v>285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5435730892</v>
      </c>
      <c r="K7" s="46">
        <v>5435730892</v>
      </c>
    </row>
    <row r="8" spans="1:11" ht="12.75">
      <c r="A8" s="276" t="s">
        <v>286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115352924</v>
      </c>
      <c r="K8" s="46">
        <v>563679486</v>
      </c>
    </row>
    <row r="9" spans="1:11" ht="12.75">
      <c r="A9" s="276" t="s">
        <v>287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448326562</v>
      </c>
      <c r="K9" s="46">
        <v>62893478</v>
      </c>
    </row>
    <row r="10" spans="1:11" ht="12.75">
      <c r="A10" s="276" t="s">
        <v>288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289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290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291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292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6180332142</v>
      </c>
      <c r="K14" s="79">
        <f>SUM(K5:K13)</f>
        <v>6243225620</v>
      </c>
    </row>
    <row r="15" spans="1:11" ht="12.75">
      <c r="A15" s="276" t="s">
        <v>293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294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295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296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297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298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299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300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301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302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9" t="s">
        <v>278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314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Doris Vičić</cp:lastModifiedBy>
  <cp:lastPrinted>2013-04-30T13:48:05Z</cp:lastPrinted>
  <dcterms:created xsi:type="dcterms:W3CDTF">2008-10-17T11:51:54Z</dcterms:created>
  <dcterms:modified xsi:type="dcterms:W3CDTF">2013-04-30T13:50:10Z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