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<sst xmlns="http://schemas.openxmlformats.org/spreadsheetml/2006/main" count="413" uniqueCount="356">
  <si>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</si>
  <si>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</si>
  <si>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</si>
  <si>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</si>
  <si>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</si>
  <si>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</si>
  <si>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</si>
  <si>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</si>
  <si>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</si>
  <si>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</si>
  <si>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</si>
  <si>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</si>
  <si>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</si>
  <si>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</si>
  <si>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</si>
  <si>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</si>
  <si>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</si>
  <si>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</si>
  <si>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</si>
  <si>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</si>
  <si>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</si>
  <si>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</si>
  <si>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</si>
  <si>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</si>
  <si>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</si>
  <si>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</si>
  <si>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</si>
  <si>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</si>
  <si>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</si>
  <si>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</si>
  <si>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</si>
  <si>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</si>
  <si>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</si>
  <si>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</si>
  <si>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</si>
  <si>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</si>
  <si>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</si>
  <si>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</si>
  <si>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</si>
  <si>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</si>
  <si>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</si>
  <si>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</si>
  <si>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</si>
  <si>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</si>
  <si>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</si>
  <si>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</si>
  <si>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</si>
  <si>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</si>
  <si>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</si>
  <si>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</si>
  <si>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</si>
  <si>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</si>
  <si>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</si>
  <si>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</si>
  <si>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</si>
  <si>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</si>
  <si>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</si>
  <si>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</si>
  <si>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</si>
  <si>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</si>
  <si>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</si>
  <si>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</si>
  <si>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</si>
  <si>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</si>
  <si>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</si>
  <si>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</si>
  <si>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</si>
  <si>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</si>
  <si>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</si>
  <si>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</si>
  <si>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</si>
  <si>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</si>
  <si>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</si>
  <si>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</si>
  <si>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</si>
  <si>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</si>
  <si>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</si>
  <si>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</si>
  <si>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</si>
  <si>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</si>
  <si>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</si>
  <si>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</si>
  <si>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</si>
  <si>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</si>
  <si>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</si>
  <si>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</si>
  <si>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</si>
  <si>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</si>
  <si>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</si>
  <si>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</si>
  <si>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</si>
  <si>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</si>
  <si>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</si>
  <si>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</si>
  <si>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</si>
  <si>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</si>
  <si>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</si>
  <si>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</si>
  <si>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</si>
  <si>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</si>
  <si>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</si>
  <si>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</si>
  <si>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</si>
  <si>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</si>
  <si>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</si>
  <si>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</si>
  <si>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</si>
  <si>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</si>
  <si>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</si>
  <si>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</si>
  <si>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</si>
  <si>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</si>
  <si>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</si>
  <si>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</si>
  <si>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</si>
  <si>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</si>
  <si>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</si>
  <si>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</si>
  <si>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</si>
  <si>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</si>
  <si>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</si>
  <si>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</si>
  <si>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</si>
  <si>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</si>
  <si>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</si>
  <si>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</si>
  <si>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</si>
  <si>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</si>
  <si>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</si>
  <si>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</si>
  <si>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</si>
  <si>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</si>
  <si>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</si>
  <si>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</si>
  <si>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</si>
  <si>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</si>
  <si>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</si>
  <si>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</si>
  <si>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</si>
  <si>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</si>
  <si>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</si>
  <si>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</si>
  <si>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</si>
  <si>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</si>
  <si>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</si>
  <si>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</si>
  <si>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</si>
  <si>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</si>
  <si>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</si>
  <si>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</si>
  <si>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</si>
  <si>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</si>
  <si>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</si>
  <si>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</si>
  <si>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</si>
  <si>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</si>
  <si>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</si>
  <si>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</si>
  <si>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</si>
  <si>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</si>
  <si>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</si>
  <si>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</si>
  <si>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</si>
  <si>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</si>
  <si>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</si>
  <si>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</si>
  <si>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</si>
  <si>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</si>
  <si>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</si>
  <si>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</si>
  <si>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</si>
  <si>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</si>
  <si>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</si>
  <si>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</si>
  <si>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</si>
  <si>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</si>
  <si>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</si>
  <si>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</si>
  <si>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</si>
  <si>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</si>
  <si>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</si>
  <si>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</si>
  <si>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</si>
  <si>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</si>
  <si>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</si>
  <si>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</si>
  <si>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</si>
  <si>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</si>
  <si>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</si>
  <si>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</si>
  <si>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</si>
  <si>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</si>
  <si>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</si>
  <si>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</si>
  <si>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</si>
  <si>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</si>
  <si>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</si>
  <si>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</si>
  <si>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</si>
  <si>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</si>
  <si>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</si>
  <si>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</si>
  <si>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</si>
  <si>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</si>
  <si>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</si>
  <si>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</si>
  <si>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</si>
  <si>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</si>
  <si>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</si>
  <si>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</si>
  <si>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</si>
  <si>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</si>
  <si>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</si>
  <si>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</si>
  <si>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</si>
  <si>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</si>
  <si>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</si>
  <si>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</si>
  <si>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</si>
  <si>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</si>
  <si>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</si>
  <si>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</si>
  <si>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</si>
  <si>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</si>
  <si>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</si>
  <si>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</si>
  <si>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</si>
  <si>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</si>
  <si>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</si>
  <si>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</si>
  <si>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</si>
  <si>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</si>
  <si>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</si>
  <si>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</si>
  <si>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</si>
  <si>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</si>
  <si>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</si>
  <si>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</si>
  <si>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</si>
  <si>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</si>
  <si>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</si>
  <si>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</si>
  <si>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</si>
  <si>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</si>
  <si>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</si>
  <si>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</si>
  <si>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</si>
  <si>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</si>
  <si>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</si>
  <si>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</si>
  <si>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</si>
  <si>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</si>
  <si>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</si>
  <si>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</si>
  <si>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</si>
  <si>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</si>
  <si>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</si>
  <si>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</si>
  <si>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</si>
  <si>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</si>
  <si>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</si>
  <si>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</si>
  <si>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</si>
  <si>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</si>
  <si>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</si>
  <si>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</si>
  <si>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</si>
  <si>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</si>
  <si>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</si>
  <si>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</si>
  <si>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</si>
  <si>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</si>
  <si>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</si>
  <si>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</si>
  <si>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</si>
  <si>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</si>
  <si>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</si>
  <si>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</si>
  <si>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</si>
  <si>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</si>
  <si>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</si>
  <si>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</si>
  <si>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</si>
  <si>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</si>
  <si>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</si>
  <si>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</si>
  <si>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</si>
  <si>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</si>
  <si>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</si>
  <si>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</si>
  <si>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</si>
  <si>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</si>
  <si>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</si>
  <si>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</si>
  <si>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</si>
  <si>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</si>
  <si>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</si>
  <si>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</si>
  <si>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</si>
  <si>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</si>
  <si>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</si>
  <si>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</si>
  <si>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</si>
  <si>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</si>
  <si>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</si>
  <si>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</si>
  <si>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</si>
  <si>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</si>
  <si>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</si>
  <si>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</si>
  <si>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</si>
  <si>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</si>
  <si>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</si>
  <si>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</si>
  <si>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</si>
  <si>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</si>
  <si>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</si>
  <si>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</si>
  <si>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</si>
  <si>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</si>
  <si>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</si>
  <si>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</si>
  <si>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</si>
  <si>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</si>
  <si>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</si>
  <si>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</si>
  <si>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</si>
  <si>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</si>
  <si>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</si>
  <si>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</si>
  <si>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</si>
  <si>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</si>
  <si>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TDR d.o.o.</t>
  </si>
  <si>
    <t>ROVINJ, OBALA VLADIMIRA NAZORA 1</t>
  </si>
  <si>
    <t>01773259</t>
  </si>
  <si>
    <t>ADRIA RESORTS d.o.o.</t>
  </si>
  <si>
    <t>01537733</t>
  </si>
  <si>
    <t>HRVATSKI DUHANI d.d.</t>
  </si>
  <si>
    <t>VIROVITICA, OSJEČKA 2</t>
  </si>
  <si>
    <t>01744216</t>
  </si>
  <si>
    <t>ISTRAGRAFIKA d.d.</t>
  </si>
  <si>
    <t>03075290</t>
  </si>
  <si>
    <t>INOVINE d.d.</t>
  </si>
  <si>
    <t>ZAGREB, DRAŠKOVIĆEVA 27</t>
  </si>
  <si>
    <t>02330725</t>
  </si>
  <si>
    <t>TVORNICA DUHANA ZAGREB d.d.</t>
  </si>
  <si>
    <t>03212785</t>
  </si>
  <si>
    <t>Vitomir Palinec</t>
  </si>
  <si>
    <t>052 801 118</t>
  </si>
  <si>
    <t>052 811 284</t>
  </si>
  <si>
    <t>Branko Zec</t>
  </si>
  <si>
    <t>stanje na dan 31.03.2013.</t>
  </si>
  <si>
    <t>Obveznik: ADRIS GRUPA d.d.</t>
  </si>
  <si>
    <t>u razdoblju 01.01.2013. do 31.03.2013.</t>
  </si>
  <si>
    <t>Obveznik:ADRIS GRUPA d.d.</t>
  </si>
  <si>
    <t>u razdoblju 01.01.2013 do 31.03.2013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</si>
</sst>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3" t="s">
        <v>246</v>
      </c>
      <c r="B1" s="174"/>
      <c r="C1" s="17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247</v>
      </c>
      <c r="B2" s="134"/>
      <c r="C2" s="134"/>
      <c r="D2" s="135"/>
      <c r="E2" s="120">
        <v>41275</v>
      </c>
      <c r="F2" s="12"/>
      <c r="G2" s="13" t="s">
        <v>248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249</v>
      </c>
      <c r="B6" s="140"/>
      <c r="C6" s="131" t="s">
        <v>321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250</v>
      </c>
      <c r="B8" s="142"/>
      <c r="C8" s="131" t="s">
        <v>322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251</v>
      </c>
      <c r="B10" s="129"/>
      <c r="C10" s="131" t="s">
        <v>323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252</v>
      </c>
      <c r="B12" s="140"/>
      <c r="C12" s="143" t="s">
        <v>324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253</v>
      </c>
      <c r="B14" s="140"/>
      <c r="C14" s="146">
        <v>52210</v>
      </c>
      <c r="D14" s="147"/>
      <c r="E14" s="16"/>
      <c r="F14" s="143" t="s">
        <v>325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254</v>
      </c>
      <c r="B16" s="140"/>
      <c r="C16" s="143" t="s">
        <v>326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255</v>
      </c>
      <c r="B18" s="140"/>
      <c r="C18" s="148" t="s">
        <v>327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256</v>
      </c>
      <c r="B20" s="140"/>
      <c r="C20" s="148" t="s">
        <v>328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257</v>
      </c>
      <c r="B22" s="140"/>
      <c r="C22" s="121">
        <v>374</v>
      </c>
      <c r="D22" s="143" t="s">
        <v>325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258</v>
      </c>
      <c r="B24" s="140"/>
      <c r="C24" s="121">
        <v>18</v>
      </c>
      <c r="D24" s="143" t="s">
        <v>329</v>
      </c>
      <c r="E24" s="151"/>
      <c r="F24" s="151"/>
      <c r="G24" s="152"/>
      <c r="H24" s="51" t="s">
        <v>259</v>
      </c>
      <c r="I24" s="127">
        <v>3774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9" t="s">
        <v>260</v>
      </c>
      <c r="B26" s="140"/>
      <c r="C26" s="122" t="s">
        <v>330</v>
      </c>
      <c r="D26" s="25"/>
      <c r="E26" s="33"/>
      <c r="F26" s="24"/>
      <c r="G26" s="154" t="s">
        <v>261</v>
      </c>
      <c r="H26" s="140"/>
      <c r="I26" s="123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262</v>
      </c>
      <c r="B28" s="156"/>
      <c r="C28" s="157"/>
      <c r="D28" s="157"/>
      <c r="E28" s="158" t="s">
        <v>263</v>
      </c>
      <c r="F28" s="159"/>
      <c r="G28" s="159"/>
      <c r="H28" s="160" t="s">
        <v>264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3" t="s">
        <v>332</v>
      </c>
      <c r="B30" s="151"/>
      <c r="C30" s="151"/>
      <c r="D30" s="152"/>
      <c r="E30" s="143" t="s">
        <v>333</v>
      </c>
      <c r="F30" s="151"/>
      <c r="G30" s="152"/>
      <c r="H30" s="131" t="s">
        <v>334</v>
      </c>
      <c r="I30" s="13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43" t="s">
        <v>335</v>
      </c>
      <c r="B32" s="151"/>
      <c r="C32" s="151"/>
      <c r="D32" s="152"/>
      <c r="E32" s="143" t="s">
        <v>333</v>
      </c>
      <c r="F32" s="151"/>
      <c r="G32" s="152"/>
      <c r="H32" s="131" t="s">
        <v>336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3" t="s">
        <v>337</v>
      </c>
      <c r="B34" s="151"/>
      <c r="C34" s="151"/>
      <c r="D34" s="152"/>
      <c r="E34" s="143" t="s">
        <v>338</v>
      </c>
      <c r="F34" s="151"/>
      <c r="G34" s="152"/>
      <c r="H34" s="131" t="s">
        <v>339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3" t="s">
        <v>340</v>
      </c>
      <c r="B36" s="151"/>
      <c r="C36" s="151"/>
      <c r="D36" s="152"/>
      <c r="E36" s="143" t="s">
        <v>333</v>
      </c>
      <c r="F36" s="151"/>
      <c r="G36" s="152"/>
      <c r="H36" s="131" t="s">
        <v>341</v>
      </c>
      <c r="I36" s="132"/>
      <c r="J36" s="10"/>
      <c r="K36" s="10"/>
      <c r="L36" s="10"/>
    </row>
    <row r="37" spans="1:12" ht="12.75">
      <c r="A37" s="103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43" t="s">
        <v>342</v>
      </c>
      <c r="B38" s="151"/>
      <c r="C38" s="151"/>
      <c r="D38" s="152"/>
      <c r="E38" s="143" t="s">
        <v>343</v>
      </c>
      <c r="F38" s="151"/>
      <c r="G38" s="152"/>
      <c r="H38" s="131" t="s">
        <v>344</v>
      </c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3" t="s">
        <v>345</v>
      </c>
      <c r="B40" s="151"/>
      <c r="C40" s="151"/>
      <c r="D40" s="152"/>
      <c r="E40" s="143" t="s">
        <v>333</v>
      </c>
      <c r="F40" s="151"/>
      <c r="G40" s="152"/>
      <c r="H40" s="131" t="s">
        <v>346</v>
      </c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265</v>
      </c>
      <c r="B44" s="169"/>
      <c r="C44" s="131"/>
      <c r="D44" s="132"/>
      <c r="E44" s="26"/>
      <c r="F44" s="143"/>
      <c r="G44" s="179"/>
      <c r="H44" s="179"/>
      <c r="I44" s="180"/>
      <c r="J44" s="10"/>
      <c r="K44" s="10"/>
      <c r="L44" s="10"/>
    </row>
    <row r="45" spans="1:12" ht="12.75">
      <c r="A45" s="103"/>
      <c r="B45" s="30"/>
      <c r="C45" s="164"/>
      <c r="D45" s="165"/>
      <c r="E45" s="16"/>
      <c r="F45" s="164"/>
      <c r="G45" s="166"/>
      <c r="H45" s="35"/>
      <c r="I45" s="107"/>
      <c r="J45" s="10"/>
      <c r="K45" s="10"/>
      <c r="L45" s="10"/>
    </row>
    <row r="46" spans="1:12" ht="12.75">
      <c r="A46" s="128" t="s">
        <v>266</v>
      </c>
      <c r="B46" s="169"/>
      <c r="C46" s="143" t="s">
        <v>347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268</v>
      </c>
      <c r="B48" s="169"/>
      <c r="C48" s="170" t="s">
        <v>348</v>
      </c>
      <c r="D48" s="171"/>
      <c r="E48" s="172"/>
      <c r="F48" s="16"/>
      <c r="G48" s="51" t="s">
        <v>269</v>
      </c>
      <c r="H48" s="170" t="s">
        <v>349</v>
      </c>
      <c r="I48" s="17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255</v>
      </c>
      <c r="B50" s="169"/>
      <c r="C50" s="183" t="s">
        <v>327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270</v>
      </c>
      <c r="B52" s="140"/>
      <c r="C52" s="170" t="s">
        <v>350</v>
      </c>
      <c r="D52" s="171"/>
      <c r="E52" s="171"/>
      <c r="F52" s="171"/>
      <c r="G52" s="171"/>
      <c r="H52" s="171"/>
      <c r="I52" s="145"/>
      <c r="J52" s="10"/>
      <c r="K52" s="10"/>
      <c r="L52" s="10"/>
    </row>
    <row r="53" spans="1:12" ht="12.75">
      <c r="A53" s="108"/>
      <c r="B53" s="20"/>
      <c r="C53" s="175" t="s">
        <v>271</v>
      </c>
      <c r="D53" s="175"/>
      <c r="E53" s="175"/>
      <c r="F53" s="175"/>
      <c r="G53" s="175"/>
      <c r="H53" s="17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4" t="s">
        <v>272</v>
      </c>
      <c r="C55" s="185"/>
      <c r="D55" s="185"/>
      <c r="E55" s="18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6" t="s">
        <v>304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8"/>
      <c r="B57" s="186" t="s">
        <v>305</v>
      </c>
      <c r="C57" s="187"/>
      <c r="D57" s="187"/>
      <c r="E57" s="187"/>
      <c r="F57" s="187"/>
      <c r="G57" s="187"/>
      <c r="H57" s="187"/>
      <c r="I57" s="110"/>
      <c r="J57" s="10"/>
      <c r="K57" s="10"/>
      <c r="L57" s="10"/>
    </row>
    <row r="58" spans="1:12" ht="12.75">
      <c r="A58" s="108"/>
      <c r="B58" s="186" t="s">
        <v>306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8"/>
      <c r="B59" s="186" t="s">
        <v>307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76" t="s">
        <v>275</v>
      </c>
      <c r="H62" s="177"/>
      <c r="I62" s="17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1"/>
      <c r="H63" s="182"/>
      <c r="I63" s="119"/>
      <c r="J63" s="10"/>
      <c r="K63" s="10"/>
      <c r="L63" s="10"/>
    </row>
  </sheetData>
  <sheetProtection/>
  <protectedRanges>
    <protectedRange sqref="E2 H2 C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I26" name="Range1_12"/>
    <protectedRange sqref="A30:I30" name="Range1_13"/>
    <protectedRange sqref="A32:I32" name="Range1_14"/>
    <protectedRange sqref="A34:D34" name="Range1_15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workbookViewId="0" topLeftCell="A1">
      <selection activeCell="K69" sqref="K69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26" t="s">
        <v>151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351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352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1">
      <c r="A4" s="231" t="s">
        <v>57</v>
      </c>
      <c r="B4" s="232"/>
      <c r="C4" s="232"/>
      <c r="D4" s="232"/>
      <c r="E4" s="232"/>
      <c r="F4" s="232"/>
      <c r="G4" s="232"/>
      <c r="H4" s="233"/>
      <c r="I4" s="58" t="s">
        <v>276</v>
      </c>
      <c r="J4" s="59" t="s">
        <v>317</v>
      </c>
      <c r="K4" s="60" t="s">
        <v>318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58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11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3913210332</v>
      </c>
      <c r="K8" s="53">
        <f>K9+K16+K26+K35+K39</f>
        <v>3917675651</v>
      </c>
    </row>
    <row r="9" spans="1:11" ht="12.75">
      <c r="A9" s="202" t="s">
        <v>203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162972704</v>
      </c>
      <c r="K9" s="53">
        <f>SUM(K10:K15)</f>
        <v>162631947</v>
      </c>
    </row>
    <row r="10" spans="1:11" ht="12.75">
      <c r="A10" s="202" t="s">
        <v>110</v>
      </c>
      <c r="B10" s="203"/>
      <c r="C10" s="203"/>
      <c r="D10" s="203"/>
      <c r="E10" s="203"/>
      <c r="F10" s="203"/>
      <c r="G10" s="203"/>
      <c r="H10" s="204"/>
      <c r="I10" s="1">
        <v>4</v>
      </c>
      <c r="J10" s="7">
        <v>0</v>
      </c>
      <c r="K10" s="7">
        <v>0</v>
      </c>
    </row>
    <row r="11" spans="1:11" ht="12.75">
      <c r="A11" s="202" t="s">
        <v>12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24321691</v>
      </c>
      <c r="K11" s="7">
        <v>23705604</v>
      </c>
    </row>
    <row r="12" spans="1:11" ht="12.75">
      <c r="A12" s="202" t="s">
        <v>111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130815030</v>
      </c>
      <c r="K12" s="7">
        <v>130815030</v>
      </c>
    </row>
    <row r="13" spans="1:11" ht="12.75">
      <c r="A13" s="202" t="s">
        <v>206</v>
      </c>
      <c r="B13" s="203"/>
      <c r="C13" s="203"/>
      <c r="D13" s="203"/>
      <c r="E13" s="203"/>
      <c r="F13" s="203"/>
      <c r="G13" s="203"/>
      <c r="H13" s="204"/>
      <c r="I13" s="1">
        <v>7</v>
      </c>
      <c r="J13" s="7">
        <v>130555</v>
      </c>
      <c r="K13" s="7">
        <v>131266</v>
      </c>
    </row>
    <row r="14" spans="1:11" ht="12.75">
      <c r="A14" s="202" t="s">
        <v>207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2946060</v>
      </c>
      <c r="K14" s="7">
        <v>3655896</v>
      </c>
    </row>
    <row r="15" spans="1:11" ht="12.75">
      <c r="A15" s="202" t="s">
        <v>208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4759368</v>
      </c>
      <c r="K15" s="7">
        <v>4324151</v>
      </c>
    </row>
    <row r="16" spans="1:11" ht="12.75">
      <c r="A16" s="202" t="s">
        <v>204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3458076247</v>
      </c>
      <c r="K16" s="53">
        <f>SUM(K17:K25)</f>
        <v>3463281113</v>
      </c>
    </row>
    <row r="17" spans="1:11" ht="12.75">
      <c r="A17" s="202" t="s">
        <v>209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354109421</v>
      </c>
      <c r="K17" s="7">
        <v>354120140</v>
      </c>
    </row>
    <row r="18" spans="1:11" ht="12.75">
      <c r="A18" s="202" t="s">
        <v>245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2082481626</v>
      </c>
      <c r="K18" s="7">
        <v>2063144787</v>
      </c>
    </row>
    <row r="19" spans="1:11" ht="12.75">
      <c r="A19" s="202" t="s">
        <v>210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487957939</v>
      </c>
      <c r="K19" s="7">
        <v>434012564</v>
      </c>
    </row>
    <row r="20" spans="1:11" ht="12.75">
      <c r="A20" s="202" t="s">
        <v>25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68182569</v>
      </c>
      <c r="K20" s="7">
        <v>66459129</v>
      </c>
    </row>
    <row r="21" spans="1:11" ht="12.75">
      <c r="A21" s="202" t="s">
        <v>26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>
        <v>0</v>
      </c>
      <c r="K21" s="7">
        <v>0</v>
      </c>
    </row>
    <row r="22" spans="1:11" ht="12.75">
      <c r="A22" s="202" t="s">
        <v>70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58911627</v>
      </c>
      <c r="K22" s="7">
        <v>85862244</v>
      </c>
    </row>
    <row r="23" spans="1:11" ht="12.75">
      <c r="A23" s="202" t="s">
        <v>71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301881756</v>
      </c>
      <c r="K23" s="7">
        <v>357869188</v>
      </c>
    </row>
    <row r="24" spans="1:11" ht="12.75">
      <c r="A24" s="202" t="s">
        <v>72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25020041</v>
      </c>
      <c r="K24" s="7">
        <v>23138357</v>
      </c>
    </row>
    <row r="25" spans="1:11" ht="12.75">
      <c r="A25" s="202" t="s">
        <v>73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79531268</v>
      </c>
      <c r="K25" s="7">
        <v>78674704</v>
      </c>
    </row>
    <row r="26" spans="1:11" ht="12.75">
      <c r="A26" s="202" t="s">
        <v>188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165016243</v>
      </c>
      <c r="K26" s="53">
        <f>SUM(K27:K34)</f>
        <v>164566339</v>
      </c>
    </row>
    <row r="27" spans="1:11" ht="12.75">
      <c r="A27" s="202" t="s">
        <v>74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0</v>
      </c>
      <c r="K27" s="7">
        <v>0</v>
      </c>
    </row>
    <row r="28" spans="1:11" ht="12.75">
      <c r="A28" s="202" t="s">
        <v>75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0</v>
      </c>
      <c r="K28" s="7">
        <v>0</v>
      </c>
    </row>
    <row r="29" spans="1:11" ht="12.75">
      <c r="A29" s="202" t="s">
        <v>76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158124035</v>
      </c>
      <c r="K29" s="7">
        <v>158124035</v>
      </c>
    </row>
    <row r="30" spans="1:11" ht="12.75">
      <c r="A30" s="202" t="s">
        <v>81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>
        <v>0</v>
      </c>
      <c r="K30" s="7">
        <v>0</v>
      </c>
    </row>
    <row r="31" spans="1:11" ht="12.75">
      <c r="A31" s="202" t="s">
        <v>82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0</v>
      </c>
      <c r="K31" s="7">
        <v>0</v>
      </c>
    </row>
    <row r="32" spans="1:11" ht="12.75">
      <c r="A32" s="202" t="s">
        <v>83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6892208</v>
      </c>
      <c r="K32" s="7">
        <v>6442304</v>
      </c>
    </row>
    <row r="33" spans="1:11" ht="12.75">
      <c r="A33" s="202" t="s">
        <v>77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0</v>
      </c>
      <c r="K33" s="7">
        <v>0</v>
      </c>
    </row>
    <row r="34" spans="1:11" ht="12.75">
      <c r="A34" s="202" t="s">
        <v>181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>
        <v>0</v>
      </c>
      <c r="K34" s="7">
        <v>0</v>
      </c>
    </row>
    <row r="35" spans="1:11" ht="12.75">
      <c r="A35" s="202" t="s">
        <v>182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183692</v>
      </c>
      <c r="K35" s="53">
        <f>SUM(K36:K38)</f>
        <v>177990</v>
      </c>
    </row>
    <row r="36" spans="1:11" ht="12.75">
      <c r="A36" s="202" t="s">
        <v>78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0</v>
      </c>
      <c r="K36" s="7">
        <v>0</v>
      </c>
    </row>
    <row r="37" spans="1:11" ht="12.75">
      <c r="A37" s="202" t="s">
        <v>79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143995</v>
      </c>
      <c r="K37" s="7">
        <v>139395</v>
      </c>
    </row>
    <row r="38" spans="1:11" ht="12.75">
      <c r="A38" s="202" t="s">
        <v>80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39697</v>
      </c>
      <c r="K38" s="7">
        <v>38595</v>
      </c>
    </row>
    <row r="39" spans="1:11" ht="12.75">
      <c r="A39" s="202" t="s">
        <v>183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126961446</v>
      </c>
      <c r="K39" s="7">
        <v>127018262</v>
      </c>
    </row>
    <row r="40" spans="1:11" ht="12.75">
      <c r="A40" s="205" t="s">
        <v>238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5044390229</v>
      </c>
      <c r="K40" s="53">
        <f>K41+K49+K56+K64</f>
        <v>5133515330</v>
      </c>
    </row>
    <row r="41" spans="1:11" ht="12.75">
      <c r="A41" s="202" t="s">
        <v>98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724414794</v>
      </c>
      <c r="K41" s="53">
        <f>SUM(K42:K48)</f>
        <v>741159617</v>
      </c>
    </row>
    <row r="42" spans="1:11" ht="12.75">
      <c r="A42" s="202" t="s">
        <v>115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315905906</v>
      </c>
      <c r="K42" s="7">
        <v>314336200</v>
      </c>
    </row>
    <row r="43" spans="1:11" ht="12.75">
      <c r="A43" s="202" t="s">
        <v>116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185051056</v>
      </c>
      <c r="K43" s="7">
        <v>189544772</v>
      </c>
    </row>
    <row r="44" spans="1:11" ht="12.75">
      <c r="A44" s="202" t="s">
        <v>84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74915513</v>
      </c>
      <c r="K44" s="7">
        <v>110833111</v>
      </c>
    </row>
    <row r="45" spans="1:11" ht="12.75">
      <c r="A45" s="202" t="s">
        <v>85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143277246</v>
      </c>
      <c r="K45" s="7">
        <v>123939035</v>
      </c>
    </row>
    <row r="46" spans="1:11" ht="12.75">
      <c r="A46" s="202" t="s">
        <v>86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5262936</v>
      </c>
      <c r="K46" s="7">
        <v>2504362</v>
      </c>
    </row>
    <row r="47" spans="1:11" ht="12.75">
      <c r="A47" s="202" t="s">
        <v>87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>
        <v>2137</v>
      </c>
      <c r="K47" s="7">
        <v>2137</v>
      </c>
    </row>
    <row r="48" spans="1:11" ht="12.75">
      <c r="A48" s="202" t="s">
        <v>88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>
        <v>0</v>
      </c>
      <c r="K48" s="7">
        <v>0</v>
      </c>
    </row>
    <row r="49" spans="1:11" ht="12.75">
      <c r="A49" s="202" t="s">
        <v>99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1084003700</v>
      </c>
      <c r="K49" s="53">
        <f>SUM(K50:K55)</f>
        <v>855335474</v>
      </c>
    </row>
    <row r="50" spans="1:11" ht="12.75">
      <c r="A50" s="202" t="s">
        <v>198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0</v>
      </c>
      <c r="K50" s="7">
        <v>0</v>
      </c>
    </row>
    <row r="51" spans="1:11" ht="12.75">
      <c r="A51" s="202" t="s">
        <v>199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380826515</v>
      </c>
      <c r="K51" s="7">
        <v>377512586</v>
      </c>
    </row>
    <row r="52" spans="1:11" ht="12.75">
      <c r="A52" s="202" t="s">
        <v>200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>
        <v>176793337</v>
      </c>
      <c r="K52" s="7">
        <v>158522760</v>
      </c>
    </row>
    <row r="53" spans="1:11" ht="12.75">
      <c r="A53" s="202" t="s">
        <v>201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1620067</v>
      </c>
      <c r="K53" s="7">
        <v>3640528</v>
      </c>
    </row>
    <row r="54" spans="1:11" ht="12.75">
      <c r="A54" s="202" t="s">
        <v>8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117083091</v>
      </c>
      <c r="K54" s="7">
        <v>68299463</v>
      </c>
    </row>
    <row r="55" spans="1:11" ht="12.75">
      <c r="A55" s="202" t="s">
        <v>9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407680690</v>
      </c>
      <c r="K55" s="7">
        <v>247360137</v>
      </c>
    </row>
    <row r="56" spans="1:11" ht="12.75">
      <c r="A56" s="202" t="s">
        <v>100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3175045461</v>
      </c>
      <c r="K56" s="53">
        <f>SUM(K57:K63)</f>
        <v>3473150429</v>
      </c>
    </row>
    <row r="57" spans="1:11" ht="12.75">
      <c r="A57" s="202" t="s">
        <v>74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0</v>
      </c>
      <c r="K57" s="7">
        <v>0</v>
      </c>
    </row>
    <row r="58" spans="1:11" ht="12.75">
      <c r="A58" s="202" t="s">
        <v>75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0</v>
      </c>
      <c r="K58" s="7">
        <v>0</v>
      </c>
    </row>
    <row r="59" spans="1:11" ht="12.75">
      <c r="A59" s="202" t="s">
        <v>240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>
        <v>0</v>
      </c>
      <c r="K59" s="7">
        <v>0</v>
      </c>
    </row>
    <row r="60" spans="1:11" ht="12.75">
      <c r="A60" s="202" t="s">
        <v>81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>
        <v>0</v>
      </c>
      <c r="K60" s="7">
        <v>0</v>
      </c>
    </row>
    <row r="61" spans="1:11" ht="12.75">
      <c r="A61" s="202" t="s">
        <v>82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350440815</v>
      </c>
      <c r="K61" s="7">
        <v>273425375</v>
      </c>
    </row>
    <row r="62" spans="1:11" ht="12.75">
      <c r="A62" s="202" t="s">
        <v>83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2791816125</v>
      </c>
      <c r="K62" s="7">
        <v>3197333164</v>
      </c>
    </row>
    <row r="63" spans="1:11" ht="12.75">
      <c r="A63" s="202" t="s">
        <v>44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32788521</v>
      </c>
      <c r="K63" s="7">
        <v>2391890</v>
      </c>
    </row>
    <row r="64" spans="1:11" ht="12.75">
      <c r="A64" s="202" t="s">
        <v>205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60926274</v>
      </c>
      <c r="K64" s="7">
        <v>63869810</v>
      </c>
    </row>
    <row r="65" spans="1:11" ht="12.75">
      <c r="A65" s="205" t="s">
        <v>54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21259720</v>
      </c>
      <c r="K65" s="7">
        <v>19578971</v>
      </c>
    </row>
    <row r="66" spans="1:11" ht="12.75">
      <c r="A66" s="205" t="s">
        <v>239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8978860281</v>
      </c>
      <c r="K66" s="53">
        <f>K7+K8+K40+K65</f>
        <v>9070769952</v>
      </c>
    </row>
    <row r="67" spans="1:11" ht="12.75">
      <c r="A67" s="217" t="s">
        <v>89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56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189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7669308370</v>
      </c>
      <c r="K69" s="54">
        <f>K70+K71+K72+K78+K79+K82+K85</f>
        <v>7676834184</v>
      </c>
    </row>
    <row r="70" spans="1:11" ht="12.75">
      <c r="A70" s="202" t="s">
        <v>139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164000000</v>
      </c>
      <c r="K70" s="7">
        <v>164000000</v>
      </c>
    </row>
    <row r="71" spans="1:11" ht="12.75">
      <c r="A71" s="202" t="s">
        <v>140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16921764</v>
      </c>
      <c r="K71" s="7">
        <v>16921764</v>
      </c>
    </row>
    <row r="72" spans="1:11" ht="12.75">
      <c r="A72" s="202" t="s">
        <v>141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6631753465</v>
      </c>
      <c r="K72" s="53">
        <f>K73+K74-K75+K76+K77</f>
        <v>6682106017</v>
      </c>
    </row>
    <row r="73" spans="1:11" ht="12.75">
      <c r="A73" s="202" t="s">
        <v>142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12448675</v>
      </c>
      <c r="K73" s="7">
        <v>12448675</v>
      </c>
    </row>
    <row r="74" spans="1:11" ht="12.75">
      <c r="A74" s="202" t="s">
        <v>143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41459113</v>
      </c>
      <c r="K74" s="7">
        <v>41459113</v>
      </c>
    </row>
    <row r="75" spans="1:11" ht="12.75">
      <c r="A75" s="202" t="s">
        <v>131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41459113</v>
      </c>
      <c r="K75" s="7">
        <v>41459113</v>
      </c>
    </row>
    <row r="76" spans="1:11" ht="12.75">
      <c r="A76" s="202" t="s">
        <v>132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>
        <v>6336892335</v>
      </c>
      <c r="K76" s="7">
        <v>6384635567</v>
      </c>
    </row>
    <row r="77" spans="1:11" ht="12.75">
      <c r="A77" s="202" t="s">
        <v>133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282412455</v>
      </c>
      <c r="K77" s="7">
        <v>285021775</v>
      </c>
    </row>
    <row r="78" spans="1:11" ht="12.75">
      <c r="A78" s="202" t="s">
        <v>134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36150000</v>
      </c>
      <c r="K78" s="7">
        <v>36150000</v>
      </c>
    </row>
    <row r="79" spans="1:11" ht="12.75">
      <c r="A79" s="202" t="s">
        <v>236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115352924</v>
      </c>
      <c r="K79" s="53">
        <f>K80-K81</f>
        <v>563679486</v>
      </c>
    </row>
    <row r="80" spans="1:11" ht="12.75">
      <c r="A80" s="213" t="s">
        <v>167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115352924</v>
      </c>
      <c r="K80" s="7">
        <v>563679486</v>
      </c>
    </row>
    <row r="81" spans="1:11" ht="12.75">
      <c r="A81" s="213" t="s">
        <v>168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0</v>
      </c>
      <c r="K81" s="7"/>
    </row>
    <row r="82" spans="1:11" ht="12.75">
      <c r="A82" s="202" t="s">
        <v>237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496069794</v>
      </c>
      <c r="K82" s="53">
        <f>K83-K84</f>
        <v>17536151</v>
      </c>
    </row>
    <row r="83" spans="1:11" ht="12.75">
      <c r="A83" s="213" t="s">
        <v>169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496069794</v>
      </c>
      <c r="K83" s="7">
        <v>17536151</v>
      </c>
    </row>
    <row r="84" spans="1:11" ht="12.75">
      <c r="A84" s="213" t="s">
        <v>170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0</v>
      </c>
      <c r="K84" s="7">
        <v>0</v>
      </c>
    </row>
    <row r="85" spans="1:11" ht="12.75">
      <c r="A85" s="202" t="s">
        <v>171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>
        <v>209060423</v>
      </c>
      <c r="K85" s="7">
        <v>196440766</v>
      </c>
    </row>
    <row r="86" spans="1:11" ht="12.75">
      <c r="A86" s="205" t="s">
        <v>17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237876402</v>
      </c>
      <c r="K86" s="53">
        <f>SUM(K87:K89)</f>
        <v>237105191</v>
      </c>
    </row>
    <row r="87" spans="1:11" ht="12.75">
      <c r="A87" s="202" t="s">
        <v>127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48428285</v>
      </c>
      <c r="K87" s="7">
        <v>47223735</v>
      </c>
    </row>
    <row r="88" spans="1:11" ht="12.75">
      <c r="A88" s="202" t="s">
        <v>128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>
        <v>0</v>
      </c>
      <c r="K88" s="7">
        <v>0</v>
      </c>
    </row>
    <row r="89" spans="1:11" ht="12.75">
      <c r="A89" s="202" t="s">
        <v>129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189448117</v>
      </c>
      <c r="K89" s="7">
        <v>189881456</v>
      </c>
    </row>
    <row r="90" spans="1:11" ht="12.75">
      <c r="A90" s="205" t="s">
        <v>18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76442213</v>
      </c>
      <c r="K90" s="53">
        <f>SUM(K91:K99)</f>
        <v>110572466</v>
      </c>
    </row>
    <row r="91" spans="1:11" ht="12.75">
      <c r="A91" s="202" t="s">
        <v>130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>
        <v>0</v>
      </c>
      <c r="K91" s="7">
        <v>0</v>
      </c>
    </row>
    <row r="92" spans="1:11" ht="12.75">
      <c r="A92" s="202" t="s">
        <v>241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38585624</v>
      </c>
      <c r="K92" s="7">
        <v>72262896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20456138</v>
      </c>
      <c r="K93" s="7">
        <v>20912109</v>
      </c>
    </row>
    <row r="94" spans="1:11" ht="12.75">
      <c r="A94" s="202" t="s">
        <v>242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>
        <v>0</v>
      </c>
      <c r="K94" s="7">
        <v>0</v>
      </c>
    </row>
    <row r="95" spans="1:11" ht="12.75">
      <c r="A95" s="202" t="s">
        <v>243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0</v>
      </c>
      <c r="K95" s="7">
        <v>0</v>
      </c>
    </row>
    <row r="96" spans="1:11" ht="12.75">
      <c r="A96" s="202" t="s">
        <v>244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>
        <v>0</v>
      </c>
      <c r="K96" s="7">
        <v>0</v>
      </c>
    </row>
    <row r="97" spans="1:11" ht="12.75">
      <c r="A97" s="202" t="s">
        <v>92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>
        <v>0</v>
      </c>
      <c r="K97" s="7">
        <v>0</v>
      </c>
    </row>
    <row r="98" spans="1:11" ht="12.75">
      <c r="A98" s="202" t="s">
        <v>90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50143</v>
      </c>
      <c r="K98" s="7">
        <v>47153</v>
      </c>
    </row>
    <row r="99" spans="1:11" ht="12.75">
      <c r="A99" s="202" t="s">
        <v>91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>
        <v>17350308</v>
      </c>
      <c r="K99" s="7">
        <v>17350308</v>
      </c>
    </row>
    <row r="100" spans="1:11" ht="12.75">
      <c r="A100" s="205" t="s">
        <v>19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915760785</v>
      </c>
      <c r="K100" s="53">
        <f>SUM(K101:K112)</f>
        <v>946269867</v>
      </c>
    </row>
    <row r="101" spans="1:11" ht="12.75">
      <c r="A101" s="202" t="s">
        <v>130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0</v>
      </c>
      <c r="K101" s="7">
        <v>0</v>
      </c>
    </row>
    <row r="102" spans="1:11" ht="12.75">
      <c r="A102" s="202" t="s">
        <v>241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7354972</v>
      </c>
      <c r="K102" s="7">
        <v>7354972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336084128</v>
      </c>
      <c r="K103" s="7">
        <v>264960547</v>
      </c>
    </row>
    <row r="104" spans="1:11" ht="12.75">
      <c r="A104" s="202" t="s">
        <v>242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6806833</v>
      </c>
      <c r="K104" s="7">
        <v>20371462</v>
      </c>
    </row>
    <row r="105" spans="1:11" ht="12.75">
      <c r="A105" s="202" t="s">
        <v>243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314942197</v>
      </c>
      <c r="K105" s="7">
        <v>274307436</v>
      </c>
    </row>
    <row r="106" spans="1:11" ht="12.75">
      <c r="A106" s="202" t="s">
        <v>244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>
        <v>0</v>
      </c>
      <c r="K106" s="7">
        <v>0</v>
      </c>
    </row>
    <row r="107" spans="1:11" ht="12.75">
      <c r="A107" s="202" t="s">
        <v>92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>
        <v>4617021</v>
      </c>
      <c r="K107" s="7">
        <v>1409914</v>
      </c>
    </row>
    <row r="108" spans="1:11" ht="12.75">
      <c r="A108" s="202" t="s">
        <v>93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49782774</v>
      </c>
      <c r="K108" s="7">
        <v>38732954</v>
      </c>
    </row>
    <row r="109" spans="1:11" ht="12.75">
      <c r="A109" s="202" t="s">
        <v>94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166155209</v>
      </c>
      <c r="K109" s="7">
        <v>309073685</v>
      </c>
    </row>
    <row r="110" spans="1:11" ht="12.75">
      <c r="A110" s="202" t="s">
        <v>97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12986640</v>
      </c>
      <c r="K110" s="7">
        <v>12693224</v>
      </c>
    </row>
    <row r="111" spans="1:11" ht="12.75">
      <c r="A111" s="202" t="s">
        <v>95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>
        <v>0</v>
      </c>
      <c r="K111" s="7">
        <v>0</v>
      </c>
    </row>
    <row r="112" spans="1:11" ht="12.75">
      <c r="A112" s="202" t="s">
        <v>96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17031011</v>
      </c>
      <c r="K112" s="7">
        <v>17365673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79472511</v>
      </c>
      <c r="K113" s="7">
        <v>99988244</v>
      </c>
    </row>
    <row r="114" spans="1:11" ht="12.75">
      <c r="A114" s="205" t="s">
        <v>23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8978860281</v>
      </c>
      <c r="K114" s="53">
        <f>K69+K86+K90+K100+K113</f>
        <v>9070769952</v>
      </c>
    </row>
    <row r="115" spans="1:11" ht="12.75">
      <c r="A115" s="191" t="s">
        <v>55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308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184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6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v>7460247947</v>
      </c>
      <c r="K118" s="7">
        <v>7480393418</v>
      </c>
    </row>
    <row r="119" spans="1:11" ht="12.75">
      <c r="A119" s="208" t="s">
        <v>7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>
        <v>209060423</v>
      </c>
      <c r="K119" s="8">
        <v>196440766</v>
      </c>
    </row>
    <row r="120" spans="1:11" ht="12.75">
      <c r="A120" s="211" t="s">
        <v>309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86" zoomScaleNormal="86" zoomScaleSheetLayoutView="110" zoomScalePageLayoutView="0" workbookViewId="0" topLeftCell="A1">
      <selection activeCell="M42" sqref="M42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customWidth="1"/>
    <col min="12" max="12" width="10.8515625" style="52" customWidth="1"/>
    <col min="13" max="13" width="11.140625" style="52" customWidth="1"/>
    <col min="14" max="16384" width="9.140625" style="52" customWidth="1"/>
  </cols>
  <sheetData>
    <row r="1" spans="1:13" ht="12.75" customHeight="1">
      <c r="A1" s="226" t="s">
        <v>152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352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1.75">
      <c r="A4" s="249" t="s">
        <v>57</v>
      </c>
      <c r="B4" s="249"/>
      <c r="C4" s="249"/>
      <c r="D4" s="249"/>
      <c r="E4" s="249"/>
      <c r="F4" s="249"/>
      <c r="G4" s="249"/>
      <c r="H4" s="249"/>
      <c r="I4" s="58" t="s">
        <v>277</v>
      </c>
      <c r="J4" s="250" t="s">
        <v>317</v>
      </c>
      <c r="K4" s="250"/>
      <c r="L4" s="250" t="s">
        <v>318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24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505483805</v>
      </c>
      <c r="K7" s="54">
        <f>SUM(K8:K9)</f>
        <v>505483805</v>
      </c>
      <c r="L7" s="54">
        <f>SUM(L8:L9)</f>
        <v>494188257</v>
      </c>
      <c r="M7" s="54">
        <f>SUM(M8:M9)</f>
        <v>494188257</v>
      </c>
    </row>
    <row r="8" spans="1:13" ht="12.75">
      <c r="A8" s="205" t="s">
        <v>150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485946386</v>
      </c>
      <c r="K8" s="7">
        <v>485946386</v>
      </c>
      <c r="L8" s="7">
        <v>481978521</v>
      </c>
      <c r="M8" s="7">
        <v>481978521</v>
      </c>
    </row>
    <row r="9" spans="1:13" ht="12.75">
      <c r="A9" s="205" t="s">
        <v>101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19537419</v>
      </c>
      <c r="K9" s="7">
        <v>19537419</v>
      </c>
      <c r="L9" s="7">
        <v>12209736</v>
      </c>
      <c r="M9" s="7">
        <v>12209736</v>
      </c>
    </row>
    <row r="10" spans="1:13" ht="12.75">
      <c r="A10" s="205" t="s">
        <v>10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490862148</v>
      </c>
      <c r="K10" s="53">
        <f>K11+K12+K16+K20+K21+K22+K25+K26</f>
        <v>490862148</v>
      </c>
      <c r="L10" s="53">
        <f>L11+L12+L16+L20+L21+L22+L25+L26</f>
        <v>533962758</v>
      </c>
      <c r="M10" s="53">
        <f>M11+M12+M16+M20+M21+M22+M25+M26</f>
        <v>533962758</v>
      </c>
    </row>
    <row r="11" spans="1:13" ht="12.75">
      <c r="A11" s="205" t="s">
        <v>102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-31873116</v>
      </c>
      <c r="K11" s="7">
        <v>-31873116</v>
      </c>
      <c r="L11" s="7">
        <v>-41553703</v>
      </c>
      <c r="M11" s="7">
        <v>-41553703</v>
      </c>
    </row>
    <row r="12" spans="1:13" ht="12.75">
      <c r="A12" s="205" t="s">
        <v>20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342278065</v>
      </c>
      <c r="K12" s="53">
        <f>SUM(K13:K15)</f>
        <v>342278065</v>
      </c>
      <c r="L12" s="53">
        <f>SUM(L13:L15)</f>
        <v>351448429</v>
      </c>
      <c r="M12" s="53">
        <f>SUM(M13:M15)</f>
        <v>351448429</v>
      </c>
    </row>
    <row r="13" spans="1:13" ht="12.75">
      <c r="A13" s="202" t="s">
        <v>144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130656187</v>
      </c>
      <c r="K13" s="7">
        <v>130656187</v>
      </c>
      <c r="L13" s="7">
        <v>149432237</v>
      </c>
      <c r="M13" s="7">
        <v>149432237</v>
      </c>
    </row>
    <row r="14" spans="1:13" ht="12.75">
      <c r="A14" s="202" t="s">
        <v>145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108502908</v>
      </c>
      <c r="K14" s="7">
        <v>108502908</v>
      </c>
      <c r="L14" s="7">
        <v>104131320</v>
      </c>
      <c r="M14" s="7">
        <v>104131320</v>
      </c>
    </row>
    <row r="15" spans="1:13" ht="12.75">
      <c r="A15" s="202" t="s">
        <v>59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103118970</v>
      </c>
      <c r="K15" s="7">
        <v>103118970</v>
      </c>
      <c r="L15" s="7">
        <v>97884872</v>
      </c>
      <c r="M15" s="7">
        <v>97884872</v>
      </c>
    </row>
    <row r="16" spans="1:13" ht="12.75">
      <c r="A16" s="205" t="s">
        <v>21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81501908</v>
      </c>
      <c r="K16" s="53">
        <f>SUM(K17:K19)</f>
        <v>81501908</v>
      </c>
      <c r="L16" s="53">
        <f>SUM(L17:L19)</f>
        <v>83794993</v>
      </c>
      <c r="M16" s="53">
        <f>SUM(M17:M19)</f>
        <v>83794993</v>
      </c>
    </row>
    <row r="17" spans="1:13" ht="12.75">
      <c r="A17" s="202" t="s">
        <v>60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47505340</v>
      </c>
      <c r="K17" s="7">
        <v>47505340</v>
      </c>
      <c r="L17" s="7">
        <v>49331414</v>
      </c>
      <c r="M17" s="7">
        <v>49331414</v>
      </c>
    </row>
    <row r="18" spans="1:13" ht="12.75">
      <c r="A18" s="202" t="s">
        <v>61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21078093</v>
      </c>
      <c r="K18" s="7">
        <v>21078093</v>
      </c>
      <c r="L18" s="7">
        <v>22304756</v>
      </c>
      <c r="M18" s="7">
        <v>22304756</v>
      </c>
    </row>
    <row r="19" spans="1:13" ht="12.75">
      <c r="A19" s="202" t="s">
        <v>62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12918475</v>
      </c>
      <c r="K19" s="7">
        <v>12918475</v>
      </c>
      <c r="L19" s="7">
        <v>12158823</v>
      </c>
      <c r="M19" s="7">
        <v>12158823</v>
      </c>
    </row>
    <row r="20" spans="1:13" ht="12.75">
      <c r="A20" s="205" t="s">
        <v>103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64767332</v>
      </c>
      <c r="K20" s="7">
        <v>64767332</v>
      </c>
      <c r="L20" s="7">
        <v>96203574</v>
      </c>
      <c r="M20" s="7">
        <v>96203574</v>
      </c>
    </row>
    <row r="21" spans="1:13" ht="12.75">
      <c r="A21" s="205" t="s">
        <v>104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24317724</v>
      </c>
      <c r="K21" s="7">
        <v>24317724</v>
      </c>
      <c r="L21" s="7">
        <v>26686281</v>
      </c>
      <c r="M21" s="7">
        <v>26686281</v>
      </c>
    </row>
    <row r="22" spans="1:13" ht="12.75">
      <c r="A22" s="205" t="s">
        <v>22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2" t="s">
        <v>135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2" t="s">
        <v>136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5" t="s">
        <v>105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5" t="s">
        <v>48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9870235</v>
      </c>
      <c r="K26" s="7">
        <v>9870235</v>
      </c>
      <c r="L26" s="7">
        <v>17383184</v>
      </c>
      <c r="M26" s="7">
        <v>17383184</v>
      </c>
    </row>
    <row r="27" spans="1:13" ht="12.75">
      <c r="A27" s="205" t="s">
        <v>211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81336844</v>
      </c>
      <c r="K27" s="53">
        <f>SUM(K28:K32)</f>
        <v>81336844</v>
      </c>
      <c r="L27" s="53">
        <f>SUM(L28:L32)</f>
        <v>91984550</v>
      </c>
      <c r="M27" s="53">
        <f>SUM(M28:M32)</f>
        <v>91984550</v>
      </c>
    </row>
    <row r="28" spans="1:13" ht="24.75" customHeight="1">
      <c r="A28" s="205" t="s">
        <v>225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5.5" customHeight="1">
      <c r="A29" s="205" t="s">
        <v>153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81261768</v>
      </c>
      <c r="K29" s="7">
        <v>81261768</v>
      </c>
      <c r="L29" s="7">
        <v>91979253</v>
      </c>
      <c r="M29" s="7">
        <v>91979253</v>
      </c>
    </row>
    <row r="30" spans="1:13" ht="12.75">
      <c r="A30" s="205" t="s">
        <v>137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5" t="s">
        <v>221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5" t="s">
        <v>138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75076</v>
      </c>
      <c r="K32" s="7">
        <v>75076</v>
      </c>
      <c r="L32" s="7">
        <v>5297</v>
      </c>
      <c r="M32" s="7">
        <v>5297</v>
      </c>
    </row>
    <row r="33" spans="1:13" ht="12.75">
      <c r="A33" s="205" t="s">
        <v>212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30064072</v>
      </c>
      <c r="K33" s="53">
        <f>SUM(K34:K37)</f>
        <v>30064072</v>
      </c>
      <c r="L33" s="53">
        <f>SUM(L34:L37)</f>
        <v>5082359</v>
      </c>
      <c r="M33" s="53">
        <f>SUM(M34:M37)</f>
        <v>5082359</v>
      </c>
    </row>
    <row r="34" spans="1:13" ht="15" customHeight="1">
      <c r="A34" s="205" t="s">
        <v>64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205" t="s">
        <v>63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30063507</v>
      </c>
      <c r="K35" s="7">
        <v>30063507</v>
      </c>
      <c r="L35" s="7">
        <v>5081763</v>
      </c>
      <c r="M35" s="7">
        <v>5081763</v>
      </c>
    </row>
    <row r="36" spans="1:13" ht="12.75">
      <c r="A36" s="205" t="s">
        <v>222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5" t="s">
        <v>65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565</v>
      </c>
      <c r="K37" s="7">
        <v>565</v>
      </c>
      <c r="L37" s="7">
        <v>596</v>
      </c>
      <c r="M37" s="7">
        <v>596</v>
      </c>
    </row>
    <row r="38" spans="1:13" ht="12.75">
      <c r="A38" s="205" t="s">
        <v>193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5" t="s">
        <v>194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5" t="s">
        <v>223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5" t="s">
        <v>224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5" t="s">
        <v>213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586820649</v>
      </c>
      <c r="K42" s="53">
        <f>K7+K27+K38+K40</f>
        <v>586820649</v>
      </c>
      <c r="L42" s="53">
        <f>L7+L27+L38+L40</f>
        <v>586172807</v>
      </c>
      <c r="M42" s="53">
        <f>M7+M27+M38+M40</f>
        <v>586172807</v>
      </c>
    </row>
    <row r="43" spans="1:13" ht="12.75">
      <c r="A43" s="205" t="s">
        <v>214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520926220</v>
      </c>
      <c r="K43" s="53">
        <f>K10+K33+K39+K41</f>
        <v>520926220</v>
      </c>
      <c r="L43" s="53">
        <f>L10+L33+L39+L41</f>
        <v>539045117</v>
      </c>
      <c r="M43" s="53">
        <f>M10+M33+M39+M41</f>
        <v>539045117</v>
      </c>
    </row>
    <row r="44" spans="1:13" ht="12.75">
      <c r="A44" s="205" t="s">
        <v>234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65894429</v>
      </c>
      <c r="K44" s="53">
        <f>K42-K43</f>
        <v>65894429</v>
      </c>
      <c r="L44" s="53">
        <f>L42-L43</f>
        <v>47127690</v>
      </c>
      <c r="M44" s="53">
        <f>M42-M43</f>
        <v>47127690</v>
      </c>
    </row>
    <row r="45" spans="1:13" ht="12.75">
      <c r="A45" s="213" t="s">
        <v>216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65894429</v>
      </c>
      <c r="K45" s="53">
        <f>IF(K42&gt;K43,K42-K43,0)</f>
        <v>65894429</v>
      </c>
      <c r="L45" s="53">
        <f>IF(L42&gt;L43,L42-L43,0)</f>
        <v>47127690</v>
      </c>
      <c r="M45" s="53">
        <f>IF(M42&gt;M43,M42-M43,0)</f>
        <v>47127690</v>
      </c>
    </row>
    <row r="46" spans="1:13" ht="12.75">
      <c r="A46" s="213" t="s">
        <v>217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215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36464372</v>
      </c>
      <c r="K47" s="7">
        <v>36464372</v>
      </c>
      <c r="L47" s="7">
        <v>41952869</v>
      </c>
      <c r="M47" s="7">
        <v>41952869</v>
      </c>
    </row>
    <row r="48" spans="1:13" ht="12.75">
      <c r="A48" s="205" t="s">
        <v>235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29430057</v>
      </c>
      <c r="K48" s="53">
        <f>K44-K47</f>
        <v>29430057</v>
      </c>
      <c r="L48" s="53">
        <f>L44-L47</f>
        <v>5174821</v>
      </c>
      <c r="M48" s="53">
        <f>M44-M47</f>
        <v>5174821</v>
      </c>
    </row>
    <row r="49" spans="1:13" ht="12.75">
      <c r="A49" s="213" t="s">
        <v>190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29430057</v>
      </c>
      <c r="K49" s="53">
        <f>IF(K48&gt;0,K48,0)</f>
        <v>29430057</v>
      </c>
      <c r="L49" s="53">
        <f>IF(L48&gt;0,L48,0)</f>
        <v>5174821</v>
      </c>
      <c r="M49" s="53">
        <f>IF(M48&gt;0,M48,0)</f>
        <v>5174821</v>
      </c>
    </row>
    <row r="50" spans="1:13" ht="12.75">
      <c r="A50" s="245" t="s">
        <v>218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4" t="s">
        <v>310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185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232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40473970</v>
      </c>
      <c r="K53" s="7">
        <v>40473970</v>
      </c>
      <c r="L53" s="7">
        <v>17536151</v>
      </c>
      <c r="M53" s="7">
        <v>17536151</v>
      </c>
    </row>
    <row r="54" spans="1:13" ht="12.75">
      <c r="A54" s="242" t="s">
        <v>233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>
        <v>-11043913</v>
      </c>
      <c r="K54" s="8">
        <v>-11043913</v>
      </c>
      <c r="L54" s="8">
        <v>-12361330</v>
      </c>
      <c r="M54" s="8">
        <v>-12361330</v>
      </c>
    </row>
    <row r="55" spans="1:13" ht="12.75" customHeight="1">
      <c r="A55" s="194" t="s">
        <v>187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202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29430057</v>
      </c>
      <c r="K56" s="6">
        <v>29430057</v>
      </c>
      <c r="L56" s="6">
        <v>5174821</v>
      </c>
      <c r="M56" s="6">
        <v>5174821</v>
      </c>
    </row>
    <row r="57" spans="1:13" ht="12.75">
      <c r="A57" s="205" t="s">
        <v>219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-4744714</v>
      </c>
      <c r="K57" s="53">
        <f>SUM(K58:K64)</f>
        <v>-4744714</v>
      </c>
      <c r="L57" s="53">
        <f>SUM(L58:L64)</f>
        <v>2347387</v>
      </c>
      <c r="M57" s="53">
        <f>SUM(M58:M64)</f>
        <v>2347387</v>
      </c>
    </row>
    <row r="58" spans="1:13" ht="12.75">
      <c r="A58" s="205" t="s">
        <v>226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-4744714</v>
      </c>
      <c r="K58" s="7">
        <v>-4744714</v>
      </c>
      <c r="L58" s="7">
        <v>2347387</v>
      </c>
      <c r="M58" s="7">
        <v>2347387</v>
      </c>
    </row>
    <row r="59" spans="1:13" ht="24.75" customHeight="1">
      <c r="A59" s="205" t="s">
        <v>227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24.75" customHeight="1">
      <c r="A60" s="205" t="s">
        <v>43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228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229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230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231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21" customHeight="1">
      <c r="A65" s="205" t="s">
        <v>220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27" customHeight="1">
      <c r="A66" s="205" t="s">
        <v>191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-4744714</v>
      </c>
      <c r="K66" s="53">
        <f>K57-K65</f>
        <v>-4744714</v>
      </c>
      <c r="L66" s="53">
        <f>L57-L65</f>
        <v>2347387</v>
      </c>
      <c r="M66" s="53">
        <f>M57-M65</f>
        <v>2347387</v>
      </c>
    </row>
    <row r="67" spans="1:13" ht="12.75">
      <c r="A67" s="205" t="s">
        <v>192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24685343</v>
      </c>
      <c r="K67" s="61">
        <f>K56+K66</f>
        <v>24685343</v>
      </c>
      <c r="L67" s="61">
        <f>L56+L66</f>
        <v>7522208</v>
      </c>
      <c r="M67" s="61">
        <f>M56+M66</f>
        <v>7522208</v>
      </c>
    </row>
    <row r="68" spans="1:13" ht="12.75" customHeight="1">
      <c r="A68" s="238" t="s">
        <v>311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186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232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35729256</v>
      </c>
      <c r="K70" s="7">
        <v>35729256</v>
      </c>
      <c r="L70" s="7">
        <v>19883538</v>
      </c>
      <c r="M70" s="7">
        <v>19883538</v>
      </c>
    </row>
    <row r="71" spans="1:13" ht="12.75">
      <c r="A71" s="235" t="s">
        <v>233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>
        <v>-11043913</v>
      </c>
      <c r="K71" s="8">
        <v>-11043913</v>
      </c>
      <c r="L71" s="8">
        <v>-12361330</v>
      </c>
      <c r="M71" s="8">
        <v>-12361330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29" sqref="A29:H29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6384" width="9.140625" style="52" customWidth="1"/>
  </cols>
  <sheetData>
    <row r="1" spans="1:11" ht="12.75" customHeight="1">
      <c r="A1" s="257" t="s">
        <v>162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5" customHeight="1">
      <c r="A3" s="254" t="s">
        <v>354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57</v>
      </c>
      <c r="B4" s="259"/>
      <c r="C4" s="259"/>
      <c r="D4" s="259"/>
      <c r="E4" s="259"/>
      <c r="F4" s="259"/>
      <c r="G4" s="259"/>
      <c r="H4" s="259"/>
      <c r="I4" s="66" t="s">
        <v>277</v>
      </c>
      <c r="J4" s="67" t="s">
        <v>317</v>
      </c>
      <c r="K4" s="67" t="s">
        <v>318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281</v>
      </c>
      <c r="K5" s="69" t="s">
        <v>282</v>
      </c>
    </row>
    <row r="6" spans="1:11" ht="12.75">
      <c r="A6" s="194" t="s">
        <v>154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38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65894429</v>
      </c>
      <c r="K7" s="7">
        <v>47127690</v>
      </c>
    </row>
    <row r="8" spans="1:11" ht="12.75">
      <c r="A8" s="202" t="s">
        <v>39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64767332</v>
      </c>
      <c r="K8" s="7">
        <v>96203574</v>
      </c>
    </row>
    <row r="9" spans="1:11" ht="12.75">
      <c r="A9" s="202" t="s">
        <v>40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0</v>
      </c>
      <c r="K9" s="7">
        <v>30509083</v>
      </c>
    </row>
    <row r="10" spans="1:11" ht="12.75">
      <c r="A10" s="202" t="s">
        <v>41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197533102</v>
      </c>
      <c r="K10" s="7">
        <v>228668227</v>
      </c>
    </row>
    <row r="11" spans="1:11" ht="12.75">
      <c r="A11" s="202" t="s">
        <v>42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46752819</v>
      </c>
      <c r="K11" s="7"/>
    </row>
    <row r="12" spans="1:11" ht="12.75">
      <c r="A12" s="202" t="s">
        <v>49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0</v>
      </c>
      <c r="K12" s="7"/>
    </row>
    <row r="13" spans="1:11" ht="12.75">
      <c r="A13" s="205" t="s">
        <v>155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374947682</v>
      </c>
      <c r="K13" s="53">
        <f>SUM(K7:K12)</f>
        <v>402508574</v>
      </c>
    </row>
    <row r="14" spans="1:11" ht="12.75">
      <c r="A14" s="202" t="s">
        <v>50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83377021</v>
      </c>
      <c r="K14" s="7">
        <v>771211</v>
      </c>
    </row>
    <row r="15" spans="1:11" ht="12.75">
      <c r="A15" s="202" t="s">
        <v>51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0</v>
      </c>
      <c r="K15" s="7">
        <v>0</v>
      </c>
    </row>
    <row r="16" spans="1:11" ht="12.75">
      <c r="A16" s="202" t="s">
        <v>52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0</v>
      </c>
      <c r="K16" s="7">
        <v>16744824</v>
      </c>
    </row>
    <row r="17" spans="1:11" ht="12.75">
      <c r="A17" s="202" t="s">
        <v>53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50265542</v>
      </c>
      <c r="K17" s="7">
        <v>6968683</v>
      </c>
    </row>
    <row r="18" spans="1:11" ht="12.75">
      <c r="A18" s="205" t="s">
        <v>156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133642563</v>
      </c>
      <c r="K18" s="53">
        <f>SUM(K14:K17)</f>
        <v>24484718</v>
      </c>
    </row>
    <row r="19" spans="1:11" ht="24.75" customHeight="1">
      <c r="A19" s="205" t="s">
        <v>34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241305119</v>
      </c>
      <c r="K19" s="53">
        <f>IF(K13&gt;K18,K13-K18,0)</f>
        <v>378023856</v>
      </c>
    </row>
    <row r="20" spans="1:11" ht="24.75" customHeight="1">
      <c r="A20" s="205" t="s">
        <v>35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4" t="s">
        <v>157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176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274243</v>
      </c>
      <c r="K22" s="7">
        <v>462309</v>
      </c>
    </row>
    <row r="23" spans="1:11" ht="12.75">
      <c r="A23" s="202" t="s">
        <v>177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>
        <v>0</v>
      </c>
      <c r="K23" s="7">
        <v>0</v>
      </c>
    </row>
    <row r="24" spans="1:11" ht="12.75">
      <c r="A24" s="202" t="s">
        <v>178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40412689</v>
      </c>
      <c r="K24" s="7">
        <v>62580617</v>
      </c>
    </row>
    <row r="25" spans="1:11" ht="12.75">
      <c r="A25" s="202" t="s">
        <v>179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>
        <v>2085556</v>
      </c>
      <c r="K25" s="7">
        <v>1988548</v>
      </c>
    </row>
    <row r="26" spans="1:11" ht="12.75">
      <c r="A26" s="202" t="s">
        <v>180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199650965</v>
      </c>
      <c r="K26" s="7">
        <v>100242611</v>
      </c>
    </row>
    <row r="27" spans="1:11" ht="12.75">
      <c r="A27" s="205" t="s">
        <v>166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242423453</v>
      </c>
      <c r="K27" s="53">
        <f>SUM(K22:K26)</f>
        <v>165274085</v>
      </c>
    </row>
    <row r="28" spans="1:11" ht="12.75">
      <c r="A28" s="202" t="s">
        <v>113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65883619</v>
      </c>
      <c r="K28" s="7">
        <v>110479952</v>
      </c>
    </row>
    <row r="29" spans="1:11" ht="12.75">
      <c r="A29" s="202" t="s">
        <v>114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>
        <v>462300</v>
      </c>
      <c r="K29" s="7">
        <v>4600</v>
      </c>
    </row>
    <row r="30" spans="1:11" ht="12.75">
      <c r="A30" s="202" t="s">
        <v>14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477744407</v>
      </c>
      <c r="K30" s="7">
        <v>389134109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544090326</v>
      </c>
      <c r="K31" s="53">
        <f>SUM(K28:K30)</f>
        <v>499618661</v>
      </c>
    </row>
    <row r="32" spans="1:11" ht="25.5" customHeight="1">
      <c r="A32" s="205" t="s">
        <v>36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" customHeight="1">
      <c r="A33" s="205" t="s">
        <v>37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301666873</v>
      </c>
      <c r="K33" s="53">
        <f>IF(K31&gt;K27,K31-K27,0)</f>
        <v>334344576</v>
      </c>
    </row>
    <row r="34" spans="1:11" ht="12.75">
      <c r="A34" s="194" t="s">
        <v>158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172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>
        <v>0</v>
      </c>
      <c r="K35" s="7">
        <v>0</v>
      </c>
    </row>
    <row r="36" spans="1:11" ht="12.75">
      <c r="A36" s="202" t="s">
        <v>27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46436528</v>
      </c>
      <c r="K36" s="7">
        <v>32809932</v>
      </c>
    </row>
    <row r="37" spans="1:11" ht="12.75">
      <c r="A37" s="202" t="s">
        <v>28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0</v>
      </c>
      <c r="K37" s="7">
        <v>2356</v>
      </c>
    </row>
    <row r="38" spans="1:11" ht="12.75">
      <c r="A38" s="205" t="s">
        <v>66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46436528</v>
      </c>
      <c r="K38" s="53">
        <f>SUM(K35:K37)</f>
        <v>32812288</v>
      </c>
    </row>
    <row r="39" spans="1:11" ht="12.75">
      <c r="A39" s="202" t="s">
        <v>29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36800580</v>
      </c>
      <c r="K39" s="7">
        <v>72759114</v>
      </c>
    </row>
    <row r="40" spans="1:11" ht="12.75">
      <c r="A40" s="202" t="s">
        <v>30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>
        <v>167802</v>
      </c>
      <c r="K40" s="7">
        <v>293416</v>
      </c>
    </row>
    <row r="41" spans="1:11" ht="12.75">
      <c r="A41" s="202" t="s">
        <v>31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>
        <v>234950</v>
      </c>
      <c r="K41" s="7">
        <v>245112</v>
      </c>
    </row>
    <row r="42" spans="1:11" ht="12.75">
      <c r="A42" s="202" t="s">
        <v>32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>
        <v>0</v>
      </c>
      <c r="K42" s="7">
        <v>0</v>
      </c>
    </row>
    <row r="43" spans="1:11" ht="12.75">
      <c r="A43" s="202" t="s">
        <v>33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326134</v>
      </c>
      <c r="K43" s="7">
        <v>250390</v>
      </c>
    </row>
    <row r="44" spans="1:11" ht="12.75">
      <c r="A44" s="205" t="s">
        <v>67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37529466</v>
      </c>
      <c r="K44" s="53">
        <f>SUM(K39:K43)</f>
        <v>73548032</v>
      </c>
    </row>
    <row r="45" spans="1:11" ht="22.5" customHeight="1">
      <c r="A45" s="205" t="s">
        <v>15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8907062</v>
      </c>
      <c r="K45" s="53">
        <f>IF(K38&gt;K44,K38-K44,0)</f>
        <v>0</v>
      </c>
    </row>
    <row r="46" spans="1:11" ht="24.75" customHeight="1">
      <c r="A46" s="205" t="s">
        <v>16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40735744</v>
      </c>
    </row>
    <row r="47" spans="1:11" ht="12.75">
      <c r="A47" s="202" t="s">
        <v>68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2943536</v>
      </c>
    </row>
    <row r="48" spans="1:11" ht="12.75">
      <c r="A48" s="202" t="s">
        <v>69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IF(J20-J19+J33-J32+J46-J45&gt;0,J20-J19+J33-J32+J46-J45,0)</f>
        <v>51454692</v>
      </c>
      <c r="K48" s="53">
        <f>IF(K20-K19+K33-K32+K46-K45&gt;0,K20-K19+K33-K32+K46-K45,0)</f>
        <v>0</v>
      </c>
    </row>
    <row r="49" spans="1:11" ht="12.75">
      <c r="A49" s="202" t="s">
        <v>159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156921648</v>
      </c>
      <c r="K49" s="7">
        <v>60926274</v>
      </c>
    </row>
    <row r="50" spans="1:11" ht="12.75">
      <c r="A50" s="202" t="s">
        <v>173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0</v>
      </c>
      <c r="K50" s="7">
        <v>2943536</v>
      </c>
    </row>
    <row r="51" spans="1:11" ht="12.75">
      <c r="A51" s="202" t="s">
        <v>174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51454692</v>
      </c>
      <c r="K51" s="7">
        <v>0</v>
      </c>
    </row>
    <row r="52" spans="1:11" ht="12.75">
      <c r="A52" s="208" t="s">
        <v>175</v>
      </c>
      <c r="B52" s="209"/>
      <c r="C52" s="209"/>
      <c r="D52" s="209"/>
      <c r="E52" s="209"/>
      <c r="F52" s="209"/>
      <c r="G52" s="209"/>
      <c r="H52" s="209"/>
      <c r="I52" s="4">
        <v>44</v>
      </c>
      <c r="J52" s="65">
        <f>J49+J50-J51</f>
        <v>105466956</v>
      </c>
      <c r="K52" s="61">
        <f>K49+K50-K51</f>
        <v>63869810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355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352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59" t="s">
        <v>57</v>
      </c>
      <c r="B4" s="259"/>
      <c r="C4" s="259"/>
      <c r="D4" s="259"/>
      <c r="E4" s="259"/>
      <c r="F4" s="259"/>
      <c r="G4" s="259"/>
      <c r="H4" s="259"/>
      <c r="I4" s="66" t="s">
        <v>277</v>
      </c>
      <c r="J4" s="67" t="s">
        <v>317</v>
      </c>
      <c r="K4" s="67" t="s">
        <v>318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281</v>
      </c>
      <c r="K5" s="73" t="s">
        <v>282</v>
      </c>
    </row>
    <row r="6" spans="1:11" ht="12.75">
      <c r="A6" s="194" t="s">
        <v>154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197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117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118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119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120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196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2" t="s">
        <v>121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126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45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106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107</v>
      </c>
      <c r="B21" s="260"/>
      <c r="C21" s="260"/>
      <c r="D21" s="260"/>
      <c r="E21" s="260"/>
      <c r="F21" s="260"/>
      <c r="G21" s="260"/>
      <c r="H21" s="26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4" t="s">
        <v>157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163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164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319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320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165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112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46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108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109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4" t="s">
        <v>158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172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27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28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47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2" t="s">
        <v>29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30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31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32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33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146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160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147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13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159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173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174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175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8515625" style="76" bestFit="1" customWidth="1"/>
    <col min="11" max="11" width="13.28125" style="76" customWidth="1"/>
    <col min="12" max="16384" width="9.140625" style="76" customWidth="1"/>
  </cols>
  <sheetData>
    <row r="1" spans="1:12" ht="12.75">
      <c r="A1" s="282" t="s">
        <v>279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">
      <c r="A2" s="42"/>
      <c r="B2" s="74"/>
      <c r="C2" s="267" t="s">
        <v>280</v>
      </c>
      <c r="D2" s="267"/>
      <c r="E2" s="77">
        <v>41275</v>
      </c>
      <c r="F2" s="43" t="s">
        <v>248</v>
      </c>
      <c r="G2" s="268">
        <v>41364</v>
      </c>
      <c r="H2" s="269"/>
      <c r="I2" s="74"/>
      <c r="J2" s="74"/>
      <c r="K2" s="74"/>
      <c r="L2" s="78"/>
    </row>
    <row r="3" spans="1:11" ht="21.75">
      <c r="A3" s="270" t="s">
        <v>57</v>
      </c>
      <c r="B3" s="270"/>
      <c r="C3" s="270"/>
      <c r="D3" s="270"/>
      <c r="E3" s="270"/>
      <c r="F3" s="270"/>
      <c r="G3" s="270"/>
      <c r="H3" s="270"/>
      <c r="I3" s="81" t="s">
        <v>303</v>
      </c>
      <c r="J3" s="82" t="s">
        <v>148</v>
      </c>
      <c r="K3" s="82" t="s">
        <v>149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4">
        <v>2</v>
      </c>
      <c r="J4" s="83" t="s">
        <v>281</v>
      </c>
      <c r="K4" s="83" t="s">
        <v>282</v>
      </c>
    </row>
    <row r="5" spans="1:11" ht="12.75">
      <c r="A5" s="272" t="s">
        <v>283</v>
      </c>
      <c r="B5" s="273"/>
      <c r="C5" s="273"/>
      <c r="D5" s="273"/>
      <c r="E5" s="273"/>
      <c r="F5" s="273"/>
      <c r="G5" s="273"/>
      <c r="H5" s="273"/>
      <c r="I5" s="44">
        <v>1</v>
      </c>
      <c r="J5" s="45">
        <v>164000000</v>
      </c>
      <c r="K5" s="45">
        <v>164000000</v>
      </c>
    </row>
    <row r="6" spans="1:11" ht="12.75">
      <c r="A6" s="272" t="s">
        <v>284</v>
      </c>
      <c r="B6" s="273"/>
      <c r="C6" s="273"/>
      <c r="D6" s="273"/>
      <c r="E6" s="273"/>
      <c r="F6" s="273"/>
      <c r="G6" s="273"/>
      <c r="H6" s="273"/>
      <c r="I6" s="44">
        <v>2</v>
      </c>
      <c r="J6" s="46">
        <v>16921764</v>
      </c>
      <c r="K6" s="46">
        <v>16921764</v>
      </c>
    </row>
    <row r="7" spans="1:11" ht="12.75">
      <c r="A7" s="272" t="s">
        <v>285</v>
      </c>
      <c r="B7" s="273"/>
      <c r="C7" s="273"/>
      <c r="D7" s="273"/>
      <c r="E7" s="273"/>
      <c r="F7" s="273"/>
      <c r="G7" s="273"/>
      <c r="H7" s="273"/>
      <c r="I7" s="44">
        <v>3</v>
      </c>
      <c r="J7" s="46">
        <v>6631753465</v>
      </c>
      <c r="K7" s="46">
        <v>6682106017</v>
      </c>
    </row>
    <row r="8" spans="1:11" ht="12.75">
      <c r="A8" s="272" t="s">
        <v>286</v>
      </c>
      <c r="B8" s="273"/>
      <c r="C8" s="273"/>
      <c r="D8" s="273"/>
      <c r="E8" s="273"/>
      <c r="F8" s="273"/>
      <c r="G8" s="273"/>
      <c r="H8" s="273"/>
      <c r="I8" s="44">
        <v>4</v>
      </c>
      <c r="J8" s="46">
        <v>115352924</v>
      </c>
      <c r="K8" s="7">
        <v>563679486</v>
      </c>
    </row>
    <row r="9" spans="1:11" ht="12.75">
      <c r="A9" s="272" t="s">
        <v>287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496069794</v>
      </c>
      <c r="K9" s="7">
        <v>17536151</v>
      </c>
    </row>
    <row r="10" spans="1:11" ht="12.75">
      <c r="A10" s="272" t="s">
        <v>288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>
        <v>36150000</v>
      </c>
      <c r="K10" s="46">
        <v>36150000</v>
      </c>
    </row>
    <row r="11" spans="1:11" ht="12.75">
      <c r="A11" s="272" t="s">
        <v>289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>
        <v>0</v>
      </c>
      <c r="K11" s="46">
        <v>0</v>
      </c>
    </row>
    <row r="12" spans="1:11" ht="12.75">
      <c r="A12" s="272" t="s">
        <v>290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>
        <v>0</v>
      </c>
      <c r="K12" s="46">
        <v>0</v>
      </c>
    </row>
    <row r="13" spans="1:11" ht="12.75">
      <c r="A13" s="272" t="s">
        <v>291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>
        <v>0</v>
      </c>
      <c r="K13" s="46">
        <v>0</v>
      </c>
    </row>
    <row r="14" spans="1:11" ht="12.75">
      <c r="A14" s="274" t="s">
        <v>292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9">
        <f>SUM(J5:J13)</f>
        <v>7460247947</v>
      </c>
      <c r="K14" s="79">
        <f>SUM(K5:K13)</f>
        <v>7480393418</v>
      </c>
    </row>
    <row r="15" spans="1:11" ht="12.75">
      <c r="A15" s="272" t="s">
        <v>293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>
        <v>0</v>
      </c>
      <c r="K15" s="46">
        <v>0</v>
      </c>
    </row>
    <row r="16" spans="1:11" ht="12.75">
      <c r="A16" s="272" t="s">
        <v>294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>
        <v>0</v>
      </c>
      <c r="K16" s="46">
        <v>0</v>
      </c>
    </row>
    <row r="17" spans="1:11" ht="12.75">
      <c r="A17" s="272" t="s">
        <v>295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>
        <v>0</v>
      </c>
      <c r="K17" s="46">
        <v>0</v>
      </c>
    </row>
    <row r="18" spans="1:11" ht="12.75">
      <c r="A18" s="272" t="s">
        <v>296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>
        <v>0</v>
      </c>
      <c r="K18" s="46">
        <v>0</v>
      </c>
    </row>
    <row r="19" spans="1:11" ht="12.75">
      <c r="A19" s="272" t="s">
        <v>297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>
        <v>0</v>
      </c>
      <c r="K19" s="46">
        <v>0</v>
      </c>
    </row>
    <row r="20" spans="1:11" ht="12.75">
      <c r="A20" s="272" t="s">
        <v>298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>
        <v>0</v>
      </c>
      <c r="K20" s="46">
        <v>0</v>
      </c>
    </row>
    <row r="21" spans="1:11" ht="12.75">
      <c r="A21" s="274" t="s">
        <v>299</v>
      </c>
      <c r="B21" s="275"/>
      <c r="C21" s="275"/>
      <c r="D21" s="275"/>
      <c r="E21" s="275"/>
      <c r="F21" s="275"/>
      <c r="G21" s="275"/>
      <c r="H21" s="27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300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>
        <v>7460247947</v>
      </c>
      <c r="K23" s="45">
        <v>7480393418</v>
      </c>
    </row>
    <row r="24" spans="1:11" ht="17.25" customHeight="1">
      <c r="A24" s="278" t="s">
        <v>301</v>
      </c>
      <c r="B24" s="279"/>
      <c r="C24" s="279"/>
      <c r="D24" s="279"/>
      <c r="E24" s="279"/>
      <c r="F24" s="279"/>
      <c r="G24" s="279"/>
      <c r="H24" s="279"/>
      <c r="I24" s="48">
        <v>19</v>
      </c>
      <c r="J24" s="80">
        <v>209060423</v>
      </c>
      <c r="K24" s="80">
        <v>196440766</v>
      </c>
    </row>
    <row r="25" spans="1:11" ht="30" customHeight="1">
      <c r="A25" s="280" t="s">
        <v>302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8" t="s">
        <v>278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314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2013-04-30T11:18:27Z</cp:lastPrinted>
  <dcterms:created xsi:type="dcterms:W3CDTF">2008-10-17T11:51:54Z</dcterms:created>
  <dcterms:modified xsi:type="dcterms:W3CDTF">2013-04-30T14:45:53Z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