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2" windowWidth="12168" windowHeight="8172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45621"/>
</workbook>
</file>

<file path=xl/calcChain.xml><?xml version="1.0" encoding="utf-8"?>
<calcChain xmlns="http://schemas.openxmlformats.org/spreadsheetml/2006/main">
  <c r="J27" i="20" l="1"/>
  <c r="K57" i="18" l="1"/>
  <c r="K66" i="18" s="1"/>
  <c r="K67" i="18" s="1"/>
  <c r="L57" i="18"/>
  <c r="L66" i="18"/>
  <c r="L67" i="18"/>
  <c r="M57" i="18"/>
  <c r="M66" i="18" s="1"/>
  <c r="M67" i="18" s="1"/>
  <c r="K7" i="18"/>
  <c r="K27" i="18"/>
  <c r="K42" i="18" s="1"/>
  <c r="K12" i="18"/>
  <c r="K16" i="18"/>
  <c r="K22" i="18"/>
  <c r="K33" i="18"/>
  <c r="L7" i="18"/>
  <c r="L27" i="18"/>
  <c r="L42" i="18"/>
  <c r="L12" i="18"/>
  <c r="L16" i="18"/>
  <c r="L22" i="18"/>
  <c r="L10" i="18"/>
  <c r="L33" i="18"/>
  <c r="L43" i="18"/>
  <c r="M7" i="18"/>
  <c r="M27" i="18"/>
  <c r="M12" i="18"/>
  <c r="M16" i="18"/>
  <c r="M22" i="18"/>
  <c r="M33" i="18"/>
  <c r="K53" i="21"/>
  <c r="J53" i="21"/>
  <c r="K19" i="21"/>
  <c r="K20" i="21"/>
  <c r="K12" i="21"/>
  <c r="K21" i="21"/>
  <c r="K32" i="21"/>
  <c r="K33" i="21"/>
  <c r="K28" i="21"/>
  <c r="K34" i="21"/>
  <c r="K45" i="21"/>
  <c r="K46" i="21"/>
  <c r="K39" i="21"/>
  <c r="K47" i="21"/>
  <c r="J19" i="21"/>
  <c r="J12" i="21"/>
  <c r="J21" i="21"/>
  <c r="J20" i="21"/>
  <c r="J32" i="21"/>
  <c r="J28" i="21"/>
  <c r="J34" i="21"/>
  <c r="J33" i="21"/>
  <c r="J45" i="21"/>
  <c r="J39" i="21"/>
  <c r="J47" i="21"/>
  <c r="J46" i="21"/>
  <c r="K52" i="20"/>
  <c r="J52" i="20"/>
  <c r="K18" i="20"/>
  <c r="K13" i="20"/>
  <c r="K31" i="20"/>
  <c r="K27" i="20"/>
  <c r="K44" i="20"/>
  <c r="K38" i="20"/>
  <c r="J18" i="20"/>
  <c r="J13" i="20"/>
  <c r="J31" i="20"/>
  <c r="J33" i="20" s="1"/>
  <c r="J44" i="20"/>
  <c r="J38" i="20"/>
  <c r="K72" i="19"/>
  <c r="K79" i="19"/>
  <c r="K82" i="19"/>
  <c r="K86" i="19"/>
  <c r="K90" i="19"/>
  <c r="K100" i="19"/>
  <c r="J72" i="19"/>
  <c r="J79" i="19"/>
  <c r="J82" i="19"/>
  <c r="J86" i="19"/>
  <c r="J90" i="19"/>
  <c r="J100" i="19"/>
  <c r="K9" i="19"/>
  <c r="K16" i="19"/>
  <c r="K26" i="19"/>
  <c r="K35" i="19"/>
  <c r="K41" i="19"/>
  <c r="K49" i="19"/>
  <c r="K56" i="19"/>
  <c r="J9" i="19"/>
  <c r="J16" i="19"/>
  <c r="J26" i="19"/>
  <c r="J35" i="19"/>
  <c r="J41" i="19"/>
  <c r="J49" i="19"/>
  <c r="J56" i="19"/>
  <c r="J12" i="18"/>
  <c r="J10" i="18"/>
  <c r="J43" i="18"/>
  <c r="J57" i="18"/>
  <c r="J66" i="18"/>
  <c r="J67" i="18"/>
  <c r="J7" i="18"/>
  <c r="J27" i="18"/>
  <c r="J42" i="18"/>
  <c r="J45" i="18"/>
  <c r="J16" i="18"/>
  <c r="J22" i="18"/>
  <c r="J33" i="18"/>
  <c r="J14" i="17"/>
  <c r="K14" i="17"/>
  <c r="J21" i="17"/>
  <c r="K21" i="17"/>
  <c r="L44" i="18"/>
  <c r="L48" i="18"/>
  <c r="L46" i="18"/>
  <c r="J48" i="21"/>
  <c r="J44" i="18"/>
  <c r="J48" i="18"/>
  <c r="J46" i="18"/>
  <c r="J49" i="21"/>
  <c r="K49" i="21"/>
  <c r="K48" i="21"/>
  <c r="L49" i="18"/>
  <c r="L50" i="18"/>
  <c r="L45" i="18"/>
  <c r="J49" i="18"/>
  <c r="J50" i="18"/>
  <c r="K45" i="20" l="1"/>
  <c r="K46" i="20"/>
  <c r="K32" i="20"/>
  <c r="K33" i="20"/>
  <c r="K19" i="20"/>
  <c r="K20" i="20"/>
  <c r="K48" i="20" s="1"/>
  <c r="J46" i="20"/>
  <c r="J45" i="20"/>
  <c r="J32" i="20"/>
  <c r="J20" i="20"/>
  <c r="J19" i="20"/>
  <c r="M42" i="18"/>
  <c r="M10" i="18"/>
  <c r="M43" i="18" s="1"/>
  <c r="K10" i="18"/>
  <c r="K43" i="18" s="1"/>
  <c r="K45" i="18" s="1"/>
  <c r="K69" i="19"/>
  <c r="K114" i="19" s="1"/>
  <c r="K40" i="19"/>
  <c r="K8" i="19"/>
  <c r="J69" i="19"/>
  <c r="J114" i="19" s="1"/>
  <c r="J40" i="19"/>
  <c r="J8" i="19"/>
  <c r="K47" i="20" l="1"/>
  <c r="J48" i="20"/>
  <c r="J47" i="20"/>
  <c r="M44" i="18"/>
  <c r="M48" i="18" s="1"/>
  <c r="M50" i="18" s="1"/>
  <c r="M45" i="18"/>
  <c r="M46" i="18"/>
  <c r="K44" i="18"/>
  <c r="K48" i="18" s="1"/>
  <c r="K49" i="18" s="1"/>
  <c r="K46" i="18"/>
  <c r="K50" i="18"/>
  <c r="K66" i="19"/>
  <c r="J66" i="19"/>
  <c r="M49" i="18" l="1"/>
</calcChain>
</file>

<file path=xl/sharedStrings.xml><?xml version="1.0" encoding="utf-8"?>
<sst xmlns="http://schemas.openxmlformats.org/spreadsheetml/2006/main" count="413" uniqueCount="357">
  <si>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</si>
  <si>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</si>
  <si>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</si>
  <si>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</si>
  <si>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</si>
  <si>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</si>
  <si>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</si>
  <si>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</si>
  <si>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</si>
  <si>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</si>
  <si>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</si>
  <si>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</si>
  <si>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</si>
  <si>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</si>
  <si>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</si>
  <si>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</si>
  <si>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</si>
  <si>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</si>
  <si>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</si>
  <si>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</si>
  <si>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</si>
  <si>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</si>
  <si>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</si>
  <si>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</si>
  <si>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</si>
  <si>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</si>
  <si>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</si>
  <si>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</si>
  <si>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</si>
  <si>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</si>
  <si>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</si>
  <si>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</si>
  <si>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</si>
  <si>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</si>
  <si>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</si>
  <si>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</si>
  <si>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</si>
  <si>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</si>
  <si>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</si>
  <si>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</si>
  <si>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</si>
  <si>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</si>
  <si>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</si>
  <si>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</si>
  <si>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</si>
  <si>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</si>
  <si>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</si>
  <si>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</si>
  <si>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</si>
  <si>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</si>
  <si>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</si>
  <si>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</si>
  <si>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</si>
  <si>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</si>
  <si>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</si>
  <si>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</si>
  <si>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</si>
  <si>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</si>
  <si>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</si>
  <si>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</si>
  <si>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</si>
  <si>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</si>
  <si>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</si>
  <si>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</si>
  <si>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</si>
  <si>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</si>
  <si>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</si>
  <si>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</si>
  <si>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</si>
  <si>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</si>
  <si>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</si>
  <si>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</si>
  <si>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</si>
  <si>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</si>
  <si>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</si>
  <si>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</si>
  <si>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</si>
  <si>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</si>
  <si>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</si>
  <si>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</si>
  <si>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</si>
  <si>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</si>
  <si>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</si>
  <si>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</si>
  <si>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</si>
  <si>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</si>
  <si>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</si>
  <si>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</si>
  <si>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</si>
  <si>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</si>
  <si>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</si>
  <si>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</si>
  <si>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</si>
  <si>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</si>
  <si>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</si>
  <si>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</si>
  <si>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</si>
  <si>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</si>
  <si>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</si>
  <si>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</si>
  <si>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</si>
  <si>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</si>
  <si>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</si>
  <si>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</si>
  <si>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</si>
  <si>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</si>
  <si>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</si>
  <si>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</si>
  <si>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</si>
  <si>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</si>
  <si>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</si>
  <si>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</si>
  <si>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</si>
  <si>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</si>
  <si>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</si>
  <si>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</si>
  <si>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</si>
  <si>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</si>
  <si>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</si>
  <si>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</si>
  <si>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</si>
  <si>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</si>
  <si>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</si>
  <si>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</si>
  <si>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</si>
  <si>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</si>
  <si>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</si>
  <si>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</si>
  <si>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</si>
  <si>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</si>
  <si>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</si>
  <si>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</si>
  <si>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</si>
  <si>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</si>
  <si>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</si>
  <si>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</si>
  <si>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</si>
  <si>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</si>
  <si>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</si>
  <si>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</si>
  <si>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</si>
  <si>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</si>
  <si>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</si>
  <si>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</si>
  <si>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</si>
  <si>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</si>
  <si>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</si>
  <si>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</si>
  <si>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</si>
  <si>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</si>
  <si>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</si>
  <si>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</si>
  <si>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</si>
  <si>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</si>
  <si>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</si>
  <si>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</si>
  <si>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</si>
  <si>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</si>
  <si>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</si>
  <si>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</si>
  <si>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</si>
  <si>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</si>
  <si>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</si>
  <si>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</si>
  <si>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</si>
  <si>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</si>
  <si>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</si>
  <si>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</si>
  <si>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</si>
  <si>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</si>
  <si>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</si>
  <si>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</si>
  <si>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</si>
  <si>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</si>
  <si>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</si>
  <si>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</si>
  <si>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</si>
  <si>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</si>
  <si>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</si>
  <si>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</si>
  <si>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</si>
  <si>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</si>
  <si>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</si>
  <si>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</si>
  <si>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</si>
  <si>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</si>
  <si>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</si>
  <si>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</si>
  <si>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</si>
  <si>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</si>
  <si>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</si>
  <si>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</si>
  <si>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</si>
  <si>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</si>
  <si>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</si>
  <si>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</si>
  <si>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</si>
  <si>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</si>
  <si>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</si>
  <si>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</si>
  <si>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</si>
  <si>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</si>
  <si>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</si>
  <si>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</si>
  <si>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</si>
  <si>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</si>
  <si>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</si>
  <si>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</si>
  <si>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</si>
  <si>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</si>
  <si>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</si>
  <si>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</si>
  <si>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</si>
  <si>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</si>
  <si>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</si>
  <si>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</si>
  <si>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</si>
  <si>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</si>
  <si>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</si>
  <si>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</si>
  <si>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</si>
  <si>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</si>
  <si>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</si>
  <si>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</si>
  <si>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</si>
  <si>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</si>
  <si>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</si>
  <si>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</si>
  <si>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</si>
  <si>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</si>
  <si>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</si>
  <si>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</si>
  <si>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</si>
  <si>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</si>
  <si>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</si>
  <si>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</si>
  <si>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</si>
  <si>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</si>
  <si>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</si>
  <si>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</si>
  <si>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</si>
  <si>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</si>
  <si>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</si>
  <si>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</si>
  <si>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</si>
  <si>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</si>
  <si>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</si>
  <si>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</si>
  <si>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</si>
  <si>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</si>
  <si>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</si>
  <si>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</si>
  <si>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</si>
  <si>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</si>
  <si>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</si>
  <si>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</si>
  <si>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</si>
  <si>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</si>
  <si>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</si>
  <si>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</si>
  <si>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</si>
  <si>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</si>
  <si>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</si>
  <si>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</si>
  <si>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</si>
  <si>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</si>
  <si>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</si>
  <si>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</si>
  <si>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</si>
  <si>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</si>
  <si>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</si>
  <si>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</si>
  <si>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</si>
  <si>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</si>
  <si>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</si>
  <si>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</si>
  <si>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</si>
  <si>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</si>
  <si>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</si>
  <si>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</si>
  <si>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</si>
  <si>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</si>
  <si>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</si>
  <si>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</si>
  <si>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</si>
  <si>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</si>
  <si>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</si>
  <si>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</si>
  <si>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</si>
  <si>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</si>
  <si>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</si>
  <si>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</si>
  <si>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</si>
  <si>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</si>
  <si>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</si>
  <si>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</si>
  <si>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</si>
  <si>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</si>
  <si>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</si>
  <si>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</si>
  <si>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</si>
  <si>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</si>
  <si>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</si>
  <si>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</si>
  <si>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</si>
  <si>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</si>
  <si>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</si>
  <si>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</si>
  <si>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</si>
  <si>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</si>
  <si>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</si>
  <si>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</si>
  <si>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</si>
  <si>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</si>
  <si>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</si>
  <si>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</si>
  <si>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</si>
  <si>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</si>
  <si>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</si>
  <si>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</si>
  <si>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</si>
  <si>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</si>
  <si>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MB: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</si>
  <si>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</si>
  <si>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</si>
  <si>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</si>
  <si>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</si>
  <si>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</si>
  <si>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</si>
  <si>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</si>
  <si>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</si>
  <si>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</si>
  <si>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DA</t>
  </si>
  <si>
    <t>7010</t>
  </si>
  <si>
    <t>TDR d.o.o.</t>
  </si>
  <si>
    <t>ROVINJ, OBALA VLADIMIRA NAZORA 1</t>
  </si>
  <si>
    <t>01773259</t>
  </si>
  <si>
    <t>ADRIA RESORTS d.o.o.</t>
  </si>
  <si>
    <t>01537733</t>
  </si>
  <si>
    <t>HRVATSKI DUHANI d.d.</t>
  </si>
  <si>
    <t>VIROVITICA, OSJEČKA 2</t>
  </si>
  <si>
    <t>01744216</t>
  </si>
  <si>
    <t>ISTRAGRAFIKA d.d.</t>
  </si>
  <si>
    <t>03075290</t>
  </si>
  <si>
    <t>INOVINE d.d.</t>
  </si>
  <si>
    <t>ZAGREB, DRAŠKOVIĆEVA 27</t>
  </si>
  <si>
    <t>02330725</t>
  </si>
  <si>
    <t>TVORNICA DUHANA ZAGREB d.d.</t>
  </si>
  <si>
    <t>03212785</t>
  </si>
  <si>
    <t>Vitomir Palinec</t>
  </si>
  <si>
    <t>052 801 118</t>
  </si>
  <si>
    <t>052 811 284</t>
  </si>
  <si>
    <t>Branko Zec</t>
  </si>
  <si>
    <t>stanje na dan  31.12.2012.</t>
  </si>
  <si>
    <t>Obveznik: ADRIS GRUPA d.d.</t>
  </si>
  <si>
    <t>u razdoblju 01.10.2012. do 31.12.2012.</t>
  </si>
  <si>
    <t>Obveznik:  ADRIS GRUPA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</si>
</sst>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6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6" fillId="0" borderId="0" xfId="1" applyFont="1" applyAlignment="1"/>
    <xf numFmtId="0" fontId="1" fillId="0" borderId="0" xfId="1" applyFont="1" applyAlignment="1"/>
    <xf numFmtId="0" fontId="6" fillId="0" borderId="7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Border="1" applyAlignment="1" applyProtection="1">
      <protection hidden="1"/>
    </xf>
    <xf numFmtId="0" fontId="13" fillId="0" borderId="0" xfId="1" applyFont="1" applyBorder="1" applyAlignment="1" applyProtection="1">
      <alignment horizontal="right" vertical="center" wrapText="1"/>
      <protection hidden="1"/>
    </xf>
    <xf numFmtId="0" fontId="13" fillId="0" borderId="0" xfId="1" applyNumberFormat="1" applyFont="1" applyFill="1" applyBorder="1" applyAlignment="1" applyProtection="1">
      <alignment horizontal="right" vertical="center" shrinkToFit="1"/>
      <protection locked="0" hidden="1"/>
    </xf>
    <xf numFmtId="0" fontId="13" fillId="0" borderId="0" xfId="1" applyFont="1" applyFill="1" applyBorder="1" applyAlignment="1" applyProtection="1">
      <alignment horizontal="left" vertical="center"/>
      <protection hidden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0" xfId="1" applyFont="1" applyBorder="1" applyAlignment="1" applyProtection="1">
      <alignment vertical="top"/>
      <protection hidden="1"/>
    </xf>
    <xf numFmtId="0" fontId="6" fillId="0" borderId="0" xfId="1" applyFont="1" applyBorder="1" applyAlignment="1" applyProtection="1">
      <alignment horizontal="right"/>
      <protection hidden="1"/>
    </xf>
    <xf numFmtId="0" fontId="4" fillId="0" borderId="0" xfId="1" applyFont="1" applyFill="1" applyBorder="1" applyAlignment="1" applyProtection="1">
      <alignment horizontal="right" vertical="center"/>
      <protection locked="0" hidden="1"/>
    </xf>
    <xf numFmtId="0" fontId="5" fillId="0" borderId="0" xfId="1" applyFont="1" applyBorder="1" applyAlignment="1" applyProtection="1">
      <protection hidden="1"/>
    </xf>
    <xf numFmtId="0" fontId="4" fillId="0" borderId="0" xfId="1" applyFont="1" applyBorder="1" applyAlignment="1" applyProtection="1">
      <alignment vertical="top"/>
      <protection hidden="1"/>
    </xf>
    <xf numFmtId="0" fontId="6" fillId="0" borderId="0" xfId="1" applyFont="1" applyFill="1" applyBorder="1" applyAlignment="1" applyProtection="1">
      <protection hidden="1"/>
    </xf>
    <xf numFmtId="0" fontId="6" fillId="0" borderId="0" xfId="1" applyFont="1" applyBorder="1" applyAlignment="1" applyProtection="1">
      <alignment horizontal="center" vertical="center"/>
      <protection locked="0" hidden="1"/>
    </xf>
    <xf numFmtId="0" fontId="6" fillId="0" borderId="0" xfId="1" applyFont="1" applyBorder="1" applyAlignment="1" applyProtection="1">
      <alignment wrapText="1"/>
      <protection hidden="1"/>
    </xf>
    <xf numFmtId="0" fontId="6" fillId="0" borderId="0" xfId="1" applyFont="1" applyBorder="1" applyAlignment="1" applyProtection="1">
      <alignment horizontal="right" vertical="top"/>
      <protection hidden="1"/>
    </xf>
    <xf numFmtId="0" fontId="6" fillId="0" borderId="0" xfId="1" applyFont="1" applyBorder="1" applyAlignment="1" applyProtection="1">
      <alignment horizontal="center" vertical="top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6" fillId="0" borderId="0" xfId="1" applyFont="1" applyBorder="1" applyAlignment="1"/>
    <xf numFmtId="0" fontId="6" fillId="0" borderId="0" xfId="1" applyFont="1" applyBorder="1" applyAlignment="1" applyProtection="1">
      <alignment horizontal="left" vertical="top"/>
      <protection hidden="1"/>
    </xf>
    <xf numFmtId="0" fontId="6" fillId="0" borderId="8" xfId="1" applyFont="1" applyBorder="1" applyAlignment="1" applyProtection="1">
      <protection hidden="1"/>
    </xf>
    <xf numFmtId="0" fontId="6" fillId="0" borderId="0" xfId="1" applyFont="1" applyBorder="1" applyAlignment="1" applyProtection="1">
      <alignment vertical="center"/>
      <protection hidden="1"/>
    </xf>
    <xf numFmtId="0" fontId="6" fillId="0" borderId="9" xfId="1" applyFont="1" applyBorder="1" applyAlignment="1" applyProtection="1">
      <protection hidden="1"/>
    </xf>
    <xf numFmtId="0" fontId="6" fillId="0" borderId="9" xfId="1" applyFont="1" applyBorder="1" applyAlignment="1"/>
    <xf numFmtId="0" fontId="10" fillId="0" borderId="0" xfId="3">
      <alignment vertical="top"/>
    </xf>
    <xf numFmtId="0" fontId="10" fillId="0" borderId="0" xfId="3" applyAlignment="1"/>
    <xf numFmtId="0" fontId="18" fillId="0" borderId="0" xfId="3" applyFont="1" applyAlignment="1"/>
    <xf numFmtId="0" fontId="19" fillId="0" borderId="0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/>
      <protection hidden="1"/>
    </xf>
    <xf numFmtId="164" fontId="21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1" fillId="0" borderId="6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14" fillId="0" borderId="0" xfId="3" applyFont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alignment horizontal="right" wrapText="1"/>
      <protection hidden="1"/>
    </xf>
    <xf numFmtId="0" fontId="6" fillId="0" borderId="0" xfId="1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5" fillId="0" borderId="10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7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5" fillId="0" borderId="0" xfId="0" applyFont="1" applyFill="1"/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3" applyFont="1" applyFill="1" applyAlignment="1">
      <alignment wrapText="1"/>
    </xf>
    <xf numFmtId="0" fontId="1" fillId="0" borderId="0" xfId="0" applyFont="1" applyFill="1"/>
    <xf numFmtId="14" fontId="20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0" fontId="6" fillId="0" borderId="8" xfId="1" applyFont="1" applyBorder="1" applyAlignment="1"/>
    <xf numFmtId="0" fontId="6" fillId="0" borderId="15" xfId="1" applyFont="1" applyBorder="1" applyAlignment="1"/>
    <xf numFmtId="0" fontId="5" fillId="0" borderId="16" xfId="1" applyFont="1" applyFill="1" applyBorder="1" applyAlignment="1" applyProtection="1">
      <alignment horizontal="left" vertical="center" wrapText="1"/>
      <protection hidden="1"/>
    </xf>
    <xf numFmtId="0" fontId="5" fillId="0" borderId="7" xfId="1" applyFont="1" applyFill="1" applyBorder="1" applyAlignment="1" applyProtection="1">
      <alignment vertical="center"/>
      <protection hidden="1"/>
    </xf>
    <xf numFmtId="0" fontId="6" fillId="0" borderId="16" xfId="1" applyFont="1" applyBorder="1" applyAlignment="1" applyProtection="1">
      <alignment horizontal="left" vertical="center" wrapText="1"/>
      <protection hidden="1"/>
    </xf>
    <xf numFmtId="0" fontId="6" fillId="0" borderId="7" xfId="1" applyFont="1" applyBorder="1" applyAlignment="1" applyProtection="1">
      <protection hidden="1"/>
    </xf>
    <xf numFmtId="0" fontId="13" fillId="0" borderId="0" xfId="1" applyFont="1" applyBorder="1" applyAlignment="1" applyProtection="1">
      <alignment horizontal="right"/>
      <protection hidden="1"/>
    </xf>
    <xf numFmtId="0" fontId="6" fillId="0" borderId="16" xfId="1" applyFont="1" applyFill="1" applyBorder="1" applyAlignment="1" applyProtection="1">
      <protection hidden="1"/>
    </xf>
    <xf numFmtId="0" fontId="6" fillId="0" borderId="16" xfId="1" applyFont="1" applyBorder="1" applyAlignment="1" applyProtection="1">
      <alignment wrapText="1"/>
      <protection hidden="1"/>
    </xf>
    <xf numFmtId="0" fontId="6" fillId="0" borderId="7" xfId="1" applyFont="1" applyBorder="1" applyAlignment="1" applyProtection="1">
      <alignment horizontal="right"/>
      <protection hidden="1"/>
    </xf>
    <xf numFmtId="0" fontId="6" fillId="0" borderId="16" xfId="1" applyFont="1" applyBorder="1" applyAlignment="1" applyProtection="1">
      <protection hidden="1"/>
    </xf>
    <xf numFmtId="0" fontId="6" fillId="0" borderId="7" xfId="1" applyFont="1" applyBorder="1" applyAlignment="1" applyProtection="1">
      <alignment horizontal="right" wrapText="1"/>
      <protection hidden="1"/>
    </xf>
    <xf numFmtId="0" fontId="4" fillId="0" borderId="16" xfId="1" applyFont="1" applyFill="1" applyBorder="1" applyAlignment="1" applyProtection="1">
      <alignment horizontal="right" vertical="center"/>
      <protection locked="0" hidden="1"/>
    </xf>
    <xf numFmtId="0" fontId="6" fillId="0" borderId="16" xfId="1" applyFont="1" applyBorder="1" applyAlignment="1" applyProtection="1">
      <alignment vertical="top"/>
      <protection hidden="1"/>
    </xf>
    <xf numFmtId="0" fontId="6" fillId="0" borderId="16" xfId="1" applyFont="1" applyBorder="1" applyAlignment="1" applyProtection="1">
      <alignment horizontal="left" vertical="top" wrapText="1"/>
      <protection hidden="1"/>
    </xf>
    <xf numFmtId="0" fontId="6" fillId="0" borderId="7" xfId="1" applyFont="1" applyBorder="1" applyAlignment="1"/>
    <xf numFmtId="0" fontId="6" fillId="0" borderId="7" xfId="1" applyFont="1" applyBorder="1" applyAlignment="1" applyProtection="1">
      <alignment horizontal="right" vertical="top"/>
      <protection hidden="1"/>
    </xf>
    <xf numFmtId="49" fontId="4" fillId="0" borderId="16" xfId="1" applyNumberFormat="1" applyFont="1" applyBorder="1" applyAlignment="1" applyProtection="1">
      <alignment horizontal="center" vertical="center"/>
      <protection locked="0" hidden="1"/>
    </xf>
    <xf numFmtId="0" fontId="6" fillId="0" borderId="7" xfId="1" applyFont="1" applyBorder="1" applyAlignment="1" applyProtection="1">
      <alignment horizontal="left" vertical="top"/>
      <protection hidden="1"/>
    </xf>
    <xf numFmtId="0" fontId="6" fillId="0" borderId="16" xfId="1" applyFont="1" applyBorder="1" applyAlignment="1" applyProtection="1">
      <alignment horizontal="left"/>
      <protection hidden="1"/>
    </xf>
    <xf numFmtId="0" fontId="6" fillId="0" borderId="15" xfId="1" applyFont="1" applyBorder="1" applyAlignment="1" applyProtection="1">
      <protection hidden="1"/>
    </xf>
    <xf numFmtId="0" fontId="6" fillId="0" borderId="7" xfId="1" applyFont="1" applyBorder="1" applyAlignment="1" applyProtection="1">
      <alignment horizontal="left"/>
      <protection hidden="1"/>
    </xf>
    <xf numFmtId="0" fontId="6" fillId="0" borderId="16" xfId="1" applyFont="1" applyFill="1" applyBorder="1" applyAlignment="1" applyProtection="1">
      <alignment vertical="center"/>
      <protection hidden="1"/>
    </xf>
    <xf numFmtId="0" fontId="14" fillId="0" borderId="16" xfId="3" applyFont="1" applyFill="1" applyBorder="1" applyAlignment="1" applyProtection="1">
      <alignment vertical="center"/>
      <protection hidden="1"/>
    </xf>
    <xf numFmtId="0" fontId="14" fillId="0" borderId="0" xfId="3" applyFont="1" applyBorder="1" applyAlignment="1" applyProtection="1">
      <alignment horizontal="left"/>
      <protection hidden="1"/>
    </xf>
    <xf numFmtId="0" fontId="10" fillId="0" borderId="0" xfId="3" applyBorder="1" applyAlignment="1"/>
    <xf numFmtId="0" fontId="10" fillId="0" borderId="16" xfId="3" applyBorder="1" applyAlignment="1"/>
    <xf numFmtId="0" fontId="4" fillId="0" borderId="7" xfId="1" applyFont="1" applyBorder="1" applyAlignment="1" applyProtection="1">
      <alignment vertical="center"/>
      <protection hidden="1"/>
    </xf>
    <xf numFmtId="0" fontId="6" fillId="0" borderId="17" xfId="1" applyFont="1" applyBorder="1" applyAlignment="1" applyProtection="1">
      <protection hidden="1"/>
    </xf>
    <xf numFmtId="0" fontId="6" fillId="0" borderId="18" xfId="1" applyFont="1" applyFill="1" applyBorder="1" applyAlignment="1" applyProtection="1">
      <alignment horizontal="right" vertical="top" wrapText="1"/>
      <protection hidden="1"/>
    </xf>
    <xf numFmtId="0" fontId="6" fillId="0" borderId="19" xfId="1" applyFont="1" applyFill="1" applyBorder="1" applyAlignment="1" applyProtection="1">
      <alignment horizontal="right" vertical="top" wrapText="1"/>
      <protection hidden="1"/>
    </xf>
    <xf numFmtId="0" fontId="6" fillId="0" borderId="19" xfId="1" applyFont="1" applyFill="1" applyBorder="1" applyAlignment="1" applyProtection="1">
      <protection hidden="1"/>
    </xf>
    <xf numFmtId="0" fontId="6" fillId="0" borderId="20" xfId="1" applyFont="1" applyFill="1" applyBorder="1" applyAlignment="1" applyProtection="1">
      <protection hidden="1"/>
    </xf>
    <xf numFmtId="14" fontId="4" fillId="0" borderId="12" xfId="1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1" applyNumberFormat="1" applyFont="1" applyFill="1" applyBorder="1" applyAlignment="1" applyProtection="1">
      <alignment horizontal="right" vertical="center"/>
      <protection locked="0" hidden="1"/>
    </xf>
    <xf numFmtId="0" fontId="4" fillId="0" borderId="11" xfId="1" applyFont="1" applyFill="1" applyBorder="1" applyAlignment="1" applyProtection="1">
      <alignment horizontal="center" vertical="center"/>
      <protection locked="0" hidden="1"/>
    </xf>
    <xf numFmtId="49" fontId="4" fillId="0" borderId="11" xfId="1" applyNumberFormat="1" applyFont="1" applyFill="1" applyBorder="1" applyAlignment="1" applyProtection="1">
      <alignment horizontal="right" vertical="center"/>
      <protection locked="0" hidden="1"/>
    </xf>
    <xf numFmtId="0" fontId="4" fillId="0" borderId="7" xfId="1" applyFont="1" applyFill="1" applyBorder="1" applyAlignment="1" applyProtection="1">
      <alignment horizontal="right" vertical="center"/>
      <protection locked="0" hidden="1"/>
    </xf>
    <xf numFmtId="0" fontId="6" fillId="0" borderId="0" xfId="1" applyFont="1" applyFill="1" applyBorder="1" applyAlignment="1"/>
    <xf numFmtId="49" fontId="4" fillId="0" borderId="0" xfId="1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5" fillId="0" borderId="7" xfId="4" applyFont="1" applyBorder="1" applyAlignment="1" applyProtection="1">
      <alignment horizontal="right"/>
      <protection hidden="1"/>
    </xf>
    <xf numFmtId="0" fontId="5" fillId="0" borderId="0" xfId="4" applyFont="1" applyBorder="1" applyAlignment="1" applyProtection="1">
      <alignment horizontal="right"/>
      <protection hidden="1"/>
    </xf>
    <xf numFmtId="0" fontId="5" fillId="0" borderId="0" xfId="4" applyFont="1" applyBorder="1" applyAlignment="1" applyProtection="1">
      <alignment vertical="top"/>
      <protection hidden="1"/>
    </xf>
    <xf numFmtId="0" fontId="5" fillId="0" borderId="0" xfId="4" applyFont="1" applyBorder="1" applyAlignment="1" applyProtection="1">
      <protection hidden="1"/>
    </xf>
    <xf numFmtId="0" fontId="5" fillId="0" borderId="16" xfId="4" applyFont="1" applyBorder="1" applyAlignment="1" applyProtection="1">
      <alignment horizontal="left" vertical="top" indent="2"/>
      <protection hidden="1"/>
    </xf>
    <xf numFmtId="0" fontId="5" fillId="0" borderId="0" xfId="4" applyFont="1" applyBorder="1" applyAlignment="1" applyProtection="1">
      <alignment vertical="top" wrapText="1"/>
      <protection hidden="1"/>
    </xf>
    <xf numFmtId="0" fontId="5" fillId="0" borderId="0" xfId="4" applyFont="1" applyBorder="1" applyAlignment="1" applyProtection="1">
      <alignment wrapText="1"/>
      <protection hidden="1"/>
    </xf>
    <xf numFmtId="0" fontId="5" fillId="0" borderId="16" xfId="4" applyFont="1" applyBorder="1" applyAlignment="1" applyProtection="1">
      <alignment horizontal="left" vertical="top" wrapText="1" indent="2"/>
      <protection hidden="1"/>
    </xf>
    <xf numFmtId="0" fontId="5" fillId="0" borderId="7" xfId="4" applyFont="1" applyBorder="1" applyAlignment="1" applyProtection="1">
      <alignment horizontal="right" vertical="top"/>
      <protection hidden="1"/>
    </xf>
    <xf numFmtId="0" fontId="5" fillId="0" borderId="0" xfId="4" applyFont="1" applyBorder="1" applyAlignment="1" applyProtection="1">
      <alignment horizontal="right" vertical="top"/>
      <protection hidden="1"/>
    </xf>
    <xf numFmtId="0" fontId="5" fillId="0" borderId="16" xfId="4" applyFont="1" applyBorder="1" applyAlignment="1" applyProtection="1">
      <protection hidden="1"/>
    </xf>
    <xf numFmtId="0" fontId="5" fillId="0" borderId="0" xfId="4" applyFont="1" applyBorder="1" applyAlignment="1" applyProtection="1">
      <alignment horizontal="center" vertical="top"/>
      <protection hidden="1"/>
    </xf>
    <xf numFmtId="0" fontId="5" fillId="0" borderId="0" xfId="4" applyFont="1" applyBorder="1" applyAlignment="1" applyProtection="1">
      <alignment horizontal="center"/>
      <protection hidden="1"/>
    </xf>
    <xf numFmtId="0" fontId="6" fillId="0" borderId="19" xfId="1" applyFont="1" applyFill="1" applyBorder="1" applyAlignment="1" applyProtection="1">
      <alignment horizontal="center" vertical="top"/>
      <protection hidden="1"/>
    </xf>
    <xf numFmtId="0" fontId="6" fillId="0" borderId="19" xfId="1" applyFont="1" applyFill="1" applyBorder="1" applyAlignment="1" applyProtection="1">
      <alignment horizontal="center"/>
      <protection hidden="1"/>
    </xf>
    <xf numFmtId="0" fontId="6" fillId="0" borderId="7" xfId="1" applyFont="1" applyBorder="1" applyAlignment="1" applyProtection="1">
      <alignment horizontal="right" vertical="center" wrapText="1"/>
      <protection hidden="1"/>
    </xf>
    <xf numFmtId="0" fontId="6" fillId="0" borderId="16" xfId="1" applyFont="1" applyBorder="1" applyAlignment="1" applyProtection="1">
      <alignment horizontal="right" wrapText="1"/>
      <protection hidden="1"/>
    </xf>
    <xf numFmtId="49" fontId="27" fillId="0" borderId="18" xfId="5" applyNumberFormat="1" applyFill="1" applyBorder="1" applyAlignment="1" applyProtection="1">
      <alignment horizontal="left" vertical="center"/>
      <protection locked="0" hidden="1"/>
    </xf>
    <xf numFmtId="49" fontId="4" fillId="0" borderId="19" xfId="4" applyNumberFormat="1" applyFont="1" applyFill="1" applyBorder="1" applyAlignment="1" applyProtection="1">
      <alignment horizontal="left" vertical="center"/>
      <protection locked="0" hidden="1"/>
    </xf>
    <xf numFmtId="49" fontId="4" fillId="0" borderId="20" xfId="4" applyNumberFormat="1" applyFont="1" applyFill="1" applyBorder="1" applyAlignment="1" applyProtection="1">
      <alignment horizontal="left" vertical="center"/>
      <protection locked="0" hidden="1"/>
    </xf>
    <xf numFmtId="0" fontId="6" fillId="0" borderId="7" xfId="1" applyFont="1" applyBorder="1" applyAlignment="1" applyProtection="1">
      <alignment horizontal="right" vertical="center"/>
      <protection hidden="1"/>
    </xf>
    <xf numFmtId="0" fontId="6" fillId="0" borderId="16" xfId="1" applyFont="1" applyBorder="1" applyAlignment="1" applyProtection="1">
      <alignment horizontal="right"/>
      <protection hidden="1"/>
    </xf>
    <xf numFmtId="49" fontId="4" fillId="0" borderId="18" xfId="4" applyNumberFormat="1" applyFont="1" applyFill="1" applyBorder="1" applyAlignment="1" applyProtection="1">
      <alignment horizontal="left" vertical="center"/>
      <protection locked="0" hidden="1"/>
    </xf>
    <xf numFmtId="0" fontId="5" fillId="0" borderId="20" xfId="4" applyFont="1" applyFill="1" applyBorder="1" applyAlignment="1">
      <alignment horizontal="left" vertical="center"/>
    </xf>
    <xf numFmtId="0" fontId="23" fillId="0" borderId="0" xfId="3" applyFont="1" applyBorder="1" applyAlignment="1" applyProtection="1">
      <alignment horizontal="left"/>
      <protection hidden="1"/>
    </xf>
    <xf numFmtId="0" fontId="24" fillId="0" borderId="0" xfId="3" applyFont="1" applyBorder="1" applyAlignment="1"/>
    <xf numFmtId="0" fontId="14" fillId="0" borderId="0" xfId="3" applyFont="1" applyBorder="1" applyAlignment="1" applyProtection="1">
      <alignment horizontal="left"/>
      <protection hidden="1"/>
    </xf>
    <xf numFmtId="0" fontId="10" fillId="0" borderId="0" xfId="3" applyBorder="1" applyAlignment="1"/>
    <xf numFmtId="0" fontId="10" fillId="0" borderId="16" xfId="3" applyBorder="1" applyAlignment="1"/>
    <xf numFmtId="0" fontId="6" fillId="0" borderId="22" xfId="1" applyFont="1" applyBorder="1" applyAlignment="1" applyProtection="1">
      <alignment horizontal="center" vertical="top"/>
      <protection hidden="1"/>
    </xf>
    <xf numFmtId="0" fontId="6" fillId="0" borderId="22" xfId="1" applyFont="1" applyBorder="1" applyAlignment="1">
      <alignment horizontal="center"/>
    </xf>
    <xf numFmtId="0" fontId="6" fillId="0" borderId="23" xfId="1" applyFont="1" applyBorder="1" applyAlignment="1"/>
    <xf numFmtId="0" fontId="11" fillId="0" borderId="21" xfId="1" applyFont="1" applyBorder="1" applyAlignment="1"/>
    <xf numFmtId="0" fontId="11" fillId="0" borderId="8" xfId="1" applyFont="1" applyBorder="1" applyAlignment="1"/>
    <xf numFmtId="0" fontId="6" fillId="0" borderId="0" xfId="1" applyFont="1" applyBorder="1" applyAlignment="1" applyProtection="1">
      <alignment vertical="center"/>
      <protection hidden="1"/>
    </xf>
    <xf numFmtId="49" fontId="4" fillId="0" borderId="18" xfId="1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1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1" applyFont="1" applyFill="1" applyBorder="1" applyAlignment="1" applyProtection="1">
      <alignment horizontal="left" vertical="center"/>
      <protection locked="0" hidden="1"/>
    </xf>
    <xf numFmtId="0" fontId="6" fillId="0" borderId="19" xfId="1" applyFont="1" applyFill="1" applyBorder="1" applyAlignment="1"/>
    <xf numFmtId="0" fontId="6" fillId="0" borderId="20" xfId="1" applyFont="1" applyFill="1" applyBorder="1" applyAlignment="1"/>
    <xf numFmtId="0" fontId="6" fillId="0" borderId="0" xfId="1" applyFont="1" applyBorder="1" applyAlignment="1" applyProtection="1">
      <alignment horizontal="center" vertical="top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6" fillId="0" borderId="8" xfId="1" applyFont="1" applyBorder="1" applyAlignment="1" applyProtection="1">
      <alignment horizontal="center"/>
      <protection hidden="1"/>
    </xf>
    <xf numFmtId="0" fontId="4" fillId="0" borderId="18" xfId="4" applyFont="1" applyFill="1" applyBorder="1" applyAlignment="1" applyProtection="1">
      <alignment horizontal="left" vertical="center"/>
      <protection locked="0" hidden="1"/>
    </xf>
    <xf numFmtId="0" fontId="4" fillId="0" borderId="19" xfId="4" applyFont="1" applyFill="1" applyBorder="1" applyAlignment="1" applyProtection="1">
      <alignment horizontal="left" vertical="center"/>
      <protection locked="0" hidden="1"/>
    </xf>
    <xf numFmtId="0" fontId="4" fillId="0" borderId="20" xfId="4" applyFont="1" applyFill="1" applyBorder="1" applyAlignment="1" applyProtection="1">
      <alignment horizontal="left" vertical="center"/>
      <protection locked="0" hidden="1"/>
    </xf>
    <xf numFmtId="0" fontId="5" fillId="0" borderId="0" xfId="4" applyFont="1" applyBorder="1" applyAlignment="1" applyProtection="1">
      <alignment horizontal="center" vertical="top"/>
      <protection hidden="1"/>
    </xf>
    <xf numFmtId="0" fontId="5" fillId="0" borderId="0" xfId="4" applyFont="1" applyBorder="1" applyAlignment="1" applyProtection="1">
      <alignment horizontal="center"/>
      <protection hidden="1"/>
    </xf>
    <xf numFmtId="0" fontId="5" fillId="0" borderId="19" xfId="4" applyFont="1" applyFill="1" applyBorder="1" applyAlignment="1">
      <alignment horizontal="left"/>
    </xf>
    <xf numFmtId="0" fontId="5" fillId="0" borderId="20" xfId="4" applyFont="1" applyFill="1" applyBorder="1" applyAlignment="1">
      <alignment horizontal="left"/>
    </xf>
    <xf numFmtId="49" fontId="4" fillId="0" borderId="18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5" fillId="0" borderId="0" xfId="4" applyFont="1" applyBorder="1" applyAlignment="1" applyProtection="1">
      <alignment vertical="top" wrapText="1"/>
      <protection hidden="1"/>
    </xf>
    <xf numFmtId="0" fontId="5" fillId="0" borderId="0" xfId="4" applyFont="1" applyBorder="1" applyAlignment="1" applyProtection="1">
      <alignment wrapText="1"/>
      <protection hidden="1"/>
    </xf>
    <xf numFmtId="0" fontId="6" fillId="0" borderId="0" xfId="1" applyFont="1" applyBorder="1" applyAlignment="1" applyProtection="1">
      <alignment horizontal="right" vertical="center"/>
      <protection hidden="1"/>
    </xf>
    <xf numFmtId="0" fontId="5" fillId="0" borderId="7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horizontal="center"/>
    </xf>
    <xf numFmtId="0" fontId="27" fillId="0" borderId="18" xfId="5" applyFill="1" applyBorder="1" applyAlignment="1" applyProtection="1">
      <protection locked="0" hidden="1"/>
    </xf>
    <xf numFmtId="0" fontId="4" fillId="0" borderId="19" xfId="4" applyFont="1" applyFill="1" applyBorder="1" applyAlignment="1" applyProtection="1">
      <protection locked="0" hidden="1"/>
    </xf>
    <xf numFmtId="0" fontId="4" fillId="0" borderId="20" xfId="4" applyFont="1" applyFill="1" applyBorder="1" applyAlignment="1" applyProtection="1">
      <protection locked="0" hidden="1"/>
    </xf>
    <xf numFmtId="0" fontId="6" fillId="0" borderId="0" xfId="1" applyFont="1" applyBorder="1" applyAlignment="1" applyProtection="1">
      <alignment horizontal="right"/>
      <protection hidden="1"/>
    </xf>
    <xf numFmtId="0" fontId="5" fillId="0" borderId="19" xfId="4" applyFont="1" applyFill="1" applyBorder="1" applyAlignment="1">
      <alignment horizontal="left" vertical="center"/>
    </xf>
    <xf numFmtId="0" fontId="6" fillId="0" borderId="0" xfId="1" applyFont="1" applyBorder="1" applyAlignment="1" applyProtection="1">
      <alignment horizontal="right" wrapText="1"/>
      <protection hidden="1"/>
    </xf>
    <xf numFmtId="0" fontId="6" fillId="0" borderId="7" xfId="1" applyFont="1" applyBorder="1" applyAlignment="1" applyProtection="1">
      <alignment horizontal="right" wrapText="1"/>
      <protection hidden="1"/>
    </xf>
    <xf numFmtId="0" fontId="4" fillId="0" borderId="7" xfId="1" applyFont="1" applyFill="1" applyBorder="1" applyAlignment="1" applyProtection="1">
      <alignment horizontal="left" vertical="center" wrapText="1"/>
      <protection hidden="1"/>
    </xf>
    <xf numFmtId="0" fontId="4" fillId="0" borderId="0" xfId="1" applyFont="1" applyFill="1" applyBorder="1" applyAlignment="1" applyProtection="1">
      <alignment horizontal="left" vertical="center" wrapText="1"/>
      <protection hidden="1"/>
    </xf>
    <xf numFmtId="0" fontId="4" fillId="0" borderId="16" xfId="1" applyFont="1" applyFill="1" applyBorder="1" applyAlignment="1" applyProtection="1">
      <alignment horizontal="left" vertical="center" wrapText="1"/>
      <protection hidden="1"/>
    </xf>
    <xf numFmtId="0" fontId="12" fillId="0" borderId="7" xfId="1" applyFont="1" applyBorder="1" applyAlignment="1" applyProtection="1">
      <alignment horizontal="center" vertical="center" wrapText="1"/>
      <protection hidden="1"/>
    </xf>
    <xf numFmtId="0" fontId="12" fillId="0" borderId="0" xfId="1" applyFont="1" applyBorder="1" applyAlignment="1" applyProtection="1">
      <alignment horizontal="center" vertical="center" wrapText="1"/>
      <protection hidden="1"/>
    </xf>
    <xf numFmtId="0" fontId="12" fillId="0" borderId="16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right" vertical="center" wrapText="1"/>
      <protection hidden="1"/>
    </xf>
    <xf numFmtId="0" fontId="3" fillId="0" borderId="16" xfId="1" applyFont="1" applyBorder="1" applyAlignment="1" applyProtection="1">
      <alignment horizontal="right" wrapText="1"/>
      <protection hidden="1"/>
    </xf>
    <xf numFmtId="1" fontId="4" fillId="0" borderId="18" xfId="4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top" wrapText="1"/>
      <protection hidden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8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26" xfId="0" applyFont="1" applyFill="1" applyBorder="1"/>
    <xf numFmtId="0" fontId="15" fillId="0" borderId="27" xfId="0" applyFont="1" applyFill="1" applyBorder="1"/>
    <xf numFmtId="0" fontId="15" fillId="0" borderId="30" xfId="0" applyFont="1" applyFill="1" applyBorder="1"/>
    <xf numFmtId="0" fontId="15" fillId="0" borderId="31" xfId="0" applyFont="1" applyFill="1" applyBorder="1"/>
    <xf numFmtId="0" fontId="6" fillId="0" borderId="2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0" fillId="0" borderId="0" xfId="3" applyFont="1" applyFill="1" applyBorder="1" applyAlignment="1" applyProtection="1">
      <alignment horizontal="center" vertical="center"/>
      <protection hidden="1"/>
    </xf>
    <xf numFmtId="14" fontId="20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11" fillId="0" borderId="0" xfId="3" applyFont="1" applyAlignment="1"/>
    <xf numFmtId="0" fontId="17" fillId="0" borderId="0" xfId="3" applyFont="1" applyBorder="1" applyAlignment="1">
      <alignment horizontal="justify" vertical="top" wrapText="1"/>
    </xf>
    <xf numFmtId="0" fontId="10" fillId="0" borderId="0" xfId="3" applyAlignment="1"/>
  </cellXfs>
  <cellStyles count="6">
    <cellStyle name="Hiperveza 2" xfId="5"/>
    <cellStyle name="Normal_TFI-POD" xfId="1"/>
    <cellStyle name="Normal_TFI-POD 2" xfId="4"/>
    <cellStyle name="Normalno" xfId="0" builtinId="0"/>
    <cellStyle name="Obično_Knjiga2" xfId="2"/>
    <cellStyle name="Style 1" xf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tmaster@adris.hr" TargetMode="External"/><Relationship Id="rId2" Type="http://schemas.openxmlformats.org/officeDocument/2006/relationships/hyperlink" Target="http://www.adris.hr/" TargetMode="External"/><Relationship Id="rId1" Type="http://schemas.openxmlformats.org/officeDocument/2006/relationships/hyperlink" Target="mailto:postmaster@adris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zoomScaleNormal="100" zoomScaleSheetLayoutView="110" workbookViewId="0">
      <selection activeCell="B57" sqref="B57:H57"/>
    </sheetView>
  </sheetViews>
  <sheetFormatPr defaultColWidth="9.109375" defaultRowHeight="13.2" x14ac:dyDescent="0.25"/>
  <cols>
    <col min="1" max="1" width="9.109375" style="11"/>
    <col min="2" max="2" width="13" style="11" customWidth="1"/>
    <col min="3" max="6" width="9.109375" style="11"/>
    <col min="7" max="7" width="15.109375" style="11" customWidth="1"/>
    <col min="8" max="8" width="19.33203125" style="11" customWidth="1"/>
    <col min="9" max="9" width="14.44140625" style="11" customWidth="1"/>
    <col min="10" max="16384" width="9.109375" style="11"/>
  </cols>
  <sheetData>
    <row r="1" spans="1:12" ht="15.6" x14ac:dyDescent="0.3">
      <c r="A1" s="157" t="s">
        <v>248</v>
      </c>
      <c r="B1" s="158"/>
      <c r="C1" s="158"/>
      <c r="D1" s="84"/>
      <c r="E1" s="84"/>
      <c r="F1" s="84"/>
      <c r="G1" s="84"/>
      <c r="H1" s="84"/>
      <c r="I1" s="85"/>
      <c r="J1" s="10"/>
      <c r="K1" s="10"/>
      <c r="L1" s="10"/>
    </row>
    <row r="2" spans="1:12" x14ac:dyDescent="0.25">
      <c r="A2" s="193" t="s">
        <v>249</v>
      </c>
      <c r="B2" s="194"/>
      <c r="C2" s="194"/>
      <c r="D2" s="195"/>
      <c r="E2" s="117">
        <v>41183</v>
      </c>
      <c r="F2" s="12"/>
      <c r="G2" s="13" t="s">
        <v>250</v>
      </c>
      <c r="H2" s="117">
        <v>41274</v>
      </c>
      <c r="I2" s="86"/>
      <c r="J2" s="10"/>
      <c r="K2" s="10"/>
      <c r="L2" s="10"/>
    </row>
    <row r="3" spans="1:12" x14ac:dyDescent="0.2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 x14ac:dyDescent="0.25">
      <c r="A4" s="196" t="s">
        <v>316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x14ac:dyDescent="0.2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x14ac:dyDescent="0.25">
      <c r="A6" s="145" t="s">
        <v>251</v>
      </c>
      <c r="B6" s="146"/>
      <c r="C6" s="175" t="s">
        <v>323</v>
      </c>
      <c r="D6" s="176"/>
      <c r="E6" s="28"/>
      <c r="F6" s="28"/>
      <c r="G6" s="28"/>
      <c r="H6" s="28"/>
      <c r="I6" s="92"/>
      <c r="J6" s="10"/>
      <c r="K6" s="10"/>
      <c r="L6" s="10"/>
    </row>
    <row r="7" spans="1:12" x14ac:dyDescent="0.25">
      <c r="A7" s="93"/>
      <c r="B7" s="22"/>
      <c r="C7" s="16"/>
      <c r="D7" s="16"/>
      <c r="E7" s="28"/>
      <c r="F7" s="28"/>
      <c r="G7" s="28"/>
      <c r="H7" s="28"/>
      <c r="I7" s="92"/>
      <c r="J7" s="10"/>
      <c r="K7" s="10"/>
      <c r="L7" s="10"/>
    </row>
    <row r="8" spans="1:12" x14ac:dyDescent="0.25">
      <c r="A8" s="199" t="s">
        <v>252</v>
      </c>
      <c r="B8" s="200"/>
      <c r="C8" s="175" t="s">
        <v>324</v>
      </c>
      <c r="D8" s="176"/>
      <c r="E8" s="28"/>
      <c r="F8" s="28"/>
      <c r="G8" s="28"/>
      <c r="H8" s="28"/>
      <c r="I8" s="94"/>
      <c r="J8" s="10"/>
      <c r="K8" s="10"/>
      <c r="L8" s="10"/>
    </row>
    <row r="9" spans="1:12" x14ac:dyDescent="0.2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x14ac:dyDescent="0.25">
      <c r="A10" s="140" t="s">
        <v>253</v>
      </c>
      <c r="B10" s="191"/>
      <c r="C10" s="175" t="s">
        <v>325</v>
      </c>
      <c r="D10" s="176"/>
      <c r="E10" s="16"/>
      <c r="F10" s="16"/>
      <c r="G10" s="16"/>
      <c r="H10" s="16"/>
      <c r="I10" s="94"/>
      <c r="J10" s="10"/>
      <c r="K10" s="10"/>
      <c r="L10" s="10"/>
    </row>
    <row r="11" spans="1:12" x14ac:dyDescent="0.25">
      <c r="A11" s="192"/>
      <c r="B11" s="191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x14ac:dyDescent="0.25">
      <c r="A12" s="145" t="s">
        <v>254</v>
      </c>
      <c r="B12" s="146"/>
      <c r="C12" s="168" t="s">
        <v>326</v>
      </c>
      <c r="D12" s="190"/>
      <c r="E12" s="190"/>
      <c r="F12" s="190"/>
      <c r="G12" s="190"/>
      <c r="H12" s="190"/>
      <c r="I12" s="148"/>
      <c r="J12" s="10"/>
      <c r="K12" s="10"/>
      <c r="L12" s="10"/>
    </row>
    <row r="13" spans="1:12" x14ac:dyDescent="0.2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x14ac:dyDescent="0.25">
      <c r="A14" s="145" t="s">
        <v>255</v>
      </c>
      <c r="B14" s="146"/>
      <c r="C14" s="201">
        <v>52210</v>
      </c>
      <c r="D14" s="202"/>
      <c r="E14" s="16"/>
      <c r="F14" s="168" t="s">
        <v>327</v>
      </c>
      <c r="G14" s="190"/>
      <c r="H14" s="190"/>
      <c r="I14" s="148"/>
      <c r="J14" s="10"/>
      <c r="K14" s="10"/>
      <c r="L14" s="10"/>
    </row>
    <row r="15" spans="1:12" x14ac:dyDescent="0.2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x14ac:dyDescent="0.25">
      <c r="A16" s="145" t="s">
        <v>256</v>
      </c>
      <c r="B16" s="146"/>
      <c r="C16" s="168" t="s">
        <v>328</v>
      </c>
      <c r="D16" s="190"/>
      <c r="E16" s="190"/>
      <c r="F16" s="190"/>
      <c r="G16" s="190"/>
      <c r="H16" s="190"/>
      <c r="I16" s="148"/>
      <c r="J16" s="10"/>
      <c r="K16" s="10"/>
      <c r="L16" s="10"/>
    </row>
    <row r="17" spans="1:12" x14ac:dyDescent="0.2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x14ac:dyDescent="0.25">
      <c r="A18" s="145" t="s">
        <v>257</v>
      </c>
      <c r="B18" s="146"/>
      <c r="C18" s="186" t="s">
        <v>329</v>
      </c>
      <c r="D18" s="187"/>
      <c r="E18" s="187"/>
      <c r="F18" s="187"/>
      <c r="G18" s="187"/>
      <c r="H18" s="187"/>
      <c r="I18" s="188"/>
      <c r="J18" s="10"/>
      <c r="K18" s="10"/>
      <c r="L18" s="10"/>
    </row>
    <row r="19" spans="1:12" x14ac:dyDescent="0.2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x14ac:dyDescent="0.25">
      <c r="A20" s="145" t="s">
        <v>258</v>
      </c>
      <c r="B20" s="146"/>
      <c r="C20" s="186" t="s">
        <v>330</v>
      </c>
      <c r="D20" s="187"/>
      <c r="E20" s="187"/>
      <c r="F20" s="187"/>
      <c r="G20" s="187"/>
      <c r="H20" s="187"/>
      <c r="I20" s="188"/>
      <c r="J20" s="10"/>
      <c r="K20" s="10"/>
      <c r="L20" s="10"/>
    </row>
    <row r="21" spans="1:12" x14ac:dyDescent="0.2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x14ac:dyDescent="0.25">
      <c r="A22" s="145" t="s">
        <v>259</v>
      </c>
      <c r="B22" s="146"/>
      <c r="C22" s="124">
        <v>374</v>
      </c>
      <c r="D22" s="168" t="s">
        <v>327</v>
      </c>
      <c r="E22" s="173"/>
      <c r="F22" s="174"/>
      <c r="G22" s="145"/>
      <c r="H22" s="189"/>
      <c r="I22" s="96"/>
      <c r="J22" s="10"/>
      <c r="K22" s="10"/>
      <c r="L22" s="10"/>
    </row>
    <row r="23" spans="1:12" x14ac:dyDescent="0.2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x14ac:dyDescent="0.25">
      <c r="A24" s="145" t="s">
        <v>260</v>
      </c>
      <c r="B24" s="146"/>
      <c r="C24" s="124">
        <v>18</v>
      </c>
      <c r="D24" s="168" t="s">
        <v>331</v>
      </c>
      <c r="E24" s="173"/>
      <c r="F24" s="173"/>
      <c r="G24" s="174"/>
      <c r="H24" s="50" t="s">
        <v>261</v>
      </c>
      <c r="I24" s="118">
        <v>3926</v>
      </c>
      <c r="J24" s="10"/>
      <c r="K24" s="10"/>
      <c r="L24" s="10"/>
    </row>
    <row r="25" spans="1:12" x14ac:dyDescent="0.2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x14ac:dyDescent="0.25">
      <c r="A26" s="145" t="s">
        <v>262</v>
      </c>
      <c r="B26" s="146"/>
      <c r="C26" s="119" t="s">
        <v>332</v>
      </c>
      <c r="D26" s="25"/>
      <c r="E26" s="32"/>
      <c r="F26" s="24"/>
      <c r="G26" s="179" t="s">
        <v>263</v>
      </c>
      <c r="H26" s="146"/>
      <c r="I26" s="120" t="s">
        <v>333</v>
      </c>
      <c r="J26" s="10"/>
      <c r="K26" s="10"/>
      <c r="L26" s="10"/>
    </row>
    <row r="27" spans="1:12" x14ac:dyDescent="0.2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x14ac:dyDescent="0.25">
      <c r="A28" s="180" t="s">
        <v>264</v>
      </c>
      <c r="B28" s="181"/>
      <c r="C28" s="182"/>
      <c r="D28" s="182"/>
      <c r="E28" s="183" t="s">
        <v>265</v>
      </c>
      <c r="F28" s="184"/>
      <c r="G28" s="184"/>
      <c r="H28" s="185" t="s">
        <v>322</v>
      </c>
      <c r="I28" s="185"/>
      <c r="J28" s="10"/>
      <c r="K28" s="10"/>
      <c r="L28" s="10"/>
    </row>
    <row r="29" spans="1:12" x14ac:dyDescent="0.25">
      <c r="A29" s="99"/>
      <c r="B29" s="32"/>
      <c r="C29" s="32"/>
      <c r="D29" s="26"/>
      <c r="E29" s="16"/>
      <c r="F29" s="16"/>
      <c r="G29" s="16"/>
      <c r="H29" s="27"/>
      <c r="I29" s="98"/>
      <c r="J29" s="10"/>
      <c r="K29" s="10"/>
      <c r="L29" s="10"/>
    </row>
    <row r="30" spans="1:12" x14ac:dyDescent="0.25">
      <c r="A30" s="168" t="s">
        <v>334</v>
      </c>
      <c r="B30" s="173"/>
      <c r="C30" s="173"/>
      <c r="D30" s="174"/>
      <c r="E30" s="168" t="s">
        <v>335</v>
      </c>
      <c r="F30" s="173"/>
      <c r="G30" s="174"/>
      <c r="H30" s="175" t="s">
        <v>336</v>
      </c>
      <c r="I30" s="176"/>
      <c r="J30" s="10"/>
      <c r="K30" s="10"/>
      <c r="L30" s="10"/>
    </row>
    <row r="31" spans="1:12" x14ac:dyDescent="0.25">
      <c r="A31" s="125"/>
      <c r="B31" s="126"/>
      <c r="C31" s="127"/>
      <c r="D31" s="177"/>
      <c r="E31" s="177"/>
      <c r="F31" s="177"/>
      <c r="G31" s="178"/>
      <c r="H31" s="128"/>
      <c r="I31" s="129"/>
      <c r="J31" s="10"/>
      <c r="K31" s="10"/>
      <c r="L31" s="10"/>
    </row>
    <row r="32" spans="1:12" x14ac:dyDescent="0.25">
      <c r="A32" s="168" t="s">
        <v>337</v>
      </c>
      <c r="B32" s="173"/>
      <c r="C32" s="173"/>
      <c r="D32" s="174"/>
      <c r="E32" s="168" t="s">
        <v>335</v>
      </c>
      <c r="F32" s="173"/>
      <c r="G32" s="174"/>
      <c r="H32" s="175" t="s">
        <v>338</v>
      </c>
      <c r="I32" s="176"/>
      <c r="J32" s="10"/>
      <c r="K32" s="10"/>
      <c r="L32" s="10"/>
    </row>
    <row r="33" spans="1:12" x14ac:dyDescent="0.25">
      <c r="A33" s="125"/>
      <c r="B33" s="126"/>
      <c r="C33" s="127"/>
      <c r="D33" s="130"/>
      <c r="E33" s="130"/>
      <c r="F33" s="130"/>
      <c r="G33" s="131"/>
      <c r="H33" s="128"/>
      <c r="I33" s="132"/>
      <c r="J33" s="10"/>
      <c r="K33" s="10"/>
      <c r="L33" s="10"/>
    </row>
    <row r="34" spans="1:12" x14ac:dyDescent="0.25">
      <c r="A34" s="168" t="s">
        <v>339</v>
      </c>
      <c r="B34" s="173"/>
      <c r="C34" s="173"/>
      <c r="D34" s="174"/>
      <c r="E34" s="168" t="s">
        <v>340</v>
      </c>
      <c r="F34" s="173"/>
      <c r="G34" s="174"/>
      <c r="H34" s="175" t="s">
        <v>341</v>
      </c>
      <c r="I34" s="176"/>
      <c r="J34" s="10"/>
      <c r="K34" s="10"/>
      <c r="L34" s="10"/>
    </row>
    <row r="35" spans="1:12" x14ac:dyDescent="0.25">
      <c r="A35" s="125"/>
      <c r="B35" s="126"/>
      <c r="C35" s="127"/>
      <c r="D35" s="130"/>
      <c r="E35" s="130"/>
      <c r="F35" s="130"/>
      <c r="G35" s="131"/>
      <c r="H35" s="128"/>
      <c r="I35" s="132"/>
      <c r="J35" s="10"/>
      <c r="K35" s="10"/>
      <c r="L35" s="10"/>
    </row>
    <row r="36" spans="1:12" x14ac:dyDescent="0.25">
      <c r="A36" s="168" t="s">
        <v>342</v>
      </c>
      <c r="B36" s="173"/>
      <c r="C36" s="173"/>
      <c r="D36" s="174"/>
      <c r="E36" s="168" t="s">
        <v>335</v>
      </c>
      <c r="F36" s="173"/>
      <c r="G36" s="174"/>
      <c r="H36" s="175" t="s">
        <v>343</v>
      </c>
      <c r="I36" s="176"/>
      <c r="J36" s="10"/>
      <c r="K36" s="10"/>
      <c r="L36" s="10"/>
    </row>
    <row r="37" spans="1:12" x14ac:dyDescent="0.25">
      <c r="A37" s="133"/>
      <c r="B37" s="134"/>
      <c r="C37" s="171"/>
      <c r="D37" s="172"/>
      <c r="E37" s="128"/>
      <c r="F37" s="171"/>
      <c r="G37" s="172"/>
      <c r="H37" s="128"/>
      <c r="I37" s="135"/>
      <c r="J37" s="10"/>
      <c r="K37" s="10"/>
      <c r="L37" s="10"/>
    </row>
    <row r="38" spans="1:12" x14ac:dyDescent="0.25">
      <c r="A38" s="168" t="s">
        <v>344</v>
      </c>
      <c r="B38" s="173"/>
      <c r="C38" s="173"/>
      <c r="D38" s="174"/>
      <c r="E38" s="168" t="s">
        <v>345</v>
      </c>
      <c r="F38" s="173"/>
      <c r="G38" s="174"/>
      <c r="H38" s="175" t="s">
        <v>346</v>
      </c>
      <c r="I38" s="176"/>
      <c r="J38" s="10"/>
      <c r="K38" s="10"/>
      <c r="L38" s="10"/>
    </row>
    <row r="39" spans="1:12" x14ac:dyDescent="0.25">
      <c r="A39" s="133"/>
      <c r="B39" s="134"/>
      <c r="C39" s="136"/>
      <c r="D39" s="137"/>
      <c r="E39" s="128"/>
      <c r="F39" s="136"/>
      <c r="G39" s="137"/>
      <c r="H39" s="128"/>
      <c r="I39" s="135"/>
      <c r="J39" s="10"/>
      <c r="K39" s="10"/>
      <c r="L39" s="10"/>
    </row>
    <row r="40" spans="1:12" x14ac:dyDescent="0.25">
      <c r="A40" s="168" t="s">
        <v>347</v>
      </c>
      <c r="B40" s="173"/>
      <c r="C40" s="173"/>
      <c r="D40" s="174"/>
      <c r="E40" s="168" t="s">
        <v>335</v>
      </c>
      <c r="F40" s="173"/>
      <c r="G40" s="174"/>
      <c r="H40" s="175" t="s">
        <v>348</v>
      </c>
      <c r="I40" s="176"/>
      <c r="J40" s="10"/>
      <c r="K40" s="10"/>
      <c r="L40" s="10"/>
    </row>
    <row r="41" spans="1:12" x14ac:dyDescent="0.25">
      <c r="A41" s="121"/>
      <c r="B41" s="32"/>
      <c r="C41" s="32"/>
      <c r="D41" s="32"/>
      <c r="E41" s="23"/>
      <c r="F41" s="122"/>
      <c r="G41" s="122"/>
      <c r="H41" s="123"/>
      <c r="I41" s="101"/>
      <c r="J41" s="10"/>
      <c r="K41" s="10"/>
      <c r="L41" s="10"/>
    </row>
    <row r="42" spans="1:12" x14ac:dyDescent="0.25">
      <c r="A42" s="100"/>
      <c r="B42" s="29"/>
      <c r="C42" s="30"/>
      <c r="D42" s="31"/>
      <c r="E42" s="16"/>
      <c r="F42" s="30"/>
      <c r="G42" s="31"/>
      <c r="H42" s="16"/>
      <c r="I42" s="94"/>
      <c r="J42" s="10"/>
      <c r="K42" s="10"/>
      <c r="L42" s="10"/>
    </row>
    <row r="43" spans="1:12" x14ac:dyDescent="0.25">
      <c r="A43" s="102"/>
      <c r="B43" s="33"/>
      <c r="C43" s="33"/>
      <c r="D43" s="20"/>
      <c r="E43" s="20"/>
      <c r="F43" s="33"/>
      <c r="G43" s="20"/>
      <c r="H43" s="20"/>
      <c r="I43" s="103"/>
      <c r="J43" s="10"/>
      <c r="K43" s="10"/>
      <c r="L43" s="10"/>
    </row>
    <row r="44" spans="1:12" x14ac:dyDescent="0.25">
      <c r="A44" s="140" t="s">
        <v>266</v>
      </c>
      <c r="B44" s="141"/>
      <c r="C44" s="160"/>
      <c r="D44" s="161"/>
      <c r="E44" s="26"/>
      <c r="F44" s="162"/>
      <c r="G44" s="163"/>
      <c r="H44" s="163"/>
      <c r="I44" s="164"/>
      <c r="J44" s="10"/>
      <c r="K44" s="10"/>
      <c r="L44" s="10"/>
    </row>
    <row r="45" spans="1:12" x14ac:dyDescent="0.25">
      <c r="A45" s="100"/>
      <c r="B45" s="29"/>
      <c r="C45" s="165"/>
      <c r="D45" s="166"/>
      <c r="E45" s="16"/>
      <c r="F45" s="165"/>
      <c r="G45" s="167"/>
      <c r="H45" s="34"/>
      <c r="I45" s="104"/>
      <c r="J45" s="10"/>
      <c r="K45" s="10"/>
      <c r="L45" s="10"/>
    </row>
    <row r="46" spans="1:12" x14ac:dyDescent="0.25">
      <c r="A46" s="140" t="s">
        <v>267</v>
      </c>
      <c r="B46" s="141"/>
      <c r="C46" s="168" t="s">
        <v>349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x14ac:dyDescent="0.2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x14ac:dyDescent="0.25">
      <c r="A48" s="140" t="s">
        <v>269</v>
      </c>
      <c r="B48" s="141"/>
      <c r="C48" s="147" t="s">
        <v>350</v>
      </c>
      <c r="D48" s="143"/>
      <c r="E48" s="144"/>
      <c r="F48" s="16"/>
      <c r="G48" s="50" t="s">
        <v>270</v>
      </c>
      <c r="H48" s="147" t="s">
        <v>351</v>
      </c>
      <c r="I48" s="144"/>
      <c r="J48" s="10"/>
      <c r="K48" s="10"/>
      <c r="L48" s="10"/>
    </row>
    <row r="49" spans="1:12" x14ac:dyDescent="0.2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x14ac:dyDescent="0.25">
      <c r="A50" s="140" t="s">
        <v>257</v>
      </c>
      <c r="B50" s="141"/>
      <c r="C50" s="142" t="s">
        <v>329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x14ac:dyDescent="0.2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x14ac:dyDescent="0.25">
      <c r="A52" s="145" t="s">
        <v>271</v>
      </c>
      <c r="B52" s="146"/>
      <c r="C52" s="147" t="s">
        <v>352</v>
      </c>
      <c r="D52" s="143"/>
      <c r="E52" s="143"/>
      <c r="F52" s="143"/>
      <c r="G52" s="143"/>
      <c r="H52" s="143"/>
      <c r="I52" s="148"/>
      <c r="J52" s="10"/>
      <c r="K52" s="10"/>
      <c r="L52" s="10"/>
    </row>
    <row r="53" spans="1:12" x14ac:dyDescent="0.25">
      <c r="A53" s="105"/>
      <c r="B53" s="20"/>
      <c r="C53" s="159" t="s">
        <v>272</v>
      </c>
      <c r="D53" s="159"/>
      <c r="E53" s="159"/>
      <c r="F53" s="159"/>
      <c r="G53" s="159"/>
      <c r="H53" s="159"/>
      <c r="I53" s="106"/>
      <c r="J53" s="10"/>
      <c r="K53" s="10"/>
      <c r="L53" s="10"/>
    </row>
    <row r="54" spans="1:12" x14ac:dyDescent="0.25">
      <c r="A54" s="105"/>
      <c r="B54" s="20"/>
      <c r="C54" s="35"/>
      <c r="D54" s="35"/>
      <c r="E54" s="35"/>
      <c r="F54" s="35"/>
      <c r="G54" s="35"/>
      <c r="H54" s="35"/>
      <c r="I54" s="106"/>
      <c r="J54" s="10"/>
      <c r="K54" s="10"/>
      <c r="L54" s="10"/>
    </row>
    <row r="55" spans="1:12" x14ac:dyDescent="0.25">
      <c r="A55" s="105"/>
      <c r="B55" s="149" t="s">
        <v>273</v>
      </c>
      <c r="C55" s="150"/>
      <c r="D55" s="150"/>
      <c r="E55" s="150"/>
      <c r="F55" s="48"/>
      <c r="G55" s="48"/>
      <c r="H55" s="48"/>
      <c r="I55" s="107"/>
      <c r="J55" s="10"/>
      <c r="K55" s="10"/>
      <c r="L55" s="10"/>
    </row>
    <row r="56" spans="1:12" x14ac:dyDescent="0.25">
      <c r="A56" s="105"/>
      <c r="B56" s="151" t="s">
        <v>305</v>
      </c>
      <c r="C56" s="152"/>
      <c r="D56" s="152"/>
      <c r="E56" s="152"/>
      <c r="F56" s="152"/>
      <c r="G56" s="152"/>
      <c r="H56" s="152"/>
      <c r="I56" s="153"/>
      <c r="J56" s="10"/>
      <c r="K56" s="10"/>
      <c r="L56" s="10"/>
    </row>
    <row r="57" spans="1:12" x14ac:dyDescent="0.25">
      <c r="A57" s="105"/>
      <c r="B57" s="151" t="s">
        <v>306</v>
      </c>
      <c r="C57" s="152"/>
      <c r="D57" s="152"/>
      <c r="E57" s="152"/>
      <c r="F57" s="152"/>
      <c r="G57" s="152"/>
      <c r="H57" s="152"/>
      <c r="I57" s="107"/>
      <c r="J57" s="10"/>
      <c r="K57" s="10"/>
      <c r="L57" s="10"/>
    </row>
    <row r="58" spans="1:12" x14ac:dyDescent="0.25">
      <c r="A58" s="105"/>
      <c r="B58" s="151" t="s">
        <v>307</v>
      </c>
      <c r="C58" s="152"/>
      <c r="D58" s="152"/>
      <c r="E58" s="152"/>
      <c r="F58" s="152"/>
      <c r="G58" s="152"/>
      <c r="H58" s="152"/>
      <c r="I58" s="153"/>
      <c r="J58" s="10"/>
      <c r="K58" s="10"/>
      <c r="L58" s="10"/>
    </row>
    <row r="59" spans="1:12" x14ac:dyDescent="0.25">
      <c r="A59" s="105"/>
      <c r="B59" s="151" t="s">
        <v>308</v>
      </c>
      <c r="C59" s="152"/>
      <c r="D59" s="152"/>
      <c r="E59" s="152"/>
      <c r="F59" s="152"/>
      <c r="G59" s="152"/>
      <c r="H59" s="152"/>
      <c r="I59" s="153"/>
      <c r="J59" s="10"/>
      <c r="K59" s="10"/>
      <c r="L59" s="10"/>
    </row>
    <row r="60" spans="1:12" x14ac:dyDescent="0.2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8" thickBot="1" x14ac:dyDescent="0.3">
      <c r="A61" s="111" t="s">
        <v>274</v>
      </c>
      <c r="B61" s="16"/>
      <c r="C61" s="16"/>
      <c r="D61" s="16"/>
      <c r="E61" s="16"/>
      <c r="F61" s="16"/>
      <c r="G61" s="36"/>
      <c r="H61" s="37"/>
      <c r="I61" s="112"/>
      <c r="J61" s="10"/>
      <c r="K61" s="10"/>
      <c r="L61" s="10"/>
    </row>
    <row r="62" spans="1:12" x14ac:dyDescent="0.25">
      <c r="A62" s="89"/>
      <c r="B62" s="16"/>
      <c r="C62" s="16"/>
      <c r="D62" s="16"/>
      <c r="E62" s="20" t="s">
        <v>275</v>
      </c>
      <c r="F62" s="32"/>
      <c r="G62" s="154" t="s">
        <v>276</v>
      </c>
      <c r="H62" s="155"/>
      <c r="I62" s="156"/>
      <c r="J62" s="10"/>
      <c r="K62" s="10"/>
      <c r="L62" s="10"/>
    </row>
    <row r="63" spans="1:12" x14ac:dyDescent="0.25">
      <c r="A63" s="113"/>
      <c r="B63" s="114"/>
      <c r="C63" s="115"/>
      <c r="D63" s="115"/>
      <c r="E63" s="115"/>
      <c r="F63" s="115"/>
      <c r="G63" s="138"/>
      <c r="H63" s="139"/>
      <c r="I63" s="116"/>
      <c r="J63" s="10"/>
      <c r="K63" s="10"/>
      <c r="L63" s="10"/>
    </row>
  </sheetData>
  <protectedRanges>
    <protectedRange sqref="E2 H2 I24" name="Range1"/>
    <protectedRange sqref="C6:D6" name="Range1_1_1"/>
    <protectedRange sqref="C8:D8" name="Range1_1_2"/>
    <protectedRange sqref="C10:D10" name="Range1_1_4"/>
    <protectedRange sqref="C12:I12" name="Range1_1_3"/>
    <protectedRange sqref="C14:D14" name="Range1_1_5"/>
    <protectedRange sqref="F14:I14" name="Range1_1_6"/>
    <protectedRange sqref="C16:I16" name="Range1_1_7"/>
    <protectedRange sqref="C18:I18" name="Range1_1_8"/>
    <protectedRange sqref="C20:I20" name="Range1_1_9"/>
    <protectedRange sqref="C22" name="Range1_2"/>
    <protectedRange sqref="D22:F22" name="Range1_1"/>
    <protectedRange sqref="C24" name="Range1_2_1"/>
    <protectedRange sqref="D24:G24" name="Range1_2_1_1"/>
    <protectedRange sqref="C26" name="Range1_3"/>
    <protectedRange sqref="I26" name="Range1_4"/>
    <protectedRange sqref="A30:I30 A32:I32 A34:D34" name="Range1_3_1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zoomScaleNormal="100" zoomScaleSheetLayoutView="110" workbookViewId="0">
      <selection activeCell="A72" sqref="A72:XFD72"/>
    </sheetView>
  </sheetViews>
  <sheetFormatPr defaultColWidth="9.109375" defaultRowHeight="13.2" x14ac:dyDescent="0.25"/>
  <cols>
    <col min="1" max="9" width="9.109375" style="51"/>
    <col min="10" max="10" width="12.5546875" style="51" customWidth="1"/>
    <col min="11" max="11" width="12.6640625" style="51" customWidth="1"/>
    <col min="12" max="16384" width="9.109375" style="51"/>
  </cols>
  <sheetData>
    <row r="1" spans="1:11" ht="12.75" customHeight="1" x14ac:dyDescent="0.25">
      <c r="A1" s="213" t="s">
        <v>153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 x14ac:dyDescent="0.25">
      <c r="A2" s="214" t="s">
        <v>353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25">
      <c r="A3" s="215" t="s">
        <v>354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21.6" x14ac:dyDescent="0.25">
      <c r="A4" s="218" t="s">
        <v>59</v>
      </c>
      <c r="B4" s="219"/>
      <c r="C4" s="219"/>
      <c r="D4" s="219"/>
      <c r="E4" s="219"/>
      <c r="F4" s="219"/>
      <c r="G4" s="219"/>
      <c r="H4" s="220"/>
      <c r="I4" s="57" t="s">
        <v>277</v>
      </c>
      <c r="J4" s="58" t="s">
        <v>318</v>
      </c>
      <c r="K4" s="59" t="s">
        <v>319</v>
      </c>
    </row>
    <row r="5" spans="1:11" x14ac:dyDescent="0.25">
      <c r="A5" s="203">
        <v>1</v>
      </c>
      <c r="B5" s="203"/>
      <c r="C5" s="203"/>
      <c r="D5" s="203"/>
      <c r="E5" s="203"/>
      <c r="F5" s="203"/>
      <c r="G5" s="203"/>
      <c r="H5" s="203"/>
      <c r="I5" s="56">
        <v>2</v>
      </c>
      <c r="J5" s="55">
        <v>3</v>
      </c>
      <c r="K5" s="55">
        <v>4</v>
      </c>
    </row>
    <row r="6" spans="1:11" x14ac:dyDescent="0.2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x14ac:dyDescent="0.25">
      <c r="A7" s="207" t="s">
        <v>60</v>
      </c>
      <c r="B7" s="208"/>
      <c r="C7" s="208"/>
      <c r="D7" s="208"/>
      <c r="E7" s="208"/>
      <c r="F7" s="208"/>
      <c r="G7" s="208"/>
      <c r="H7" s="209"/>
      <c r="I7" s="3">
        <v>1</v>
      </c>
      <c r="J7" s="6"/>
      <c r="K7" s="6"/>
    </row>
    <row r="8" spans="1:11" x14ac:dyDescent="0.2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2">
        <f>J9+J16+J26+J35+J39</f>
        <v>3962573267</v>
      </c>
      <c r="K8" s="52">
        <f>K9+K16+K26+K35+K39</f>
        <v>3911506626</v>
      </c>
    </row>
    <row r="9" spans="1:11" x14ac:dyDescent="0.2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52">
        <f>SUM(J10:J15)</f>
        <v>163366696</v>
      </c>
      <c r="K9" s="52">
        <f>SUM(K10:K15)</f>
        <v>162081685</v>
      </c>
    </row>
    <row r="10" spans="1:11" x14ac:dyDescent="0.2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>
        <v>0</v>
      </c>
      <c r="K10" s="7">
        <v>0</v>
      </c>
    </row>
    <row r="11" spans="1:11" x14ac:dyDescent="0.2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20433240</v>
      </c>
      <c r="K11" s="7">
        <v>23780753</v>
      </c>
    </row>
    <row r="12" spans="1:11" x14ac:dyDescent="0.2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130815030</v>
      </c>
      <c r="K12" s="7">
        <v>130815030</v>
      </c>
    </row>
    <row r="13" spans="1:11" x14ac:dyDescent="0.2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0</v>
      </c>
      <c r="K13" s="7">
        <v>130555</v>
      </c>
    </row>
    <row r="14" spans="1:11" x14ac:dyDescent="0.2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2633082</v>
      </c>
      <c r="K14" s="7">
        <v>2999689</v>
      </c>
    </row>
    <row r="15" spans="1:11" x14ac:dyDescent="0.2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9485344</v>
      </c>
      <c r="K15" s="7">
        <v>4355658</v>
      </c>
    </row>
    <row r="16" spans="1:11" x14ac:dyDescent="0.2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52">
        <f>SUM(J17:J25)</f>
        <v>3543259911</v>
      </c>
      <c r="K16" s="52">
        <f>SUM(K17:K25)</f>
        <v>3479865669</v>
      </c>
    </row>
    <row r="17" spans="1:11" x14ac:dyDescent="0.2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337329930</v>
      </c>
      <c r="K17" s="7">
        <v>354109421</v>
      </c>
    </row>
    <row r="18" spans="1:11" x14ac:dyDescent="0.2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2142488782</v>
      </c>
      <c r="K18" s="7">
        <v>2079888041</v>
      </c>
    </row>
    <row r="19" spans="1:11" x14ac:dyDescent="0.2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588645850</v>
      </c>
      <c r="K19" s="7">
        <v>507750830</v>
      </c>
    </row>
    <row r="20" spans="1:11" x14ac:dyDescent="0.2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63785239</v>
      </c>
      <c r="K20" s="7">
        <v>68199180</v>
      </c>
    </row>
    <row r="21" spans="1:11" x14ac:dyDescent="0.2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>
        <v>0</v>
      </c>
      <c r="K21" s="7">
        <v>0</v>
      </c>
    </row>
    <row r="22" spans="1:11" x14ac:dyDescent="0.2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70238209</v>
      </c>
      <c r="K22" s="7">
        <v>60466469</v>
      </c>
    </row>
    <row r="23" spans="1:11" x14ac:dyDescent="0.2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236156845</v>
      </c>
      <c r="K23" s="7">
        <v>306801067</v>
      </c>
    </row>
    <row r="24" spans="1:11" x14ac:dyDescent="0.2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22793188</v>
      </c>
      <c r="K24" s="7">
        <v>25015552</v>
      </c>
    </row>
    <row r="25" spans="1:11" x14ac:dyDescent="0.2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81821868</v>
      </c>
      <c r="K25" s="7">
        <v>77635109</v>
      </c>
    </row>
    <row r="26" spans="1:11" x14ac:dyDescent="0.2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52">
        <f>SUM(J27:J34)</f>
        <v>149242069</v>
      </c>
      <c r="K26" s="52">
        <f>SUM(K27:K34)</f>
        <v>156348613</v>
      </c>
    </row>
    <row r="27" spans="1:11" x14ac:dyDescent="0.2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0</v>
      </c>
      <c r="K27" s="7">
        <v>0</v>
      </c>
    </row>
    <row r="28" spans="1:11" x14ac:dyDescent="0.2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0</v>
      </c>
      <c r="K28" s="7">
        <v>0</v>
      </c>
    </row>
    <row r="29" spans="1:11" x14ac:dyDescent="0.2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147344706</v>
      </c>
      <c r="K29" s="7">
        <v>154108942</v>
      </c>
    </row>
    <row r="30" spans="1:11" x14ac:dyDescent="0.2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>
        <v>0</v>
      </c>
      <c r="K30" s="7">
        <v>0</v>
      </c>
    </row>
    <row r="31" spans="1:11" x14ac:dyDescent="0.2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0</v>
      </c>
      <c r="K31" s="7">
        <v>463465</v>
      </c>
    </row>
    <row r="32" spans="1:11" x14ac:dyDescent="0.2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1897363</v>
      </c>
      <c r="K32" s="7">
        <v>1776206</v>
      </c>
    </row>
    <row r="33" spans="1:11" x14ac:dyDescent="0.2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0</v>
      </c>
      <c r="K33" s="7">
        <v>0</v>
      </c>
    </row>
    <row r="34" spans="1:11" x14ac:dyDescent="0.2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0</v>
      </c>
      <c r="K34" s="7">
        <v>0</v>
      </c>
    </row>
    <row r="35" spans="1:11" x14ac:dyDescent="0.2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52">
        <f>SUM(J36:J38)</f>
        <v>8751704</v>
      </c>
      <c r="K35" s="52">
        <f>SUM(K36:K38)</f>
        <v>5299695</v>
      </c>
    </row>
    <row r="36" spans="1:11" x14ac:dyDescent="0.2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>
        <v>0</v>
      </c>
      <c r="K36" s="7">
        <v>0</v>
      </c>
    </row>
    <row r="37" spans="1:11" x14ac:dyDescent="0.2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8747332</v>
      </c>
      <c r="K37" s="7">
        <v>5259997</v>
      </c>
    </row>
    <row r="38" spans="1:11" x14ac:dyDescent="0.2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4372</v>
      </c>
      <c r="K38" s="7">
        <v>39698</v>
      </c>
    </row>
    <row r="39" spans="1:11" x14ac:dyDescent="0.2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97952887</v>
      </c>
      <c r="K39" s="7">
        <v>107910964</v>
      </c>
    </row>
    <row r="40" spans="1:11" x14ac:dyDescent="0.2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2">
        <f>J41+J49+J56+J64</f>
        <v>4820398182</v>
      </c>
      <c r="K40" s="52">
        <f>K41+K49+K56+K64</f>
        <v>5022629401</v>
      </c>
    </row>
    <row r="41" spans="1:11" x14ac:dyDescent="0.2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52">
        <f>SUM(J42:J48)</f>
        <v>707553550</v>
      </c>
      <c r="K41" s="52">
        <f>SUM(K42:K48)</f>
        <v>700160825</v>
      </c>
    </row>
    <row r="42" spans="1:11" x14ac:dyDescent="0.2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225551877</v>
      </c>
      <c r="K42" s="7">
        <v>287704512</v>
      </c>
    </row>
    <row r="43" spans="1:11" x14ac:dyDescent="0.2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126875912</v>
      </c>
      <c r="K43" s="7">
        <v>181405315</v>
      </c>
    </row>
    <row r="44" spans="1:11" x14ac:dyDescent="0.2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92134772</v>
      </c>
      <c r="K44" s="7">
        <v>74947461</v>
      </c>
    </row>
    <row r="45" spans="1:11" x14ac:dyDescent="0.2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256403451</v>
      </c>
      <c r="K45" s="7">
        <v>150387792</v>
      </c>
    </row>
    <row r="46" spans="1:11" x14ac:dyDescent="0.2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6585401</v>
      </c>
      <c r="K46" s="7">
        <v>5713607</v>
      </c>
    </row>
    <row r="47" spans="1:11" x14ac:dyDescent="0.2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2137</v>
      </c>
      <c r="K47" s="7">
        <v>2138</v>
      </c>
    </row>
    <row r="48" spans="1:11" x14ac:dyDescent="0.2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>
        <v>0</v>
      </c>
      <c r="K48" s="7">
        <v>0</v>
      </c>
    </row>
    <row r="49" spans="1:11" x14ac:dyDescent="0.2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52">
        <f>SUM(J50:J55)</f>
        <v>872865474</v>
      </c>
      <c r="K49" s="52">
        <f>SUM(K50:K55)</f>
        <v>1075853217</v>
      </c>
    </row>
    <row r="50" spans="1:11" x14ac:dyDescent="0.2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0</v>
      </c>
      <c r="K50" s="7">
        <v>0</v>
      </c>
    </row>
    <row r="51" spans="1:11" x14ac:dyDescent="0.2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324533525</v>
      </c>
      <c r="K51" s="7">
        <v>376518535</v>
      </c>
    </row>
    <row r="52" spans="1:11" x14ac:dyDescent="0.2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>
        <v>243849664</v>
      </c>
      <c r="K52" s="7">
        <v>176793337</v>
      </c>
    </row>
    <row r="53" spans="1:11" x14ac:dyDescent="0.2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1906010</v>
      </c>
      <c r="K53" s="7">
        <v>1596244</v>
      </c>
    </row>
    <row r="54" spans="1:11" x14ac:dyDescent="0.2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89560565</v>
      </c>
      <c r="K54" s="7">
        <v>112835797</v>
      </c>
    </row>
    <row r="55" spans="1:11" x14ac:dyDescent="0.2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213015710</v>
      </c>
      <c r="K55" s="7">
        <v>408109304</v>
      </c>
    </row>
    <row r="56" spans="1:11" x14ac:dyDescent="0.2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52">
        <f>SUM(J57:J63)</f>
        <v>3083057510</v>
      </c>
      <c r="K56" s="52">
        <f>SUM(K57:K63)</f>
        <v>3185870333</v>
      </c>
    </row>
    <row r="57" spans="1:11" x14ac:dyDescent="0.2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>
        <v>0</v>
      </c>
      <c r="K57" s="7">
        <v>0</v>
      </c>
    </row>
    <row r="58" spans="1:11" x14ac:dyDescent="0.2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0</v>
      </c>
      <c r="K58" s="7">
        <v>0</v>
      </c>
    </row>
    <row r="59" spans="1:11" x14ac:dyDescent="0.2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>
        <v>0</v>
      </c>
      <c r="K59" s="7">
        <v>0</v>
      </c>
    </row>
    <row r="60" spans="1:11" x14ac:dyDescent="0.2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>
        <v>0</v>
      </c>
      <c r="K60" s="7">
        <v>0</v>
      </c>
    </row>
    <row r="61" spans="1:11" x14ac:dyDescent="0.2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285100087</v>
      </c>
      <c r="K61" s="7">
        <v>304610308</v>
      </c>
    </row>
    <row r="62" spans="1:11" x14ac:dyDescent="0.2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2795678878</v>
      </c>
      <c r="K62" s="7">
        <v>2848468219</v>
      </c>
    </row>
    <row r="63" spans="1:11" x14ac:dyDescent="0.2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2278545</v>
      </c>
      <c r="K63" s="7">
        <v>32791806</v>
      </c>
    </row>
    <row r="64" spans="1:11" x14ac:dyDescent="0.2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156921648</v>
      </c>
      <c r="K64" s="7">
        <v>60745026</v>
      </c>
    </row>
    <row r="65" spans="1:11" x14ac:dyDescent="0.2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15376783</v>
      </c>
      <c r="K65" s="7">
        <v>21717047</v>
      </c>
    </row>
    <row r="66" spans="1:11" x14ac:dyDescent="0.2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2">
        <f>J7+J8+J40+J65</f>
        <v>8798348232</v>
      </c>
      <c r="K66" s="52">
        <f>K7+K8+K40+K65</f>
        <v>8955853074</v>
      </c>
    </row>
    <row r="67" spans="1:11" x14ac:dyDescent="0.2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/>
      <c r="K67" s="8"/>
    </row>
    <row r="68" spans="1:11" x14ac:dyDescent="0.25">
      <c r="A68" s="227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x14ac:dyDescent="0.25">
      <c r="A69" s="207" t="s">
        <v>191</v>
      </c>
      <c r="B69" s="208"/>
      <c r="C69" s="208"/>
      <c r="D69" s="208"/>
      <c r="E69" s="208"/>
      <c r="F69" s="208"/>
      <c r="G69" s="208"/>
      <c r="H69" s="209"/>
      <c r="I69" s="3">
        <v>62</v>
      </c>
      <c r="J69" s="53">
        <f>J70+J71+J72+J78+J79+J82+J85</f>
        <v>7286397747</v>
      </c>
      <c r="K69" s="53">
        <f>K70+K71+K72+K78+K79+K82+K85</f>
        <v>7667641129</v>
      </c>
    </row>
    <row r="70" spans="1:11" x14ac:dyDescent="0.2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164000000</v>
      </c>
      <c r="K70" s="7">
        <v>164000000</v>
      </c>
    </row>
    <row r="71" spans="1:11" x14ac:dyDescent="0.2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16921764</v>
      </c>
      <c r="K71" s="7">
        <v>16921764</v>
      </c>
    </row>
    <row r="72" spans="1:11" x14ac:dyDescent="0.2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52">
        <f>J73+J74-J75+J76+J77</f>
        <v>6330788787</v>
      </c>
      <c r="K72" s="52">
        <f>K73+K74-K75+K76+K77</f>
        <v>7067415674</v>
      </c>
    </row>
    <row r="73" spans="1:11" x14ac:dyDescent="0.2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12448675</v>
      </c>
      <c r="K73" s="7">
        <v>12448675</v>
      </c>
    </row>
    <row r="74" spans="1:11" x14ac:dyDescent="0.2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41459113</v>
      </c>
      <c r="K74" s="7">
        <v>41459113</v>
      </c>
    </row>
    <row r="75" spans="1:11" x14ac:dyDescent="0.2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41459113</v>
      </c>
      <c r="K75" s="7">
        <v>41459113</v>
      </c>
    </row>
    <row r="76" spans="1:11" x14ac:dyDescent="0.2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>
        <v>5464685057</v>
      </c>
      <c r="K76" s="7">
        <v>6274565680</v>
      </c>
    </row>
    <row r="77" spans="1:11" x14ac:dyDescent="0.2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853655055</v>
      </c>
      <c r="K77" s="7">
        <v>780401319</v>
      </c>
    </row>
    <row r="78" spans="1:11" x14ac:dyDescent="0.2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36150000</v>
      </c>
      <c r="K78" s="7">
        <v>36150000</v>
      </c>
    </row>
    <row r="79" spans="1:11" x14ac:dyDescent="0.2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52">
        <f>J80-J81</f>
        <v>38728424</v>
      </c>
      <c r="K79" s="52">
        <f>K80-K81</f>
        <v>115352924</v>
      </c>
    </row>
    <row r="80" spans="1:11" x14ac:dyDescent="0.25">
      <c r="A80" s="230" t="s">
        <v>169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38728424</v>
      </c>
      <c r="K80" s="7">
        <v>115352924</v>
      </c>
    </row>
    <row r="81" spans="1:11" x14ac:dyDescent="0.25">
      <c r="A81" s="230" t="s">
        <v>170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0</v>
      </c>
    </row>
    <row r="82" spans="1:11" x14ac:dyDescent="0.2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52">
        <f>J83-J84</f>
        <v>498363933</v>
      </c>
      <c r="K82" s="52">
        <f>K83-K84</f>
        <v>58736087</v>
      </c>
    </row>
    <row r="83" spans="1:11" x14ac:dyDescent="0.25">
      <c r="A83" s="230" t="s">
        <v>171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498363933</v>
      </c>
      <c r="K83" s="7">
        <v>58736087</v>
      </c>
    </row>
    <row r="84" spans="1:11" x14ac:dyDescent="0.25">
      <c r="A84" s="230" t="s">
        <v>172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0</v>
      </c>
      <c r="K84" s="7">
        <v>0</v>
      </c>
    </row>
    <row r="85" spans="1:11" x14ac:dyDescent="0.2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201444839</v>
      </c>
      <c r="K85" s="7">
        <v>209064680</v>
      </c>
    </row>
    <row r="86" spans="1:11" x14ac:dyDescent="0.2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2">
        <f>SUM(J87:J89)</f>
        <v>185863263</v>
      </c>
      <c r="K86" s="52">
        <f>SUM(K87:K89)</f>
        <v>184838902</v>
      </c>
    </row>
    <row r="87" spans="1:11" x14ac:dyDescent="0.2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43793587</v>
      </c>
      <c r="K87" s="7">
        <v>44286066</v>
      </c>
    </row>
    <row r="88" spans="1:11" x14ac:dyDescent="0.2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>
        <v>0</v>
      </c>
      <c r="K88" s="7">
        <v>0</v>
      </c>
    </row>
    <row r="89" spans="1:11" x14ac:dyDescent="0.2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142069676</v>
      </c>
      <c r="K89" s="7">
        <v>140552836</v>
      </c>
    </row>
    <row r="90" spans="1:11" x14ac:dyDescent="0.2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2">
        <f>SUM(J91:J99)</f>
        <v>80678204</v>
      </c>
      <c r="K90" s="52">
        <f>SUM(K91:K99)</f>
        <v>87566579</v>
      </c>
    </row>
    <row r="91" spans="1:11" x14ac:dyDescent="0.2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0</v>
      </c>
      <c r="K91" s="7">
        <v>0</v>
      </c>
    </row>
    <row r="92" spans="1:11" x14ac:dyDescent="0.2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33110915</v>
      </c>
      <c r="K92" s="7">
        <v>45961461</v>
      </c>
    </row>
    <row r="93" spans="1:11" x14ac:dyDescent="0.2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29881789</v>
      </c>
      <c r="K93" s="7">
        <v>24204666</v>
      </c>
    </row>
    <row r="94" spans="1:11" x14ac:dyDescent="0.2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>
        <v>0</v>
      </c>
      <c r="K94" s="7">
        <v>0</v>
      </c>
    </row>
    <row r="95" spans="1:11" x14ac:dyDescent="0.2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0</v>
      </c>
      <c r="K95" s="7">
        <v>0</v>
      </c>
    </row>
    <row r="96" spans="1:11" x14ac:dyDescent="0.2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>
        <v>0</v>
      </c>
      <c r="K96" s="7">
        <v>0</v>
      </c>
    </row>
    <row r="97" spans="1:11" x14ac:dyDescent="0.2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>
        <v>0</v>
      </c>
      <c r="K97" s="7">
        <v>0</v>
      </c>
    </row>
    <row r="98" spans="1:11" x14ac:dyDescent="0.2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0</v>
      </c>
      <c r="K98" s="7">
        <v>50144</v>
      </c>
    </row>
    <row r="99" spans="1:11" x14ac:dyDescent="0.2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17685500</v>
      </c>
      <c r="K99" s="7">
        <v>17350308</v>
      </c>
    </row>
    <row r="100" spans="1:11" x14ac:dyDescent="0.2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2">
        <f>SUM(J101:J112)</f>
        <v>1156439692</v>
      </c>
      <c r="K100" s="52">
        <f>SUM(K101:K112)</f>
        <v>905819547</v>
      </c>
    </row>
    <row r="101" spans="1:11" x14ac:dyDescent="0.2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0</v>
      </c>
      <c r="K101" s="7">
        <v>0</v>
      </c>
    </row>
    <row r="102" spans="1:11" x14ac:dyDescent="0.2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4635339</v>
      </c>
      <c r="K102" s="7">
        <v>966312</v>
      </c>
    </row>
    <row r="103" spans="1:11" x14ac:dyDescent="0.2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346045545</v>
      </c>
      <c r="K103" s="7">
        <v>332176141</v>
      </c>
    </row>
    <row r="104" spans="1:11" x14ac:dyDescent="0.2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6598987</v>
      </c>
      <c r="K104" s="7">
        <v>7064253</v>
      </c>
    </row>
    <row r="105" spans="1:11" x14ac:dyDescent="0.2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323305421</v>
      </c>
      <c r="K105" s="7">
        <v>317230490</v>
      </c>
    </row>
    <row r="106" spans="1:11" x14ac:dyDescent="0.2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0</v>
      </c>
      <c r="K106" s="7">
        <v>0</v>
      </c>
    </row>
    <row r="107" spans="1:11" x14ac:dyDescent="0.2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>
        <v>4586572</v>
      </c>
      <c r="K107" s="7">
        <v>4617021</v>
      </c>
    </row>
    <row r="108" spans="1:11" x14ac:dyDescent="0.2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49636918</v>
      </c>
      <c r="K108" s="7">
        <v>51044879</v>
      </c>
    </row>
    <row r="109" spans="1:11" x14ac:dyDescent="0.2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393824637</v>
      </c>
      <c r="K109" s="7">
        <v>162906256</v>
      </c>
    </row>
    <row r="110" spans="1:11" x14ac:dyDescent="0.2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12037315</v>
      </c>
      <c r="K110" s="7">
        <v>12986640</v>
      </c>
    </row>
    <row r="111" spans="1:11" x14ac:dyDescent="0.2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>
        <v>0</v>
      </c>
      <c r="K111" s="7">
        <v>0</v>
      </c>
    </row>
    <row r="112" spans="1:11" x14ac:dyDescent="0.2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15768958</v>
      </c>
      <c r="K112" s="7">
        <v>16827555</v>
      </c>
    </row>
    <row r="113" spans="1:11" x14ac:dyDescent="0.2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88969326</v>
      </c>
      <c r="K113" s="7">
        <v>109986917</v>
      </c>
    </row>
    <row r="114" spans="1:11" x14ac:dyDescent="0.2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2">
        <f>J69+J86+J90+J100+J113</f>
        <v>8798348232</v>
      </c>
      <c r="K114" s="52">
        <f>K69+K86+K90+K100+K113</f>
        <v>8955853074</v>
      </c>
    </row>
    <row r="115" spans="1:11" x14ac:dyDescent="0.25">
      <c r="A115" s="235" t="s">
        <v>57</v>
      </c>
      <c r="B115" s="236"/>
      <c r="C115" s="236"/>
      <c r="D115" s="236"/>
      <c r="E115" s="236"/>
      <c r="F115" s="236"/>
      <c r="G115" s="236"/>
      <c r="H115" s="237"/>
      <c r="I115" s="2">
        <v>108</v>
      </c>
      <c r="J115" s="8"/>
      <c r="K115" s="8"/>
    </row>
    <row r="116" spans="1:11" x14ac:dyDescent="0.25">
      <c r="A116" s="227" t="s">
        <v>309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x14ac:dyDescent="0.2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41"/>
      <c r="J117" s="241"/>
      <c r="K117" s="242"/>
    </row>
    <row r="118" spans="1:11" x14ac:dyDescent="0.2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7084952908</v>
      </c>
      <c r="K118" s="7">
        <v>7458576449</v>
      </c>
    </row>
    <row r="119" spans="1:11" x14ac:dyDescent="0.25">
      <c r="A119" s="243" t="s">
        <v>9</v>
      </c>
      <c r="B119" s="244"/>
      <c r="C119" s="244"/>
      <c r="D119" s="244"/>
      <c r="E119" s="244"/>
      <c r="F119" s="244"/>
      <c r="G119" s="244"/>
      <c r="H119" s="245"/>
      <c r="I119" s="4">
        <v>110</v>
      </c>
      <c r="J119" s="8">
        <v>201444839</v>
      </c>
      <c r="K119" s="8">
        <v>209064680</v>
      </c>
    </row>
    <row r="120" spans="1:11" x14ac:dyDescent="0.25">
      <c r="A120" s="246" t="s">
        <v>310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1:11" x14ac:dyDescent="0.2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zoomScaleNormal="100" zoomScaleSheetLayoutView="110" workbookViewId="0">
      <selection activeCell="A66" sqref="A66:XFD66"/>
    </sheetView>
  </sheetViews>
  <sheetFormatPr defaultColWidth="9.109375" defaultRowHeight="13.2" x14ac:dyDescent="0.25"/>
  <cols>
    <col min="1" max="9" width="9.109375" style="51"/>
    <col min="10" max="10" width="9.88671875" style="51" customWidth="1"/>
    <col min="11" max="11" width="10" style="51" customWidth="1"/>
    <col min="12" max="12" width="9.88671875" style="51" customWidth="1"/>
    <col min="13" max="13" width="10.33203125" style="51" customWidth="1"/>
    <col min="14" max="16384" width="9.109375" style="51"/>
  </cols>
  <sheetData>
    <row r="1" spans="1:13" ht="12.75" customHeight="1" x14ac:dyDescent="0.25">
      <c r="A1" s="213" t="s">
        <v>154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2.75" customHeight="1" x14ac:dyDescent="0.25">
      <c r="A2" s="257" t="s">
        <v>355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 x14ac:dyDescent="0.25">
      <c r="A3" s="248" t="s">
        <v>354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2.2" x14ac:dyDescent="0.25">
      <c r="A4" s="249" t="s">
        <v>59</v>
      </c>
      <c r="B4" s="249"/>
      <c r="C4" s="249"/>
      <c r="D4" s="249"/>
      <c r="E4" s="249"/>
      <c r="F4" s="249"/>
      <c r="G4" s="249"/>
      <c r="H4" s="249"/>
      <c r="I4" s="57" t="s">
        <v>278</v>
      </c>
      <c r="J4" s="250" t="s">
        <v>318</v>
      </c>
      <c r="K4" s="250"/>
      <c r="L4" s="250" t="s">
        <v>319</v>
      </c>
      <c r="M4" s="250"/>
    </row>
    <row r="5" spans="1:13" x14ac:dyDescent="0.25">
      <c r="A5" s="249"/>
      <c r="B5" s="249"/>
      <c r="C5" s="249"/>
      <c r="D5" s="249"/>
      <c r="E5" s="249"/>
      <c r="F5" s="249"/>
      <c r="G5" s="249"/>
      <c r="H5" s="249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x14ac:dyDescent="0.25">
      <c r="A6" s="250">
        <v>1</v>
      </c>
      <c r="B6" s="250"/>
      <c r="C6" s="250"/>
      <c r="D6" s="250"/>
      <c r="E6" s="250"/>
      <c r="F6" s="250"/>
      <c r="G6" s="250"/>
      <c r="H6" s="25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x14ac:dyDescent="0.25">
      <c r="A7" s="207" t="s">
        <v>26</v>
      </c>
      <c r="B7" s="208"/>
      <c r="C7" s="208"/>
      <c r="D7" s="208"/>
      <c r="E7" s="208"/>
      <c r="F7" s="208"/>
      <c r="G7" s="208"/>
      <c r="H7" s="209"/>
      <c r="I7" s="3">
        <v>111</v>
      </c>
      <c r="J7" s="53">
        <f>SUM(J8:J9)</f>
        <v>0</v>
      </c>
      <c r="K7" s="53">
        <f>SUM(K8:K9)</f>
        <v>600875781</v>
      </c>
      <c r="L7" s="53">
        <f>SUM(L8:L9)</f>
        <v>0</v>
      </c>
      <c r="M7" s="53">
        <f>SUM(M8:M9)</f>
        <v>626220590</v>
      </c>
    </row>
    <row r="8" spans="1:13" x14ac:dyDescent="0.2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/>
      <c r="K8" s="7">
        <v>573666222</v>
      </c>
      <c r="L8" s="7"/>
      <c r="M8" s="7">
        <v>593614274</v>
      </c>
    </row>
    <row r="9" spans="1:13" x14ac:dyDescent="0.2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/>
      <c r="K9" s="7">
        <v>27209559</v>
      </c>
      <c r="L9" s="7"/>
      <c r="M9" s="7">
        <v>32606316</v>
      </c>
    </row>
    <row r="10" spans="1:13" x14ac:dyDescent="0.2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2">
        <f>J11+J12+J16+J20+J21+J22+J25+J26</f>
        <v>0</v>
      </c>
      <c r="K10" s="52">
        <f>K11+K12+K16+K20+K21+K22+K25+K26</f>
        <v>670068154</v>
      </c>
      <c r="L10" s="52">
        <f>L11+L12+L16+L20+L21+L22+L25+L26</f>
        <v>0</v>
      </c>
      <c r="M10" s="52">
        <f>M11+M12+M16+M20+M21+M22+M25+M26</f>
        <v>724628491</v>
      </c>
    </row>
    <row r="11" spans="1:13" x14ac:dyDescent="0.2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/>
      <c r="K11" s="7">
        <v>24171249</v>
      </c>
      <c r="L11" s="7"/>
      <c r="M11" s="7">
        <v>9609299</v>
      </c>
    </row>
    <row r="12" spans="1:13" x14ac:dyDescent="0.2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2">
        <f>SUM(J13:J15)</f>
        <v>0</v>
      </c>
      <c r="K12" s="52">
        <f>SUM(K13:K15)</f>
        <v>365485748</v>
      </c>
      <c r="L12" s="52">
        <f>SUM(L13:L15)</f>
        <v>0</v>
      </c>
      <c r="M12" s="52">
        <f>SUM(M13:M15)</f>
        <v>362398400</v>
      </c>
    </row>
    <row r="13" spans="1:13" x14ac:dyDescent="0.2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/>
      <c r="K13" s="7">
        <v>148242944</v>
      </c>
      <c r="L13" s="7"/>
      <c r="M13" s="7">
        <v>98379013</v>
      </c>
    </row>
    <row r="14" spans="1:13" x14ac:dyDescent="0.2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/>
      <c r="K14" s="7">
        <v>89852185</v>
      </c>
      <c r="L14" s="7"/>
      <c r="M14" s="7">
        <v>122753998</v>
      </c>
    </row>
    <row r="15" spans="1:13" x14ac:dyDescent="0.2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/>
      <c r="K15" s="7">
        <v>127390619</v>
      </c>
      <c r="L15" s="7"/>
      <c r="M15" s="7">
        <v>141265389</v>
      </c>
    </row>
    <row r="16" spans="1:13" x14ac:dyDescent="0.2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2">
        <f>SUM(J17:J19)</f>
        <v>0</v>
      </c>
      <c r="K16" s="52">
        <f>SUM(K17:K19)</f>
        <v>123471863</v>
      </c>
      <c r="L16" s="52">
        <f>SUM(L17:L19)</f>
        <v>0</v>
      </c>
      <c r="M16" s="52">
        <f>SUM(M17:M19)</f>
        <v>112599319</v>
      </c>
    </row>
    <row r="17" spans="1:13" x14ac:dyDescent="0.2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/>
      <c r="K17" s="7">
        <v>71132578</v>
      </c>
      <c r="L17" s="7"/>
      <c r="M17" s="7">
        <v>62951108</v>
      </c>
    </row>
    <row r="18" spans="1:13" x14ac:dyDescent="0.2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/>
      <c r="K18" s="7">
        <v>33157865</v>
      </c>
      <c r="L18" s="7"/>
      <c r="M18" s="7">
        <v>33336139</v>
      </c>
    </row>
    <row r="19" spans="1:13" x14ac:dyDescent="0.2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/>
      <c r="K19" s="7">
        <v>19181420</v>
      </c>
      <c r="L19" s="7"/>
      <c r="M19" s="7">
        <v>16312072</v>
      </c>
    </row>
    <row r="20" spans="1:13" x14ac:dyDescent="0.2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/>
      <c r="K20" s="7">
        <v>60452813</v>
      </c>
      <c r="L20" s="7"/>
      <c r="M20" s="7">
        <v>191207452</v>
      </c>
    </row>
    <row r="21" spans="1:13" x14ac:dyDescent="0.2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/>
      <c r="K21" s="7">
        <v>31617087</v>
      </c>
      <c r="L21" s="7"/>
      <c r="M21" s="7">
        <v>24363255</v>
      </c>
    </row>
    <row r="22" spans="1:13" x14ac:dyDescent="0.2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2">
        <f>SUM(J23:J24)</f>
        <v>0</v>
      </c>
      <c r="K22" s="52">
        <f>SUM(K23:K24)</f>
        <v>17669686</v>
      </c>
      <c r="L22" s="52">
        <f>SUM(L23:L24)</f>
        <v>0</v>
      </c>
      <c r="M22" s="52">
        <f>SUM(M23:M24)</f>
        <v>-1493062</v>
      </c>
    </row>
    <row r="23" spans="1:13" x14ac:dyDescent="0.2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>
        <v>1656404</v>
      </c>
      <c r="L23" s="7"/>
      <c r="M23" s="7">
        <v>0</v>
      </c>
    </row>
    <row r="24" spans="1:13" x14ac:dyDescent="0.2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/>
      <c r="K24" s="7">
        <v>16013282</v>
      </c>
      <c r="L24" s="7"/>
      <c r="M24" s="7">
        <v>-1493062</v>
      </c>
    </row>
    <row r="25" spans="1:13" x14ac:dyDescent="0.2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>
        <v>25003209</v>
      </c>
      <c r="L25" s="7"/>
      <c r="M25" s="7">
        <v>-14011116</v>
      </c>
    </row>
    <row r="26" spans="1:13" x14ac:dyDescent="0.2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/>
      <c r="K26" s="7">
        <v>22196499</v>
      </c>
      <c r="L26" s="7"/>
      <c r="M26" s="7">
        <v>39954944</v>
      </c>
    </row>
    <row r="27" spans="1:13" x14ac:dyDescent="0.2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2">
        <f>SUM(J28:J32)</f>
        <v>0</v>
      </c>
      <c r="K27" s="52">
        <f>SUM(K28:K32)</f>
        <v>69201660</v>
      </c>
      <c r="L27" s="52">
        <f>SUM(L28:L32)</f>
        <v>0</v>
      </c>
      <c r="M27" s="52">
        <f>SUM(M28:M32)</f>
        <v>114769909</v>
      </c>
    </row>
    <row r="28" spans="1:13" ht="22.8" customHeight="1" x14ac:dyDescent="0.2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>
        <v>0</v>
      </c>
      <c r="L28" s="7"/>
      <c r="M28" s="7">
        <v>0</v>
      </c>
    </row>
    <row r="29" spans="1:13" ht="22.8" customHeight="1" x14ac:dyDescent="0.2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/>
      <c r="K29" s="7">
        <v>69198650</v>
      </c>
      <c r="L29" s="7"/>
      <c r="M29" s="7">
        <v>114768981</v>
      </c>
    </row>
    <row r="30" spans="1:13" x14ac:dyDescent="0.2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>
        <v>-1</v>
      </c>
      <c r="L30" s="7"/>
      <c r="M30" s="7">
        <v>0</v>
      </c>
    </row>
    <row r="31" spans="1:13" x14ac:dyDescent="0.2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>
        <v>0</v>
      </c>
      <c r="L31" s="7"/>
      <c r="M31" s="7">
        <v>0</v>
      </c>
    </row>
    <row r="32" spans="1:13" x14ac:dyDescent="0.2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>
        <v>3011</v>
      </c>
      <c r="L32" s="7"/>
      <c r="M32" s="7">
        <v>928</v>
      </c>
    </row>
    <row r="33" spans="1:13" x14ac:dyDescent="0.2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2">
        <f>SUM(J34:J37)</f>
        <v>0</v>
      </c>
      <c r="K33" s="52">
        <f>SUM(K34:K37)</f>
        <v>33749707</v>
      </c>
      <c r="L33" s="52">
        <f>SUM(L34:L37)</f>
        <v>0</v>
      </c>
      <c r="M33" s="52">
        <f>SUM(M34:M37)</f>
        <v>8799799</v>
      </c>
    </row>
    <row r="34" spans="1:13" ht="25.2" customHeight="1" x14ac:dyDescent="0.2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>
        <v>0</v>
      </c>
      <c r="L34" s="7"/>
      <c r="M34" s="7">
        <v>0</v>
      </c>
    </row>
    <row r="35" spans="1:13" ht="25.2" customHeight="1" x14ac:dyDescent="0.2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/>
      <c r="K35" s="7">
        <v>3229185</v>
      </c>
      <c r="L35" s="7"/>
      <c r="M35" s="7">
        <v>8787882</v>
      </c>
    </row>
    <row r="36" spans="1:13" x14ac:dyDescent="0.2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>
        <v>30519597</v>
      </c>
      <c r="L36" s="7"/>
      <c r="M36" s="7">
        <v>0</v>
      </c>
    </row>
    <row r="37" spans="1:13" x14ac:dyDescent="0.2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>
        <v>925</v>
      </c>
      <c r="L37" s="7"/>
      <c r="M37" s="7">
        <v>11917</v>
      </c>
    </row>
    <row r="38" spans="1:13" x14ac:dyDescent="0.2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>
        <v>17370021</v>
      </c>
      <c r="L38" s="7"/>
      <c r="M38" s="7">
        <v>20117645</v>
      </c>
    </row>
    <row r="39" spans="1:13" x14ac:dyDescent="0.2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>
        <v>0</v>
      </c>
      <c r="L39" s="7"/>
      <c r="M39" s="7">
        <v>0</v>
      </c>
    </row>
    <row r="40" spans="1:13" x14ac:dyDescent="0.2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>
        <v>0</v>
      </c>
      <c r="L40" s="7"/>
      <c r="M40" s="7">
        <v>0</v>
      </c>
    </row>
    <row r="41" spans="1:13" x14ac:dyDescent="0.2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>
        <v>0</v>
      </c>
      <c r="L41" s="7"/>
      <c r="M41" s="7">
        <v>0</v>
      </c>
    </row>
    <row r="42" spans="1:13" x14ac:dyDescent="0.2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2">
        <f>J7+J27+J38+J40</f>
        <v>0</v>
      </c>
      <c r="K42" s="52">
        <f>K7+K27+K38+K40</f>
        <v>687447462</v>
      </c>
      <c r="L42" s="52">
        <f>L7+L27+L38+L40</f>
        <v>0</v>
      </c>
      <c r="M42" s="52">
        <f>M7+M27+M38+M40</f>
        <v>761108144</v>
      </c>
    </row>
    <row r="43" spans="1:13" x14ac:dyDescent="0.2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2">
        <f>J10+J33+J39+J41</f>
        <v>0</v>
      </c>
      <c r="K43" s="52">
        <f>K10+K33+K39+K41</f>
        <v>703817861</v>
      </c>
      <c r="L43" s="52">
        <f>L10+L33+L39+L41</f>
        <v>0</v>
      </c>
      <c r="M43" s="52">
        <f>M10+M33+M39+M41</f>
        <v>733428290</v>
      </c>
    </row>
    <row r="44" spans="1:13" x14ac:dyDescent="0.2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2">
        <f>J42-J43</f>
        <v>0</v>
      </c>
      <c r="K44" s="52">
        <f>K42-K43</f>
        <v>-16370399</v>
      </c>
      <c r="L44" s="52">
        <f>L42-L43</f>
        <v>0</v>
      </c>
      <c r="M44" s="52">
        <f>M42-M43</f>
        <v>27679854</v>
      </c>
    </row>
    <row r="45" spans="1:13" x14ac:dyDescent="0.25">
      <c r="A45" s="230" t="s">
        <v>218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27679854</v>
      </c>
    </row>
    <row r="46" spans="1:13" x14ac:dyDescent="0.25">
      <c r="A46" s="230" t="s">
        <v>219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2">
        <f>IF(J43&gt;J42,J43-J42,0)</f>
        <v>0</v>
      </c>
      <c r="K46" s="52">
        <f>IF(K43&gt;K42,K43-K42,0)</f>
        <v>16370399</v>
      </c>
      <c r="L46" s="52">
        <f>IF(L43&gt;L42,L43-L42,0)</f>
        <v>0</v>
      </c>
      <c r="M46" s="52">
        <f>IF(M43&gt;M42,M43-M42,0)</f>
        <v>0</v>
      </c>
    </row>
    <row r="47" spans="1:13" x14ac:dyDescent="0.2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>
        <v>29804276</v>
      </c>
      <c r="L47" s="7"/>
      <c r="M47" s="7">
        <v>-22449995</v>
      </c>
    </row>
    <row r="48" spans="1:13" x14ac:dyDescent="0.2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2">
        <f>J44-J47</f>
        <v>0</v>
      </c>
      <c r="K48" s="52">
        <f>K44-K47</f>
        <v>-46174675</v>
      </c>
      <c r="L48" s="52">
        <f>L44-L47</f>
        <v>0</v>
      </c>
      <c r="M48" s="52">
        <f>M44-M47</f>
        <v>50129849</v>
      </c>
    </row>
    <row r="49" spans="1:13" x14ac:dyDescent="0.25">
      <c r="A49" s="230" t="s">
        <v>192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50129849</v>
      </c>
    </row>
    <row r="50" spans="1:13" x14ac:dyDescent="0.2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60">
        <f>IF(J48&lt;0,-J48,0)</f>
        <v>0</v>
      </c>
      <c r="K50" s="60">
        <f>IF(K48&lt;0,-K48,0)</f>
        <v>46174675</v>
      </c>
      <c r="L50" s="60">
        <f>IF(L48&lt;0,-L48,0)</f>
        <v>0</v>
      </c>
      <c r="M50" s="60">
        <f>IF(M48&lt;0,-M48,0)</f>
        <v>0</v>
      </c>
    </row>
    <row r="51" spans="1:13" ht="12.75" customHeight="1" x14ac:dyDescent="0.25">
      <c r="A51" s="227" t="s">
        <v>311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 x14ac:dyDescent="0.25">
      <c r="A52" s="207" t="s">
        <v>187</v>
      </c>
      <c r="B52" s="208"/>
      <c r="C52" s="208"/>
      <c r="D52" s="208"/>
      <c r="E52" s="208"/>
      <c r="F52" s="208"/>
      <c r="G52" s="208"/>
      <c r="H52" s="208"/>
      <c r="I52" s="54"/>
      <c r="J52" s="54"/>
      <c r="K52" s="54"/>
      <c r="L52" s="54"/>
      <c r="M52" s="61"/>
    </row>
    <row r="53" spans="1:13" x14ac:dyDescent="0.2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>
        <v>-30039605</v>
      </c>
      <c r="L53" s="7"/>
      <c r="M53" s="7">
        <v>58736087</v>
      </c>
    </row>
    <row r="54" spans="1:13" x14ac:dyDescent="0.2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>
        <v>-16135070</v>
      </c>
      <c r="L54" s="8"/>
      <c r="M54" s="8">
        <v>-8606238</v>
      </c>
    </row>
    <row r="55" spans="1:13" ht="12.75" customHeight="1" x14ac:dyDescent="0.25">
      <c r="A55" s="227" t="s">
        <v>189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x14ac:dyDescent="0.25">
      <c r="A56" s="207" t="s">
        <v>204</v>
      </c>
      <c r="B56" s="208"/>
      <c r="C56" s="208"/>
      <c r="D56" s="208"/>
      <c r="E56" s="208"/>
      <c r="F56" s="208"/>
      <c r="G56" s="208"/>
      <c r="H56" s="209"/>
      <c r="I56" s="9">
        <v>157</v>
      </c>
      <c r="J56" s="6"/>
      <c r="K56" s="6">
        <v>-46174675</v>
      </c>
      <c r="L56" s="6"/>
      <c r="M56" s="6">
        <v>50129849</v>
      </c>
    </row>
    <row r="57" spans="1:13" x14ac:dyDescent="0.2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2">
        <f>SUM(J58:J64)</f>
        <v>0</v>
      </c>
      <c r="K57" s="52">
        <f>SUM(K58:K64)</f>
        <v>-1164258</v>
      </c>
      <c r="L57" s="52">
        <f>SUM(L58:L64)</f>
        <v>0</v>
      </c>
      <c r="M57" s="52">
        <f>SUM(M58:M64)</f>
        <v>3521393</v>
      </c>
    </row>
    <row r="58" spans="1:13" x14ac:dyDescent="0.2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>
        <v>-1164258</v>
      </c>
      <c r="L58" s="7"/>
      <c r="M58" s="7">
        <v>3521393</v>
      </c>
    </row>
    <row r="59" spans="1:13" ht="22.2" customHeight="1" x14ac:dyDescent="0.2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>
        <v>0</v>
      </c>
      <c r="L59" s="7"/>
      <c r="M59" s="7">
        <v>0</v>
      </c>
    </row>
    <row r="60" spans="1:13" ht="22.2" customHeight="1" x14ac:dyDescent="0.2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>
        <v>0</v>
      </c>
      <c r="L60" s="7"/>
      <c r="M60" s="7">
        <v>0</v>
      </c>
    </row>
    <row r="61" spans="1:13" x14ac:dyDescent="0.2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>
        <v>0</v>
      </c>
      <c r="L61" s="7"/>
      <c r="M61" s="7">
        <v>0</v>
      </c>
    </row>
    <row r="62" spans="1:13" x14ac:dyDescent="0.2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>
        <v>0</v>
      </c>
      <c r="L62" s="7"/>
      <c r="M62" s="7">
        <v>0</v>
      </c>
    </row>
    <row r="63" spans="1:13" x14ac:dyDescent="0.2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>
        <v>0</v>
      </c>
      <c r="L63" s="7"/>
      <c r="M63" s="7">
        <v>0</v>
      </c>
    </row>
    <row r="64" spans="1:13" x14ac:dyDescent="0.2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>
        <v>0</v>
      </c>
      <c r="L64" s="7"/>
      <c r="M64" s="7">
        <v>0</v>
      </c>
    </row>
    <row r="65" spans="1:13" x14ac:dyDescent="0.2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>
        <v>0</v>
      </c>
      <c r="L65" s="7"/>
      <c r="M65" s="7">
        <v>0</v>
      </c>
    </row>
    <row r="66" spans="1:13" ht="25.8" customHeight="1" x14ac:dyDescent="0.2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2">
        <f>J57-J65</f>
        <v>0</v>
      </c>
      <c r="K66" s="52">
        <f>K57-K65</f>
        <v>-1164258</v>
      </c>
      <c r="L66" s="52">
        <f>L57-L65</f>
        <v>0</v>
      </c>
      <c r="M66" s="52">
        <f>M57-M65</f>
        <v>3521393</v>
      </c>
    </row>
    <row r="67" spans="1:13" x14ac:dyDescent="0.2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0">
        <f>J56+J66</f>
        <v>0</v>
      </c>
      <c r="K67" s="60">
        <f>K56+K66</f>
        <v>-47338933</v>
      </c>
      <c r="L67" s="60">
        <f>L56+L66</f>
        <v>0</v>
      </c>
      <c r="M67" s="60">
        <f>M56+M66</f>
        <v>53651242</v>
      </c>
    </row>
    <row r="68" spans="1:13" ht="12.75" customHeight="1" x14ac:dyDescent="0.25">
      <c r="A68" s="261" t="s">
        <v>312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 x14ac:dyDescent="0.25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x14ac:dyDescent="0.2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>
        <v>-31203863</v>
      </c>
      <c r="L70" s="7"/>
      <c r="M70" s="7">
        <v>62257480</v>
      </c>
    </row>
    <row r="71" spans="1:13" x14ac:dyDescent="0.25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/>
      <c r="K71" s="8">
        <v>-16135070</v>
      </c>
      <c r="L71" s="8"/>
      <c r="M71" s="8">
        <v>-8606238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zoomScaleNormal="100" zoomScaleSheetLayoutView="110" workbookViewId="0">
      <selection activeCell="A19" sqref="A19:H19"/>
    </sheetView>
  </sheetViews>
  <sheetFormatPr defaultColWidth="9.109375" defaultRowHeight="13.2" x14ac:dyDescent="0.25"/>
  <cols>
    <col min="1" max="9" width="9.109375" style="51"/>
    <col min="10" max="11" width="10.44140625" style="51" customWidth="1"/>
    <col min="12" max="16384" width="9.109375" style="51"/>
  </cols>
  <sheetData>
    <row r="1" spans="1:11" ht="12.75" customHeight="1" x14ac:dyDescent="0.25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5">
      <c r="A2" s="269" t="s">
        <v>355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x14ac:dyDescent="0.25">
      <c r="A3" s="265" t="s">
        <v>356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2.2" x14ac:dyDescent="0.25">
      <c r="A4" s="270" t="s">
        <v>59</v>
      </c>
      <c r="B4" s="270"/>
      <c r="C4" s="270"/>
      <c r="D4" s="270"/>
      <c r="E4" s="270"/>
      <c r="F4" s="270"/>
      <c r="G4" s="270"/>
      <c r="H4" s="270"/>
      <c r="I4" s="65" t="s">
        <v>278</v>
      </c>
      <c r="J4" s="66" t="s">
        <v>318</v>
      </c>
      <c r="K4" s="66" t="s">
        <v>319</v>
      </c>
    </row>
    <row r="5" spans="1:11" x14ac:dyDescent="0.25">
      <c r="A5" s="271">
        <v>1</v>
      </c>
      <c r="B5" s="271"/>
      <c r="C5" s="271"/>
      <c r="D5" s="271"/>
      <c r="E5" s="271"/>
      <c r="F5" s="271"/>
      <c r="G5" s="271"/>
      <c r="H5" s="271"/>
      <c r="I5" s="67">
        <v>2</v>
      </c>
      <c r="J5" s="68" t="s">
        <v>282</v>
      </c>
      <c r="K5" s="68" t="s">
        <v>283</v>
      </c>
    </row>
    <row r="6" spans="1:11" x14ac:dyDescent="0.25">
      <c r="A6" s="227" t="s">
        <v>156</v>
      </c>
      <c r="B6" s="238"/>
      <c r="C6" s="238"/>
      <c r="D6" s="238"/>
      <c r="E6" s="238"/>
      <c r="F6" s="238"/>
      <c r="G6" s="238"/>
      <c r="H6" s="238"/>
      <c r="I6" s="272"/>
      <c r="J6" s="272"/>
      <c r="K6" s="273"/>
    </row>
    <row r="7" spans="1:11" x14ac:dyDescent="0.2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-16370399</v>
      </c>
      <c r="K7" s="7">
        <v>27679854</v>
      </c>
    </row>
    <row r="8" spans="1:11" x14ac:dyDescent="0.2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60452813</v>
      </c>
      <c r="K8" s="7">
        <v>191207452</v>
      </c>
    </row>
    <row r="9" spans="1:11" x14ac:dyDescent="0.2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5">
        <v>76404167</v>
      </c>
      <c r="K9" s="7">
        <v>0</v>
      </c>
    </row>
    <row r="10" spans="1:11" x14ac:dyDescent="0.2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5">
        <v>0</v>
      </c>
      <c r="K10" s="7">
        <v>0</v>
      </c>
    </row>
    <row r="11" spans="1:11" x14ac:dyDescent="0.2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0</v>
      </c>
      <c r="K11" s="7">
        <v>0</v>
      </c>
    </row>
    <row r="12" spans="1:11" x14ac:dyDescent="0.2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0</v>
      </c>
      <c r="K12" s="7">
        <v>0</v>
      </c>
    </row>
    <row r="13" spans="1:11" x14ac:dyDescent="0.2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3">
        <f>SUM(J7:J12)</f>
        <v>120486581</v>
      </c>
      <c r="K13" s="52">
        <f>SUM(K7:K12)</f>
        <v>218887306</v>
      </c>
    </row>
    <row r="14" spans="1:11" x14ac:dyDescent="0.2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0</v>
      </c>
      <c r="K14" s="7">
        <v>281254682</v>
      </c>
    </row>
    <row r="15" spans="1:11" x14ac:dyDescent="0.2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28432828</v>
      </c>
      <c r="K15" s="7">
        <v>186939331</v>
      </c>
    </row>
    <row r="16" spans="1:11" x14ac:dyDescent="0.2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116331634</v>
      </c>
      <c r="K16" s="7">
        <v>32982704</v>
      </c>
    </row>
    <row r="17" spans="1:11" x14ac:dyDescent="0.2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121402404</v>
      </c>
      <c r="K17" s="7">
        <v>119768433</v>
      </c>
    </row>
    <row r="18" spans="1:11" x14ac:dyDescent="0.2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3">
        <f>SUM(J14:J17)</f>
        <v>266166866</v>
      </c>
      <c r="K18" s="52">
        <f>SUM(K14:K17)</f>
        <v>620945150</v>
      </c>
    </row>
    <row r="19" spans="1:11" ht="24" customHeight="1" x14ac:dyDescent="0.2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 ht="24" customHeight="1" x14ac:dyDescent="0.2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3">
        <f>IF(J18&gt;J13,J18-J13,0)</f>
        <v>145680285</v>
      </c>
      <c r="K20" s="52">
        <f>IF(K18&gt;K13,K18-K13,0)</f>
        <v>402057844</v>
      </c>
    </row>
    <row r="21" spans="1:11" x14ac:dyDescent="0.25">
      <c r="A21" s="227" t="s">
        <v>159</v>
      </c>
      <c r="B21" s="238"/>
      <c r="C21" s="238"/>
      <c r="D21" s="238"/>
      <c r="E21" s="238"/>
      <c r="F21" s="238"/>
      <c r="G21" s="238"/>
      <c r="H21" s="238"/>
      <c r="I21" s="272"/>
      <c r="J21" s="272"/>
      <c r="K21" s="273"/>
    </row>
    <row r="22" spans="1:11" x14ac:dyDescent="0.2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3206487</v>
      </c>
      <c r="K22" s="7">
        <v>168704</v>
      </c>
    </row>
    <row r="23" spans="1:11" x14ac:dyDescent="0.2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>
        <v>0</v>
      </c>
      <c r="K23" s="7">
        <v>0</v>
      </c>
    </row>
    <row r="24" spans="1:11" x14ac:dyDescent="0.2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33108745</v>
      </c>
      <c r="K24" s="7">
        <v>46964799</v>
      </c>
    </row>
    <row r="25" spans="1:11" x14ac:dyDescent="0.2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>
        <v>1916971</v>
      </c>
    </row>
    <row r="26" spans="1:11" x14ac:dyDescent="0.2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191447830</v>
      </c>
      <c r="K26" s="7">
        <v>431266130</v>
      </c>
    </row>
    <row r="27" spans="1:11" x14ac:dyDescent="0.2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52">
        <f>SUM(J22:J26)</f>
        <v>227763062</v>
      </c>
      <c r="K27" s="52">
        <f>SUM(K22:K26)</f>
        <v>480316604</v>
      </c>
    </row>
    <row r="28" spans="1:11" x14ac:dyDescent="0.2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72601773</v>
      </c>
      <c r="K28" s="7">
        <v>118116591</v>
      </c>
    </row>
    <row r="29" spans="1:11" x14ac:dyDescent="0.2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>
        <v>7449582</v>
      </c>
      <c r="K29" s="7">
        <v>496800</v>
      </c>
    </row>
    <row r="30" spans="1:11" x14ac:dyDescent="0.2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>
        <v>0</v>
      </c>
      <c r="K30" s="7">
        <v>26239572</v>
      </c>
    </row>
    <row r="31" spans="1:11" x14ac:dyDescent="0.2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3">
        <f>SUM(J28:J30)</f>
        <v>80051355</v>
      </c>
      <c r="K31" s="52">
        <f>SUM(K28:K30)</f>
        <v>144852963</v>
      </c>
    </row>
    <row r="32" spans="1:11" ht="24" customHeight="1" x14ac:dyDescent="0.2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3">
        <f>IF(J27&gt;J31,J27-J31,0)</f>
        <v>147711707</v>
      </c>
      <c r="K32" s="52">
        <f>IF(K27&gt;K31,K27-K31,0)</f>
        <v>335463641</v>
      </c>
    </row>
    <row r="33" spans="1:11" ht="24" customHeight="1" x14ac:dyDescent="0.2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3">
        <f>IF(J31&gt;J27,J31-J27,0)</f>
        <v>0</v>
      </c>
      <c r="K33" s="52">
        <f>IF(K31&gt;K27,K31-K27,0)</f>
        <v>0</v>
      </c>
    </row>
    <row r="34" spans="1:11" x14ac:dyDescent="0.25">
      <c r="A34" s="227" t="s">
        <v>160</v>
      </c>
      <c r="B34" s="238"/>
      <c r="C34" s="238"/>
      <c r="D34" s="238"/>
      <c r="E34" s="238"/>
      <c r="F34" s="238"/>
      <c r="G34" s="238"/>
      <c r="H34" s="238"/>
      <c r="I34" s="272"/>
      <c r="J34" s="272"/>
      <c r="K34" s="273"/>
    </row>
    <row r="35" spans="1:11" x14ac:dyDescent="0.2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>
        <v>0</v>
      </c>
      <c r="K35" s="7">
        <v>0</v>
      </c>
    </row>
    <row r="36" spans="1:11" x14ac:dyDescent="0.2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96587636</v>
      </c>
      <c r="K36" s="7">
        <v>38454365</v>
      </c>
    </row>
    <row r="37" spans="1:11" x14ac:dyDescent="0.2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0</v>
      </c>
      <c r="K37" s="7">
        <v>1642</v>
      </c>
    </row>
    <row r="38" spans="1:11" x14ac:dyDescent="0.2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3">
        <f>SUM(J35:J37)</f>
        <v>96587636</v>
      </c>
      <c r="K38" s="52">
        <f>SUM(K35:K37)</f>
        <v>38456007</v>
      </c>
    </row>
    <row r="39" spans="1:11" x14ac:dyDescent="0.2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>
        <v>0</v>
      </c>
      <c r="K39" s="7">
        <v>32229152</v>
      </c>
    </row>
    <row r="40" spans="1:11" x14ac:dyDescent="0.2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>
        <v>129210</v>
      </c>
      <c r="K40" s="7">
        <v>829818</v>
      </c>
    </row>
    <row r="41" spans="1:11" x14ac:dyDescent="0.2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>
        <v>253845</v>
      </c>
      <c r="K41" s="7">
        <v>245923</v>
      </c>
    </row>
    <row r="42" spans="1:11" x14ac:dyDescent="0.2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>
        <v>0</v>
      </c>
      <c r="K42" s="7">
        <v>0</v>
      </c>
    </row>
    <row r="43" spans="1:11" x14ac:dyDescent="0.2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2394464</v>
      </c>
      <c r="K43" s="7">
        <v>759849</v>
      </c>
    </row>
    <row r="44" spans="1:11" x14ac:dyDescent="0.2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3">
        <f>SUM(J39:J43)</f>
        <v>2777519</v>
      </c>
      <c r="K44" s="52">
        <f>SUM(K39:K43)</f>
        <v>34064742</v>
      </c>
    </row>
    <row r="45" spans="1:11" ht="24" customHeight="1" x14ac:dyDescent="0.2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3">
        <f>IF(J38&gt;J44,J38-J44,0)</f>
        <v>93810117</v>
      </c>
      <c r="K45" s="52">
        <f>IF(K38&gt;K44,K38-K44,0)</f>
        <v>4391265</v>
      </c>
    </row>
    <row r="46" spans="1:11" ht="28.8" customHeight="1" x14ac:dyDescent="0.2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x14ac:dyDescent="0.2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63">
        <f>IF(J19-J20+J32-J33+J45-J46&gt;0,J19-J20+J32-J33+J45-J46,0)</f>
        <v>95841539</v>
      </c>
      <c r="K47" s="52">
        <f>IF(K19-K20+K32-K33+K45-K46&gt;0,K19-K20+K32-K33+K45-K46,0)</f>
        <v>0</v>
      </c>
    </row>
    <row r="48" spans="1:11" x14ac:dyDescent="0.2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62202938</v>
      </c>
    </row>
    <row r="49" spans="1:11" x14ac:dyDescent="0.2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61080109</v>
      </c>
      <c r="K49" s="7">
        <v>122947964</v>
      </c>
    </row>
    <row r="50" spans="1:11" x14ac:dyDescent="0.2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v>95841539</v>
      </c>
      <c r="K50" s="7">
        <v>0</v>
      </c>
    </row>
    <row r="51" spans="1:11" x14ac:dyDescent="0.2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>
        <v>0</v>
      </c>
      <c r="K51" s="7">
        <v>62202938</v>
      </c>
    </row>
    <row r="52" spans="1:11" x14ac:dyDescent="0.25">
      <c r="A52" s="243" t="s">
        <v>177</v>
      </c>
      <c r="B52" s="244"/>
      <c r="C52" s="244"/>
      <c r="D52" s="244"/>
      <c r="E52" s="244"/>
      <c r="F52" s="244"/>
      <c r="G52" s="244"/>
      <c r="H52" s="244"/>
      <c r="I52" s="4">
        <v>44</v>
      </c>
      <c r="J52" s="64">
        <f>J49+J50-J51</f>
        <v>156921648</v>
      </c>
      <c r="K52" s="60">
        <f>K49+K50-K51</f>
        <v>60745026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zoomScaleNormal="100" zoomScaleSheetLayoutView="110" workbookViewId="0">
      <selection activeCell="L34" sqref="L34"/>
    </sheetView>
  </sheetViews>
  <sheetFormatPr defaultColWidth="9.109375" defaultRowHeight="13.2" x14ac:dyDescent="0.25"/>
  <cols>
    <col min="1" max="16384" width="9.109375" style="51"/>
  </cols>
  <sheetData>
    <row r="1" spans="1:11" ht="12.75" customHeight="1" x14ac:dyDescent="0.25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5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2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22.2" x14ac:dyDescent="0.25">
      <c r="A4" s="270" t="s">
        <v>59</v>
      </c>
      <c r="B4" s="270"/>
      <c r="C4" s="270"/>
      <c r="D4" s="270"/>
      <c r="E4" s="270"/>
      <c r="F4" s="270"/>
      <c r="G4" s="270"/>
      <c r="H4" s="270"/>
      <c r="I4" s="65" t="s">
        <v>278</v>
      </c>
      <c r="J4" s="66" t="s">
        <v>318</v>
      </c>
      <c r="K4" s="66" t="s">
        <v>319</v>
      </c>
    </row>
    <row r="5" spans="1:11" x14ac:dyDescent="0.25">
      <c r="A5" s="276">
        <v>1</v>
      </c>
      <c r="B5" s="276"/>
      <c r="C5" s="276"/>
      <c r="D5" s="276"/>
      <c r="E5" s="276"/>
      <c r="F5" s="276"/>
      <c r="G5" s="276"/>
      <c r="H5" s="276"/>
      <c r="I5" s="71">
        <v>2</v>
      </c>
      <c r="J5" s="72" t="s">
        <v>282</v>
      </c>
      <c r="K5" s="72" t="s">
        <v>283</v>
      </c>
    </row>
    <row r="6" spans="1:11" x14ac:dyDescent="0.25">
      <c r="A6" s="227" t="s">
        <v>156</v>
      </c>
      <c r="B6" s="238"/>
      <c r="C6" s="238"/>
      <c r="D6" s="238"/>
      <c r="E6" s="238"/>
      <c r="F6" s="238"/>
      <c r="G6" s="238"/>
      <c r="H6" s="238"/>
      <c r="I6" s="272"/>
      <c r="J6" s="272"/>
      <c r="K6" s="273"/>
    </row>
    <row r="7" spans="1:11" x14ac:dyDescent="0.2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x14ac:dyDescent="0.2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x14ac:dyDescent="0.2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x14ac:dyDescent="0.2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x14ac:dyDescent="0.2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x14ac:dyDescent="0.2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3">
        <f>SUM(J7:J11)</f>
        <v>0</v>
      </c>
      <c r="K12" s="52">
        <f>SUM(K7:K11)</f>
        <v>0</v>
      </c>
    </row>
    <row r="13" spans="1:11" x14ac:dyDescent="0.2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x14ac:dyDescent="0.2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x14ac:dyDescent="0.2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x14ac:dyDescent="0.2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x14ac:dyDescent="0.2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x14ac:dyDescent="0.2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x14ac:dyDescent="0.2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3">
        <f>SUM(J13:J18)</f>
        <v>0</v>
      </c>
      <c r="K19" s="52">
        <f>SUM(K13:K18)</f>
        <v>0</v>
      </c>
    </row>
    <row r="20" spans="1:11" x14ac:dyDescent="0.25">
      <c r="A20" s="210" t="s">
        <v>108</v>
      </c>
      <c r="B20" s="277"/>
      <c r="C20" s="277"/>
      <c r="D20" s="277"/>
      <c r="E20" s="277"/>
      <c r="F20" s="277"/>
      <c r="G20" s="277"/>
      <c r="H20" s="278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x14ac:dyDescent="0.25">
      <c r="A21" s="224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x14ac:dyDescent="0.25">
      <c r="A22" s="227" t="s">
        <v>159</v>
      </c>
      <c r="B22" s="238"/>
      <c r="C22" s="238"/>
      <c r="D22" s="238"/>
      <c r="E22" s="238"/>
      <c r="F22" s="238"/>
      <c r="G22" s="238"/>
      <c r="H22" s="238"/>
      <c r="I22" s="272"/>
      <c r="J22" s="272"/>
      <c r="K22" s="273"/>
    </row>
    <row r="23" spans="1:11" x14ac:dyDescent="0.2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x14ac:dyDescent="0.2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x14ac:dyDescent="0.25">
      <c r="A25" s="221" t="s">
        <v>320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x14ac:dyDescent="0.25">
      <c r="A26" s="221" t="s">
        <v>321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x14ac:dyDescent="0.2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x14ac:dyDescent="0.2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3">
        <f>SUM(J23:J27)</f>
        <v>0</v>
      </c>
      <c r="K28" s="52">
        <f>SUM(K23:K27)</f>
        <v>0</v>
      </c>
    </row>
    <row r="29" spans="1:11" x14ac:dyDescent="0.2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x14ac:dyDescent="0.2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x14ac:dyDescent="0.2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x14ac:dyDescent="0.2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3">
        <f>SUM(J29:J31)</f>
        <v>0</v>
      </c>
      <c r="K32" s="52">
        <f>SUM(K29:K31)</f>
        <v>0</v>
      </c>
    </row>
    <row r="33" spans="1:11" x14ac:dyDescent="0.2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x14ac:dyDescent="0.2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x14ac:dyDescent="0.25">
      <c r="A35" s="227" t="s">
        <v>160</v>
      </c>
      <c r="B35" s="238"/>
      <c r="C35" s="238"/>
      <c r="D35" s="238"/>
      <c r="E35" s="238"/>
      <c r="F35" s="238"/>
      <c r="G35" s="238"/>
      <c r="H35" s="238"/>
      <c r="I35" s="272">
        <v>0</v>
      </c>
      <c r="J35" s="272"/>
      <c r="K35" s="273"/>
    </row>
    <row r="36" spans="1:11" x14ac:dyDescent="0.2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x14ac:dyDescent="0.2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x14ac:dyDescent="0.2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x14ac:dyDescent="0.2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3">
        <f>SUM(J36:J38)</f>
        <v>0</v>
      </c>
      <c r="K39" s="52">
        <f>SUM(K36:K38)</f>
        <v>0</v>
      </c>
    </row>
    <row r="40" spans="1:11" x14ac:dyDescent="0.2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x14ac:dyDescent="0.2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x14ac:dyDescent="0.2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x14ac:dyDescent="0.2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x14ac:dyDescent="0.2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x14ac:dyDescent="0.2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3">
        <f>SUM(J40:J44)</f>
        <v>0</v>
      </c>
      <c r="K45" s="52">
        <f>SUM(K40:K44)</f>
        <v>0</v>
      </c>
    </row>
    <row r="46" spans="1:11" x14ac:dyDescent="0.2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x14ac:dyDescent="0.2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x14ac:dyDescent="0.2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x14ac:dyDescent="0.2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x14ac:dyDescent="0.2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x14ac:dyDescent="0.2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x14ac:dyDescent="0.2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x14ac:dyDescent="0.2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4">
        <f>J50+J51-J52</f>
        <v>0</v>
      </c>
      <c r="K53" s="60">
        <f>K50+K51-K52</f>
        <v>0</v>
      </c>
    </row>
    <row r="54" spans="1:11" x14ac:dyDescent="0.2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zoomScaleNormal="100" zoomScaleSheetLayoutView="125" workbookViewId="0">
      <selection activeCell="K8" sqref="K8"/>
    </sheetView>
  </sheetViews>
  <sheetFormatPr defaultColWidth="9.109375" defaultRowHeight="13.2" x14ac:dyDescent="0.25"/>
  <cols>
    <col min="1" max="4" width="9.109375" style="75"/>
    <col min="5" max="5" width="10.109375" style="75" bestFit="1" customWidth="1"/>
    <col min="6" max="9" width="9.109375" style="75"/>
    <col min="10" max="10" width="12.6640625" style="75" customWidth="1"/>
    <col min="11" max="11" width="13.6640625" style="75" customWidth="1"/>
    <col min="12" max="16384" width="9.109375" style="75"/>
  </cols>
  <sheetData>
    <row r="1" spans="1:12" x14ac:dyDescent="0.25">
      <c r="A1" s="287" t="s">
        <v>280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4"/>
    </row>
    <row r="2" spans="1:12" ht="15.6" x14ac:dyDescent="0.25">
      <c r="A2" s="41"/>
      <c r="B2" s="73"/>
      <c r="C2" s="297" t="s">
        <v>281</v>
      </c>
      <c r="D2" s="297"/>
      <c r="E2" s="76">
        <v>41183</v>
      </c>
      <c r="F2" s="42" t="s">
        <v>250</v>
      </c>
      <c r="G2" s="298">
        <v>41274</v>
      </c>
      <c r="H2" s="299"/>
      <c r="I2" s="73"/>
      <c r="J2" s="73"/>
      <c r="K2" s="73"/>
      <c r="L2" s="77"/>
    </row>
    <row r="3" spans="1:12" ht="22.2" x14ac:dyDescent="0.25">
      <c r="A3" s="300" t="s">
        <v>59</v>
      </c>
      <c r="B3" s="300"/>
      <c r="C3" s="300"/>
      <c r="D3" s="300"/>
      <c r="E3" s="300"/>
      <c r="F3" s="300"/>
      <c r="G3" s="300"/>
      <c r="H3" s="300"/>
      <c r="I3" s="80" t="s">
        <v>304</v>
      </c>
      <c r="J3" s="81" t="s">
        <v>150</v>
      </c>
      <c r="K3" s="81" t="s">
        <v>151</v>
      </c>
    </row>
    <row r="4" spans="1:12" x14ac:dyDescent="0.25">
      <c r="A4" s="301">
        <v>1</v>
      </c>
      <c r="B4" s="301"/>
      <c r="C4" s="301"/>
      <c r="D4" s="301"/>
      <c r="E4" s="301"/>
      <c r="F4" s="301"/>
      <c r="G4" s="301"/>
      <c r="H4" s="301"/>
      <c r="I4" s="83">
        <v>2</v>
      </c>
      <c r="J4" s="82" t="s">
        <v>282</v>
      </c>
      <c r="K4" s="82" t="s">
        <v>283</v>
      </c>
    </row>
    <row r="5" spans="1:12" x14ac:dyDescent="0.25">
      <c r="A5" s="289" t="s">
        <v>284</v>
      </c>
      <c r="B5" s="290"/>
      <c r="C5" s="290"/>
      <c r="D5" s="290"/>
      <c r="E5" s="290"/>
      <c r="F5" s="290"/>
      <c r="G5" s="290"/>
      <c r="H5" s="290"/>
      <c r="I5" s="43">
        <v>1</v>
      </c>
      <c r="J5" s="44">
        <v>164000000</v>
      </c>
      <c r="K5" s="44">
        <v>164000000</v>
      </c>
    </row>
    <row r="6" spans="1:12" x14ac:dyDescent="0.25">
      <c r="A6" s="289" t="s">
        <v>285</v>
      </c>
      <c r="B6" s="290"/>
      <c r="C6" s="290"/>
      <c r="D6" s="290"/>
      <c r="E6" s="290"/>
      <c r="F6" s="290"/>
      <c r="G6" s="290"/>
      <c r="H6" s="290"/>
      <c r="I6" s="43">
        <v>2</v>
      </c>
      <c r="J6" s="45">
        <v>16921764</v>
      </c>
      <c r="K6" s="45">
        <v>16921764</v>
      </c>
    </row>
    <row r="7" spans="1:12" x14ac:dyDescent="0.25">
      <c r="A7" s="289" t="s">
        <v>286</v>
      </c>
      <c r="B7" s="290"/>
      <c r="C7" s="290"/>
      <c r="D7" s="290"/>
      <c r="E7" s="290"/>
      <c r="F7" s="290"/>
      <c r="G7" s="290"/>
      <c r="H7" s="290"/>
      <c r="I7" s="43">
        <v>3</v>
      </c>
      <c r="J7" s="45">
        <v>6330788787</v>
      </c>
      <c r="K7" s="45">
        <v>7067415674</v>
      </c>
    </row>
    <row r="8" spans="1:12" x14ac:dyDescent="0.25">
      <c r="A8" s="289" t="s">
        <v>287</v>
      </c>
      <c r="B8" s="290"/>
      <c r="C8" s="290"/>
      <c r="D8" s="290"/>
      <c r="E8" s="290"/>
      <c r="F8" s="290"/>
      <c r="G8" s="290"/>
      <c r="H8" s="290"/>
      <c r="I8" s="43">
        <v>4</v>
      </c>
      <c r="J8" s="45">
        <v>38728424</v>
      </c>
      <c r="K8" s="45">
        <v>115352924</v>
      </c>
    </row>
    <row r="9" spans="1:12" x14ac:dyDescent="0.25">
      <c r="A9" s="289" t="s">
        <v>288</v>
      </c>
      <c r="B9" s="290"/>
      <c r="C9" s="290"/>
      <c r="D9" s="290"/>
      <c r="E9" s="290"/>
      <c r="F9" s="290"/>
      <c r="G9" s="290"/>
      <c r="H9" s="290"/>
      <c r="I9" s="43">
        <v>5</v>
      </c>
      <c r="J9" s="45">
        <v>498363933</v>
      </c>
      <c r="K9" s="45">
        <v>58736087</v>
      </c>
    </row>
    <row r="10" spans="1:12" x14ac:dyDescent="0.25">
      <c r="A10" s="289" t="s">
        <v>289</v>
      </c>
      <c r="B10" s="290"/>
      <c r="C10" s="290"/>
      <c r="D10" s="290"/>
      <c r="E10" s="290"/>
      <c r="F10" s="290"/>
      <c r="G10" s="290"/>
      <c r="H10" s="290"/>
      <c r="I10" s="43">
        <v>6</v>
      </c>
      <c r="J10" s="45">
        <v>36150000</v>
      </c>
      <c r="K10" s="45">
        <v>36150000</v>
      </c>
    </row>
    <row r="11" spans="1:12" x14ac:dyDescent="0.25">
      <c r="A11" s="289" t="s">
        <v>290</v>
      </c>
      <c r="B11" s="290"/>
      <c r="C11" s="290"/>
      <c r="D11" s="290"/>
      <c r="E11" s="290"/>
      <c r="F11" s="290"/>
      <c r="G11" s="290"/>
      <c r="H11" s="290"/>
      <c r="I11" s="43">
        <v>7</v>
      </c>
      <c r="J11" s="45"/>
      <c r="K11" s="45"/>
    </row>
    <row r="12" spans="1:12" x14ac:dyDescent="0.25">
      <c r="A12" s="289" t="s">
        <v>291</v>
      </c>
      <c r="B12" s="290"/>
      <c r="C12" s="290"/>
      <c r="D12" s="290"/>
      <c r="E12" s="290"/>
      <c r="F12" s="290"/>
      <c r="G12" s="290"/>
      <c r="H12" s="290"/>
      <c r="I12" s="43">
        <v>8</v>
      </c>
      <c r="J12" s="45"/>
      <c r="K12" s="45"/>
    </row>
    <row r="13" spans="1:12" x14ac:dyDescent="0.25">
      <c r="A13" s="289" t="s">
        <v>292</v>
      </c>
      <c r="B13" s="290"/>
      <c r="C13" s="290"/>
      <c r="D13" s="290"/>
      <c r="E13" s="290"/>
      <c r="F13" s="290"/>
      <c r="G13" s="290"/>
      <c r="H13" s="290"/>
      <c r="I13" s="43">
        <v>9</v>
      </c>
      <c r="J13" s="45"/>
      <c r="K13" s="45"/>
    </row>
    <row r="14" spans="1:12" x14ac:dyDescent="0.25">
      <c r="A14" s="291" t="s">
        <v>293</v>
      </c>
      <c r="B14" s="292"/>
      <c r="C14" s="292"/>
      <c r="D14" s="292"/>
      <c r="E14" s="292"/>
      <c r="F14" s="292"/>
      <c r="G14" s="292"/>
      <c r="H14" s="292"/>
      <c r="I14" s="43">
        <v>10</v>
      </c>
      <c r="J14" s="78">
        <f>SUM(J5:J13)</f>
        <v>7084952908</v>
      </c>
      <c r="K14" s="78">
        <f>SUM(K5:K13)</f>
        <v>7458576449</v>
      </c>
    </row>
    <row r="15" spans="1:12" x14ac:dyDescent="0.25">
      <c r="A15" s="289" t="s">
        <v>294</v>
      </c>
      <c r="B15" s="290"/>
      <c r="C15" s="290"/>
      <c r="D15" s="290"/>
      <c r="E15" s="290"/>
      <c r="F15" s="290"/>
      <c r="G15" s="290"/>
      <c r="H15" s="290"/>
      <c r="I15" s="43">
        <v>11</v>
      </c>
      <c r="J15" s="45"/>
      <c r="K15" s="45"/>
    </row>
    <row r="16" spans="1:12" x14ac:dyDescent="0.25">
      <c r="A16" s="289" t="s">
        <v>295</v>
      </c>
      <c r="B16" s="290"/>
      <c r="C16" s="290"/>
      <c r="D16" s="290"/>
      <c r="E16" s="290"/>
      <c r="F16" s="290"/>
      <c r="G16" s="290"/>
      <c r="H16" s="290"/>
      <c r="I16" s="43">
        <v>12</v>
      </c>
      <c r="J16" s="45"/>
      <c r="K16" s="45"/>
    </row>
    <row r="17" spans="1:11" x14ac:dyDescent="0.25">
      <c r="A17" s="289" t="s">
        <v>296</v>
      </c>
      <c r="B17" s="290"/>
      <c r="C17" s="290"/>
      <c r="D17" s="290"/>
      <c r="E17" s="290"/>
      <c r="F17" s="290"/>
      <c r="G17" s="290"/>
      <c r="H17" s="290"/>
      <c r="I17" s="43">
        <v>13</v>
      </c>
      <c r="J17" s="45"/>
      <c r="K17" s="45"/>
    </row>
    <row r="18" spans="1:11" x14ac:dyDescent="0.25">
      <c r="A18" s="289" t="s">
        <v>297</v>
      </c>
      <c r="B18" s="290"/>
      <c r="C18" s="290"/>
      <c r="D18" s="290"/>
      <c r="E18" s="290"/>
      <c r="F18" s="290"/>
      <c r="G18" s="290"/>
      <c r="H18" s="290"/>
      <c r="I18" s="43">
        <v>14</v>
      </c>
      <c r="J18" s="45"/>
      <c r="K18" s="45"/>
    </row>
    <row r="19" spans="1:11" x14ac:dyDescent="0.25">
      <c r="A19" s="289" t="s">
        <v>298</v>
      </c>
      <c r="B19" s="290"/>
      <c r="C19" s="290"/>
      <c r="D19" s="290"/>
      <c r="E19" s="290"/>
      <c r="F19" s="290"/>
      <c r="G19" s="290"/>
      <c r="H19" s="290"/>
      <c r="I19" s="43">
        <v>15</v>
      </c>
      <c r="J19" s="45"/>
      <c r="K19" s="45"/>
    </row>
    <row r="20" spans="1:11" x14ac:dyDescent="0.25">
      <c r="A20" s="289" t="s">
        <v>299</v>
      </c>
      <c r="B20" s="290"/>
      <c r="C20" s="290"/>
      <c r="D20" s="290"/>
      <c r="E20" s="290"/>
      <c r="F20" s="290"/>
      <c r="G20" s="290"/>
      <c r="H20" s="290"/>
      <c r="I20" s="43">
        <v>16</v>
      </c>
      <c r="J20" s="45"/>
      <c r="K20" s="45"/>
    </row>
    <row r="21" spans="1:11" x14ac:dyDescent="0.25">
      <c r="A21" s="291" t="s">
        <v>300</v>
      </c>
      <c r="B21" s="292"/>
      <c r="C21" s="292"/>
      <c r="D21" s="292"/>
      <c r="E21" s="292"/>
      <c r="F21" s="292"/>
      <c r="G21" s="292"/>
      <c r="H21" s="292"/>
      <c r="I21" s="43">
        <v>17</v>
      </c>
      <c r="J21" s="79">
        <f>SUM(J15:J20)</f>
        <v>0</v>
      </c>
      <c r="K21" s="79">
        <f>SUM(K15:K20)</f>
        <v>0</v>
      </c>
    </row>
    <row r="22" spans="1:11" x14ac:dyDescent="0.2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x14ac:dyDescent="0.25">
      <c r="A23" s="281" t="s">
        <v>301</v>
      </c>
      <c r="B23" s="282"/>
      <c r="C23" s="282"/>
      <c r="D23" s="282"/>
      <c r="E23" s="282"/>
      <c r="F23" s="282"/>
      <c r="G23" s="282"/>
      <c r="H23" s="282"/>
      <c r="I23" s="46">
        <v>18</v>
      </c>
      <c r="J23" s="44">
        <v>7084952908</v>
      </c>
      <c r="K23" s="44">
        <v>7458576449</v>
      </c>
    </row>
    <row r="24" spans="1:11" ht="17.25" customHeight="1" x14ac:dyDescent="0.25">
      <c r="A24" s="283" t="s">
        <v>302</v>
      </c>
      <c r="B24" s="284"/>
      <c r="C24" s="284"/>
      <c r="D24" s="284"/>
      <c r="E24" s="284"/>
      <c r="F24" s="284"/>
      <c r="G24" s="284"/>
      <c r="H24" s="284"/>
      <c r="I24" s="47">
        <v>19</v>
      </c>
      <c r="J24" s="79">
        <v>201444839</v>
      </c>
      <c r="K24" s="79">
        <v>209064680</v>
      </c>
    </row>
    <row r="25" spans="1:11" ht="30" customHeight="1" x14ac:dyDescent="0.25">
      <c r="A25" s="285" t="s">
        <v>303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3.2" x14ac:dyDescent="0.25"/>
  <sheetData>
    <row r="1" spans="1:10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6" x14ac:dyDescent="0.3">
      <c r="A2" s="302" t="s">
        <v>279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 x14ac:dyDescent="0.25">
      <c r="A4" s="303" t="s">
        <v>315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 x14ac:dyDescent="0.25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 x14ac:dyDescent="0.25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 x14ac:dyDescent="0.25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 x14ac:dyDescent="0.25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 x14ac:dyDescent="0.25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 x14ac:dyDescent="0.25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x14ac:dyDescent="0.2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 x14ac:dyDescent="0.2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Doris Vičić</cp:lastModifiedBy>
  <cp:lastPrinted>2013-01-30T15:46:10Z</cp:lastPrinted>
  <dcterms:created xsi:type="dcterms:W3CDTF">2008-10-17T11:51:54Z</dcterms:created>
  <dcterms:modified xsi:type="dcterms:W3CDTF">2013-01-30T15:46:23Z</dcterms:modified>
</cp:coreProperties>
</file>