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72" windowWidth="12168" windowHeight="8112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45621"/>
</workbook>
</file>

<file path=xl/calcChain.xml><?xml version="1.0" encoding="utf-8"?>
<calcChain xmlns="http://schemas.openxmlformats.org/spreadsheetml/2006/main">
  <c r="J14" i="17" l="1"/>
  <c r="K14" i="17"/>
  <c r="M27" i="18" l="1"/>
  <c r="M22" i="18"/>
  <c r="L22" i="18"/>
  <c r="K22" i="18"/>
  <c r="J22" i="18"/>
  <c r="J49" i="19"/>
  <c r="K57" i="18" l="1"/>
  <c r="K66" i="18" s="1"/>
  <c r="K67" i="18" s="1"/>
  <c r="L57" i="18"/>
  <c r="L66" i="18" s="1"/>
  <c r="L67" i="18" s="1"/>
  <c r="M57" i="18"/>
  <c r="M66" i="18"/>
  <c r="M67" i="18" s="1"/>
  <c r="K7" i="18"/>
  <c r="K27" i="18"/>
  <c r="K42" i="18" s="1"/>
  <c r="K12" i="18"/>
  <c r="K10" i="18" s="1"/>
  <c r="K16" i="18"/>
  <c r="K33" i="18"/>
  <c r="L7" i="18"/>
  <c r="L27" i="18"/>
  <c r="L12" i="18"/>
  <c r="L16" i="18"/>
  <c r="L10" i="18"/>
  <c r="L33" i="18"/>
  <c r="L43" i="18" s="1"/>
  <c r="M7" i="18"/>
  <c r="M42" i="18"/>
  <c r="M12" i="18"/>
  <c r="M10" i="18" s="1"/>
  <c r="M16" i="18"/>
  <c r="M33" i="18"/>
  <c r="K53" i="21"/>
  <c r="J53" i="21"/>
  <c r="K19" i="21"/>
  <c r="K20" i="21"/>
  <c r="K12" i="21"/>
  <c r="K21" i="21"/>
  <c r="K32" i="21"/>
  <c r="K33" i="21"/>
  <c r="K28" i="21"/>
  <c r="K34" i="21"/>
  <c r="K45" i="21"/>
  <c r="K46" i="21"/>
  <c r="K39" i="21"/>
  <c r="K47" i="21"/>
  <c r="J19" i="21"/>
  <c r="J12" i="21"/>
  <c r="J21" i="21"/>
  <c r="J20" i="21"/>
  <c r="J32" i="21"/>
  <c r="J28" i="21"/>
  <c r="J34" i="21"/>
  <c r="J33" i="21"/>
  <c r="J45" i="21"/>
  <c r="J39" i="21"/>
  <c r="J47" i="21"/>
  <c r="J46" i="21"/>
  <c r="K52" i="20"/>
  <c r="J52" i="20"/>
  <c r="K18" i="20"/>
  <c r="K13" i="20"/>
  <c r="K31" i="20"/>
  <c r="K27" i="20"/>
  <c r="K32" i="20" s="1"/>
  <c r="K44" i="20"/>
  <c r="K45" i="20" s="1"/>
  <c r="K38" i="20"/>
  <c r="J18" i="20"/>
  <c r="J19" i="20" s="1"/>
  <c r="J13" i="20"/>
  <c r="J20" i="20"/>
  <c r="J31" i="20"/>
  <c r="J27" i="20"/>
  <c r="J32" i="20"/>
  <c r="J44" i="20"/>
  <c r="J38" i="20"/>
  <c r="K72" i="19"/>
  <c r="K79" i="19"/>
  <c r="K82" i="19"/>
  <c r="K86" i="19"/>
  <c r="K90" i="19"/>
  <c r="K100" i="19"/>
  <c r="J72" i="19"/>
  <c r="J79" i="19"/>
  <c r="J82" i="19"/>
  <c r="J86" i="19"/>
  <c r="J90" i="19"/>
  <c r="J100" i="19"/>
  <c r="K9" i="19"/>
  <c r="K16" i="19"/>
  <c r="K26" i="19"/>
  <c r="K35" i="19"/>
  <c r="K41" i="19"/>
  <c r="K49" i="19"/>
  <c r="K56" i="19"/>
  <c r="J9" i="19"/>
  <c r="J16" i="19"/>
  <c r="J26" i="19"/>
  <c r="J35" i="19"/>
  <c r="J41" i="19"/>
  <c r="J56" i="19"/>
  <c r="J12" i="18"/>
  <c r="J57" i="18"/>
  <c r="J66" i="18" s="1"/>
  <c r="J67" i="18" s="1"/>
  <c r="J7" i="18"/>
  <c r="J27" i="18"/>
  <c r="J42" i="18" s="1"/>
  <c r="J16" i="18"/>
  <c r="J10" i="18" s="1"/>
  <c r="J43" i="18" s="1"/>
  <c r="J33" i="18"/>
  <c r="J21" i="17"/>
  <c r="K21" i="17"/>
  <c r="J48" i="21"/>
  <c r="J49" i="21"/>
  <c r="K49" i="21"/>
  <c r="K48" i="21"/>
  <c r="L42" i="18" l="1"/>
  <c r="L44" i="18" s="1"/>
  <c r="L48" i="18" s="1"/>
  <c r="K40" i="19"/>
  <c r="J40" i="19"/>
  <c r="J46" i="20"/>
  <c r="K46" i="20"/>
  <c r="J45" i="20"/>
  <c r="J33" i="20"/>
  <c r="K33" i="20"/>
  <c r="J47" i="20"/>
  <c r="K19" i="20"/>
  <c r="K20" i="20"/>
  <c r="M43" i="18"/>
  <c r="M44" i="18" s="1"/>
  <c r="M48" i="18" s="1"/>
  <c r="K43" i="18"/>
  <c r="K46" i="18" s="1"/>
  <c r="J44" i="18"/>
  <c r="J48" i="18" s="1"/>
  <c r="J46" i="18"/>
  <c r="J45" i="18"/>
  <c r="J69" i="19"/>
  <c r="J114" i="19" s="1"/>
  <c r="K69" i="19"/>
  <c r="K114" i="19" s="1"/>
  <c r="K8" i="19"/>
  <c r="J8" i="19"/>
  <c r="K48" i="20" l="1"/>
  <c r="K66" i="19"/>
  <c r="M46" i="18"/>
  <c r="K44" i="18"/>
  <c r="K48" i="18" s="1"/>
  <c r="K50" i="18" s="1"/>
  <c r="K45" i="18"/>
  <c r="K49" i="18"/>
  <c r="L49" i="18"/>
  <c r="L50" i="18"/>
  <c r="L45" i="18"/>
  <c r="L46" i="18"/>
  <c r="J66" i="19"/>
  <c r="J48" i="20"/>
  <c r="K47" i="20"/>
  <c r="M50" i="18"/>
  <c r="M49" i="18"/>
  <c r="M45" i="18"/>
  <c r="J50" i="18"/>
  <c r="J49" i="18"/>
</calcChain>
</file>

<file path=xl/sharedStrings.xml><?xml version="1.0" encoding="utf-8"?>
<sst xmlns="http://schemas.openxmlformats.org/spreadsheetml/2006/main" count="399" uniqueCount="346">
  <si>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</si>
  <si>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</si>
  <si>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</si>
  <si>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</si>
  <si>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</si>
  <si>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</si>
  <si>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</si>
  <si>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</si>
  <si>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</si>
  <si>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</si>
  <si>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</si>
  <si>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</si>
  <si>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</si>
  <si>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</si>
  <si>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</si>
  <si>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</si>
  <si>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</si>
  <si>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</si>
  <si>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</si>
  <si>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</si>
  <si>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</si>
  <si>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</si>
  <si>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</si>
  <si>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</si>
  <si>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</si>
  <si>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</si>
  <si>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</si>
  <si>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</si>
  <si>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</si>
  <si>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</si>
  <si>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</si>
  <si>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</si>
  <si>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</si>
  <si>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</si>
  <si>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</si>
  <si>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</si>
  <si>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</si>
  <si>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</si>
  <si>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</si>
  <si>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</si>
  <si>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</si>
  <si>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</si>
  <si>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</si>
  <si>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</si>
  <si>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</si>
  <si>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</si>
  <si>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</si>
  <si>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</si>
  <si>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</si>
  <si>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</si>
  <si>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</si>
  <si>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</si>
  <si>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</si>
  <si>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</si>
  <si>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</si>
  <si>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</si>
  <si>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</si>
  <si>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</si>
  <si>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</si>
  <si>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</si>
  <si>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</si>
  <si>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</si>
  <si>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</si>
  <si>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</si>
  <si>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</si>
  <si>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</si>
  <si>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</si>
  <si>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</si>
  <si>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</si>
  <si>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</si>
  <si>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</si>
  <si>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</si>
  <si>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</si>
  <si>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</si>
  <si>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</si>
  <si>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</si>
  <si>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</si>
  <si>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</si>
  <si>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</si>
  <si>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</si>
  <si>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</si>
  <si>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</si>
  <si>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</si>
  <si>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</si>
  <si>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</si>
  <si>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</si>
  <si>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</si>
  <si>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</si>
  <si>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</si>
  <si>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</si>
  <si>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</si>
  <si>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</si>
  <si>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</si>
  <si>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</si>
  <si>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</si>
  <si>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</si>
  <si>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</si>
  <si>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</si>
  <si>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</si>
  <si>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</si>
  <si>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</si>
  <si>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</si>
  <si>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</si>
  <si>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</si>
  <si>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</si>
  <si>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</si>
  <si>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</si>
  <si>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</si>
  <si>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</si>
  <si>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</si>
  <si>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</si>
  <si>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</si>
  <si>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</si>
  <si>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</si>
  <si>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</si>
  <si>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</si>
  <si>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</si>
  <si>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</si>
  <si>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</si>
  <si>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</si>
  <si>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</si>
  <si>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</si>
  <si>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</si>
  <si>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</si>
  <si>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</si>
  <si>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</si>
  <si>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</si>
  <si>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</si>
  <si>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</si>
  <si>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</si>
  <si>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</si>
  <si>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</si>
  <si>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</si>
  <si>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</si>
  <si>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</si>
  <si>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</si>
  <si>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</si>
  <si>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</si>
  <si>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</si>
  <si>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</si>
  <si>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</si>
  <si>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</si>
  <si>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</si>
  <si>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</si>
  <si>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</si>
  <si>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</si>
  <si>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</si>
  <si>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</si>
  <si>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</si>
  <si>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</si>
  <si>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</si>
  <si>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</si>
  <si>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</si>
  <si>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</si>
  <si>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</si>
  <si>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</si>
  <si>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</si>
  <si>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</si>
  <si>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</si>
  <si>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</si>
  <si>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</si>
  <si>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</si>
  <si>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</si>
  <si>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</si>
  <si>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</si>
  <si>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</si>
  <si>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</si>
  <si>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</si>
  <si>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</si>
  <si>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</si>
  <si>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</si>
  <si>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</si>
  <si>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</si>
  <si>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</si>
  <si>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</si>
  <si>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</si>
  <si>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</si>
  <si>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</si>
  <si>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</si>
  <si>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</si>
  <si>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</si>
  <si>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</si>
  <si>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</si>
  <si>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</si>
  <si>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</si>
  <si>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</si>
  <si>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</si>
  <si>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</si>
  <si>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</si>
  <si>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</si>
  <si>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</si>
  <si>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</si>
  <si>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</si>
  <si>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</si>
  <si>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</si>
  <si>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</si>
  <si>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</si>
  <si>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</si>
  <si>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</si>
  <si>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</si>
  <si>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</si>
  <si>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</si>
  <si>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</si>
  <si>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</si>
  <si>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</si>
  <si>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</si>
  <si>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</si>
  <si>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</si>
  <si>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</si>
  <si>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</si>
  <si>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</si>
  <si>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</si>
  <si>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</si>
  <si>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</si>
  <si>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</si>
  <si>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</si>
  <si>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</si>
  <si>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</si>
  <si>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</si>
  <si>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</si>
  <si>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</si>
  <si>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</si>
  <si>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</si>
  <si>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</si>
  <si>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</si>
  <si>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</si>
  <si>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</si>
  <si>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</si>
  <si>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</si>
  <si>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</si>
  <si>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</si>
  <si>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</si>
  <si>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</si>
  <si>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</si>
  <si>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</si>
  <si>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</si>
  <si>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</si>
  <si>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</si>
  <si>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</si>
  <si>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</si>
  <si>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</si>
  <si>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</si>
  <si>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</si>
  <si>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</si>
  <si>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</si>
  <si>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</si>
  <si>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</si>
  <si>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</si>
  <si>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</si>
  <si>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</si>
  <si>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</si>
  <si>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</si>
  <si>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</si>
  <si>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</si>
  <si>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</si>
  <si>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</si>
  <si>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</si>
  <si>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</si>
  <si>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</si>
  <si>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</si>
  <si>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</si>
  <si>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</si>
  <si>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</si>
  <si>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</si>
  <si>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</si>
  <si>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</si>
  <si>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</si>
  <si>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</si>
  <si>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</si>
  <si>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</si>
  <si>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</si>
  <si>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</si>
  <si>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</si>
  <si>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</si>
  <si>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</si>
  <si>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</si>
  <si>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</si>
  <si>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</si>
  <si>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</si>
  <si>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</si>
  <si>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</si>
  <si>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</si>
  <si>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</si>
  <si>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</si>
  <si>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</si>
  <si>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</si>
  <si>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</si>
  <si>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</si>
  <si>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</si>
  <si>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</si>
  <si>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</si>
  <si>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</si>
  <si>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</si>
  <si>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</si>
  <si>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</si>
  <si>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</si>
  <si>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</si>
  <si>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</si>
  <si>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</si>
  <si>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</si>
  <si>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</si>
  <si>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</si>
  <si>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</si>
  <si>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</si>
  <si>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</si>
  <si>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</si>
  <si>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</si>
  <si>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</si>
  <si>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</si>
  <si>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</si>
  <si>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</si>
  <si>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</si>
  <si>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</si>
  <si>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</si>
  <si>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</si>
  <si>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</si>
  <si>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</si>
  <si>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</si>
  <si>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</si>
  <si>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</si>
  <si>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01.01.2012.</t>
  </si>
  <si>
    <t>30.09.2012.</t>
  </si>
  <si>
    <t>03075281</t>
  </si>
  <si>
    <t>040001061</t>
  </si>
  <si>
    <t>82023167977</t>
  </si>
  <si>
    <t>ADRIS GRUPA d.d.</t>
  </si>
  <si>
    <t>ROVINJ</t>
  </si>
  <si>
    <t>OBALA VLADIMIRA NAZORA 1</t>
  </si>
  <si>
    <t>postmaster@adris.hr</t>
  </si>
  <si>
    <t>www.adris.hr</t>
  </si>
  <si>
    <t>ISTARSKA</t>
  </si>
  <si>
    <t>NE</t>
  </si>
  <si>
    <t>7010</t>
  </si>
  <si>
    <t>Vitomir Palinec</t>
  </si>
  <si>
    <t>052 801 118</t>
  </si>
  <si>
    <t>052 811 284</t>
  </si>
  <si>
    <t>Branko Zec</t>
  </si>
  <si>
    <t>Obveznik: ADRIS GRUPA d.d.__________________________________________________________</t>
  </si>
  <si>
    <t>Obveznik: ADRIS GRUPA d.d._________________________________________________________</t>
  </si>
  <si>
    <t>Obveznik: ADRIS GRUPA d.d.___________________________________________________________</t>
  </si>
  <si>
    <t>Obveznik: ADRIS GRUPA d.d.____________________________________________________________</t>
  </si>
  <si>
    <t>stanje na dan 30.09.2012.</t>
  </si>
  <si>
    <t>u razdoblju01.01.2012. do 30.09.2012.</t>
  </si>
  <si>
    <t>u razdoblju 01 .01.2012. do 30.09.2012.</t>
  </si>
  <si>
    <t>u razdoblju 01.01.2012. do 30.09.2012.</t>
  </si>
  <si>
    <t>MB: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</si>
</sst>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2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4">
      <alignment vertical="top"/>
    </xf>
    <xf numFmtId="0" fontId="11" fillId="0" borderId="0" xfId="4" applyAlignment="1"/>
    <xf numFmtId="0" fontId="19" fillId="0" borderId="0" xfId="4" applyFont="1" applyAlignment="1"/>
    <xf numFmtId="0" fontId="20" fillId="0" borderId="0" xfId="4" applyFont="1" applyFill="1" applyBorder="1" applyAlignment="1">
      <alignment horizontal="center" vertical="center" wrapText="1"/>
    </xf>
    <xf numFmtId="0" fontId="21" fillId="0" borderId="0" xfId="4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21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6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5" fillId="0" borderId="16" xfId="4" applyFont="1" applyFill="1" applyBorder="1" applyAlignment="1" applyProtection="1">
      <alignment vertical="center"/>
      <protection hidden="1"/>
    </xf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2" applyNumberFormat="1" applyFont="1" applyFill="1" applyBorder="1" applyAlignment="1" applyProtection="1">
      <alignment horizontal="right" vertical="center"/>
      <protection locked="0" hidden="1"/>
    </xf>
    <xf numFmtId="3" fontId="0" fillId="0" borderId="0" xfId="0" applyNumberFormat="1" applyFill="1"/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6" fillId="0" borderId="18" xfId="1" applyNumberForma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0" fontId="5" fillId="0" borderId="20" xfId="2" applyFont="1" applyFill="1" applyBorder="1" applyAlignment="1">
      <alignment horizontal="left" vertical="center"/>
    </xf>
    <xf numFmtId="0" fontId="24" fillId="0" borderId="0" xfId="4" applyFont="1" applyBorder="1" applyAlignment="1" applyProtection="1">
      <alignment horizontal="left"/>
      <protection hidden="1"/>
    </xf>
    <xf numFmtId="0" fontId="25" fillId="0" borderId="0" xfId="4" applyFont="1" applyBorder="1" applyAlignment="1"/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0" fontId="12" fillId="0" borderId="21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6" fillId="0" borderId="18" xfId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0" fontId="7" fillId="0" borderId="0" xfId="2" applyFont="1" applyBorder="1" applyAlignment="1" applyProtection="1">
      <alignment horizontal="right"/>
      <protection hidden="1"/>
    </xf>
    <xf numFmtId="0" fontId="5" fillId="0" borderId="19" xfId="2" applyFont="1" applyFill="1" applyBorder="1" applyAlignment="1">
      <alignment horizontal="left" vertical="center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1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9" fillId="0" borderId="29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2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26" xfId="0" applyFont="1" applyFill="1" applyBorder="1"/>
    <xf numFmtId="0" fontId="16" fillId="0" borderId="27" xfId="0" applyFont="1" applyFill="1" applyBorder="1"/>
    <xf numFmtId="0" fontId="16" fillId="0" borderId="30" xfId="0" applyFont="1" applyFill="1" applyBorder="1"/>
    <xf numFmtId="0" fontId="16" fillId="0" borderId="31" xfId="0" applyFont="1" applyFill="1" applyBorder="1"/>
    <xf numFmtId="0" fontId="7" fillId="0" borderId="2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21" fillId="0" borderId="0" xfId="4" applyFont="1" applyFill="1" applyBorder="1" applyAlignment="1" applyProtection="1">
      <alignment horizontal="center" vertical="center"/>
      <protection hidden="1"/>
    </xf>
    <xf numFmtId="14" fontId="21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12" fillId="0" borderId="0" xfId="4" applyFont="1" applyAlignment="1"/>
    <xf numFmtId="0" fontId="18" fillId="0" borderId="0" xfId="4" applyFont="1" applyBorder="1" applyAlignment="1">
      <alignment horizontal="justify" vertical="top" wrapText="1"/>
    </xf>
    <xf numFmtId="0" fontId="11" fillId="0" borderId="0" xfId="4" applyAlignment="1"/>
  </cellXfs>
  <cellStyles count="5">
    <cellStyle name="Hiperveza" xfId="1" builtinId="8"/>
    <cellStyle name="Normal_TFI-POD" xfId="2"/>
    <cellStyle name="Normalno" xfId="0" builtinId="0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ostmaster@adris.hr" TargetMode="External"/><Relationship Id="rId2" Type="http://schemas.openxmlformats.org/officeDocument/2006/relationships/hyperlink" Target="http://www.adris.hr/" TargetMode="External"/><Relationship Id="rId1" Type="http://schemas.openxmlformats.org/officeDocument/2006/relationships/hyperlink" Target="mailto:postmaster@adris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zoomScaleNormal="100" zoomScaleSheetLayoutView="110" workbookViewId="0">
      <selection activeCell="K34" sqref="K33:K34"/>
    </sheetView>
  </sheetViews>
  <sheetFormatPr defaultColWidth="9.109375" defaultRowHeight="13.2" x14ac:dyDescent="0.25"/>
  <cols>
    <col min="1" max="1" width="9.109375" style="11"/>
    <col min="2" max="2" width="13" style="11" customWidth="1"/>
    <col min="3" max="6" width="9.109375" style="11"/>
    <col min="7" max="7" width="15.109375" style="11" customWidth="1"/>
    <col min="8" max="8" width="19.33203125" style="11" customWidth="1"/>
    <col min="9" max="9" width="14.44140625" style="11" customWidth="1"/>
    <col min="10" max="16384" width="9.109375" style="11"/>
  </cols>
  <sheetData>
    <row r="1" spans="1:12" ht="15.6" x14ac:dyDescent="0.3">
      <c r="A1" s="147" t="s">
        <v>246</v>
      </c>
      <c r="B1" s="148"/>
      <c r="C1" s="148"/>
      <c r="D1" s="84"/>
      <c r="E1" s="84"/>
      <c r="F1" s="84"/>
      <c r="G1" s="84"/>
      <c r="H1" s="84"/>
      <c r="I1" s="85"/>
      <c r="J1" s="10"/>
      <c r="K1" s="10"/>
      <c r="L1" s="10"/>
    </row>
    <row r="2" spans="1:12" x14ac:dyDescent="0.25">
      <c r="A2" s="180" t="s">
        <v>247</v>
      </c>
      <c r="B2" s="181"/>
      <c r="C2" s="181"/>
      <c r="D2" s="182"/>
      <c r="E2" s="119" t="s">
        <v>320</v>
      </c>
      <c r="F2" s="12"/>
      <c r="G2" s="13" t="s">
        <v>248</v>
      </c>
      <c r="H2" s="119" t="s">
        <v>321</v>
      </c>
      <c r="I2" s="86"/>
      <c r="J2" s="10"/>
      <c r="K2" s="10"/>
      <c r="L2" s="10"/>
    </row>
    <row r="3" spans="1:12" x14ac:dyDescent="0.2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 x14ac:dyDescent="0.25">
      <c r="A4" s="183" t="s">
        <v>314</v>
      </c>
      <c r="B4" s="184"/>
      <c r="C4" s="184"/>
      <c r="D4" s="184"/>
      <c r="E4" s="184"/>
      <c r="F4" s="184"/>
      <c r="G4" s="184"/>
      <c r="H4" s="184"/>
      <c r="I4" s="185"/>
      <c r="J4" s="10"/>
      <c r="K4" s="10"/>
      <c r="L4" s="10"/>
    </row>
    <row r="5" spans="1:12" x14ac:dyDescent="0.2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x14ac:dyDescent="0.25">
      <c r="A6" s="135" t="s">
        <v>249</v>
      </c>
      <c r="B6" s="136"/>
      <c r="C6" s="150" t="s">
        <v>322</v>
      </c>
      <c r="D6" s="151"/>
      <c r="E6" s="29"/>
      <c r="F6" s="29"/>
      <c r="G6" s="29"/>
      <c r="H6" s="29"/>
      <c r="I6" s="92"/>
      <c r="J6" s="10"/>
      <c r="K6" s="10"/>
      <c r="L6" s="10"/>
    </row>
    <row r="7" spans="1:12" x14ac:dyDescent="0.2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x14ac:dyDescent="0.25">
      <c r="A8" s="186" t="s">
        <v>250</v>
      </c>
      <c r="B8" s="187"/>
      <c r="C8" s="150" t="s">
        <v>323</v>
      </c>
      <c r="D8" s="151"/>
      <c r="E8" s="29"/>
      <c r="F8" s="29"/>
      <c r="G8" s="29"/>
      <c r="H8" s="29"/>
      <c r="I8" s="94"/>
      <c r="J8" s="10"/>
      <c r="K8" s="10"/>
      <c r="L8" s="10"/>
    </row>
    <row r="9" spans="1:12" x14ac:dyDescent="0.2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x14ac:dyDescent="0.25">
      <c r="A10" s="130" t="s">
        <v>251</v>
      </c>
      <c r="B10" s="178"/>
      <c r="C10" s="150" t="s">
        <v>324</v>
      </c>
      <c r="D10" s="151"/>
      <c r="E10" s="16"/>
      <c r="F10" s="16"/>
      <c r="G10" s="16"/>
      <c r="H10" s="16"/>
      <c r="I10" s="94"/>
      <c r="J10" s="10"/>
      <c r="K10" s="10"/>
      <c r="L10" s="10"/>
    </row>
    <row r="11" spans="1:12" x14ac:dyDescent="0.25">
      <c r="A11" s="179"/>
      <c r="B11" s="178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x14ac:dyDescent="0.25">
      <c r="A12" s="135" t="s">
        <v>252</v>
      </c>
      <c r="B12" s="136"/>
      <c r="C12" s="152" t="s">
        <v>325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x14ac:dyDescent="0.2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x14ac:dyDescent="0.25">
      <c r="A14" s="135" t="s">
        <v>253</v>
      </c>
      <c r="B14" s="136"/>
      <c r="C14" s="188">
        <v>52210</v>
      </c>
      <c r="D14" s="189"/>
      <c r="E14" s="16"/>
      <c r="F14" s="152" t="s">
        <v>326</v>
      </c>
      <c r="G14" s="177"/>
      <c r="H14" s="177"/>
      <c r="I14" s="138"/>
      <c r="J14" s="10"/>
      <c r="K14" s="10"/>
      <c r="L14" s="10"/>
    </row>
    <row r="15" spans="1:12" x14ac:dyDescent="0.2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x14ac:dyDescent="0.25">
      <c r="A16" s="135" t="s">
        <v>254</v>
      </c>
      <c r="B16" s="136"/>
      <c r="C16" s="152" t="s">
        <v>327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x14ac:dyDescent="0.2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x14ac:dyDescent="0.25">
      <c r="A18" s="135" t="s">
        <v>255</v>
      </c>
      <c r="B18" s="136"/>
      <c r="C18" s="173" t="s">
        <v>328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x14ac:dyDescent="0.2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x14ac:dyDescent="0.25">
      <c r="A20" s="135" t="s">
        <v>256</v>
      </c>
      <c r="B20" s="136"/>
      <c r="C20" s="173" t="s">
        <v>329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x14ac:dyDescent="0.2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x14ac:dyDescent="0.25">
      <c r="A22" s="135" t="s">
        <v>257</v>
      </c>
      <c r="B22" s="136"/>
      <c r="C22" s="120">
        <v>374</v>
      </c>
      <c r="D22" s="152" t="s">
        <v>326</v>
      </c>
      <c r="E22" s="163"/>
      <c r="F22" s="164"/>
      <c r="G22" s="135"/>
      <c r="H22" s="176"/>
      <c r="I22" s="96"/>
      <c r="J22" s="10"/>
      <c r="K22" s="10"/>
      <c r="L22" s="10"/>
    </row>
    <row r="23" spans="1:12" x14ac:dyDescent="0.2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x14ac:dyDescent="0.25">
      <c r="A24" s="135" t="s">
        <v>258</v>
      </c>
      <c r="B24" s="136"/>
      <c r="C24" s="120">
        <v>18</v>
      </c>
      <c r="D24" s="152" t="s">
        <v>330</v>
      </c>
      <c r="E24" s="163"/>
      <c r="F24" s="163"/>
      <c r="G24" s="164"/>
      <c r="H24" s="51" t="s">
        <v>259</v>
      </c>
      <c r="I24" s="126">
        <v>25</v>
      </c>
      <c r="J24" s="10"/>
      <c r="K24" s="10"/>
      <c r="L24" s="10"/>
    </row>
    <row r="25" spans="1:12" x14ac:dyDescent="0.25">
      <c r="A25" s="93"/>
      <c r="B25" s="22"/>
      <c r="C25" s="16"/>
      <c r="D25" s="24"/>
      <c r="E25" s="24"/>
      <c r="F25" s="24"/>
      <c r="G25" s="22"/>
      <c r="H25" s="22" t="s">
        <v>315</v>
      </c>
      <c r="I25" s="97"/>
      <c r="J25" s="10"/>
      <c r="K25" s="10"/>
      <c r="L25" s="10"/>
    </row>
    <row r="26" spans="1:12" x14ac:dyDescent="0.25">
      <c r="A26" s="135" t="s">
        <v>260</v>
      </c>
      <c r="B26" s="136"/>
      <c r="C26" s="121" t="s">
        <v>331</v>
      </c>
      <c r="D26" s="25"/>
      <c r="E26" s="33"/>
      <c r="F26" s="24"/>
      <c r="G26" s="165" t="s">
        <v>261</v>
      </c>
      <c r="H26" s="136"/>
      <c r="I26" s="122" t="s">
        <v>332</v>
      </c>
      <c r="J26" s="10"/>
      <c r="K26" s="10"/>
      <c r="L26" s="10"/>
    </row>
    <row r="27" spans="1:12" x14ac:dyDescent="0.2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x14ac:dyDescent="0.25">
      <c r="A28" s="166" t="s">
        <v>262</v>
      </c>
      <c r="B28" s="167"/>
      <c r="C28" s="168"/>
      <c r="D28" s="168"/>
      <c r="E28" s="169" t="s">
        <v>263</v>
      </c>
      <c r="F28" s="170"/>
      <c r="G28" s="170"/>
      <c r="H28" s="171" t="s">
        <v>345</v>
      </c>
      <c r="I28" s="172"/>
      <c r="J28" s="10"/>
      <c r="K28" s="10"/>
      <c r="L28" s="10"/>
    </row>
    <row r="29" spans="1:12" x14ac:dyDescent="0.2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x14ac:dyDescent="0.2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x14ac:dyDescent="0.25">
      <c r="A31" s="93"/>
      <c r="B31" s="22"/>
      <c r="C31" s="21"/>
      <c r="D31" s="161"/>
      <c r="E31" s="161"/>
      <c r="F31" s="161"/>
      <c r="G31" s="162"/>
      <c r="H31" s="16"/>
      <c r="I31" s="100"/>
      <c r="J31" s="10"/>
      <c r="K31" s="10"/>
      <c r="L31" s="10"/>
    </row>
    <row r="32" spans="1:12" x14ac:dyDescent="0.2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x14ac:dyDescent="0.2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x14ac:dyDescent="0.2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x14ac:dyDescent="0.2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x14ac:dyDescent="0.2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x14ac:dyDescent="0.25">
      <c r="A37" s="102"/>
      <c r="B37" s="30"/>
      <c r="C37" s="155"/>
      <c r="D37" s="156"/>
      <c r="E37" s="16"/>
      <c r="F37" s="155"/>
      <c r="G37" s="156"/>
      <c r="H37" s="16"/>
      <c r="I37" s="94"/>
      <c r="J37" s="10"/>
      <c r="K37" s="10"/>
      <c r="L37" s="10"/>
    </row>
    <row r="38" spans="1:12" x14ac:dyDescent="0.2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x14ac:dyDescent="0.2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x14ac:dyDescent="0.2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x14ac:dyDescent="0.2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x14ac:dyDescent="0.2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x14ac:dyDescent="0.2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x14ac:dyDescent="0.25">
      <c r="A44" s="130" t="s">
        <v>264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x14ac:dyDescent="0.25">
      <c r="A45" s="102"/>
      <c r="B45" s="30"/>
      <c r="C45" s="155"/>
      <c r="D45" s="156"/>
      <c r="E45" s="16"/>
      <c r="F45" s="155"/>
      <c r="G45" s="157"/>
      <c r="H45" s="35"/>
      <c r="I45" s="106"/>
      <c r="J45" s="10"/>
      <c r="K45" s="10"/>
      <c r="L45" s="10"/>
    </row>
    <row r="46" spans="1:12" x14ac:dyDescent="0.25">
      <c r="A46" s="130" t="s">
        <v>265</v>
      </c>
      <c r="B46" s="131"/>
      <c r="C46" s="152" t="s">
        <v>333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x14ac:dyDescent="0.25">
      <c r="A47" s="93"/>
      <c r="B47" s="22"/>
      <c r="C47" s="21" t="s">
        <v>266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x14ac:dyDescent="0.25">
      <c r="A48" s="130" t="s">
        <v>267</v>
      </c>
      <c r="B48" s="131"/>
      <c r="C48" s="137" t="s">
        <v>334</v>
      </c>
      <c r="D48" s="133"/>
      <c r="E48" s="134"/>
      <c r="F48" s="16"/>
      <c r="G48" s="51" t="s">
        <v>268</v>
      </c>
      <c r="H48" s="137" t="s">
        <v>335</v>
      </c>
      <c r="I48" s="134"/>
      <c r="J48" s="10"/>
      <c r="K48" s="10"/>
      <c r="L48" s="10"/>
    </row>
    <row r="49" spans="1:12" x14ac:dyDescent="0.2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x14ac:dyDescent="0.25">
      <c r="A50" s="130" t="s">
        <v>255</v>
      </c>
      <c r="B50" s="131"/>
      <c r="C50" s="132" t="s">
        <v>328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x14ac:dyDescent="0.2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x14ac:dyDescent="0.25">
      <c r="A52" s="135" t="s">
        <v>269</v>
      </c>
      <c r="B52" s="136"/>
      <c r="C52" s="137" t="s">
        <v>336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x14ac:dyDescent="0.25">
      <c r="A53" s="107"/>
      <c r="B53" s="20"/>
      <c r="C53" s="149" t="s">
        <v>270</v>
      </c>
      <c r="D53" s="149"/>
      <c r="E53" s="149"/>
      <c r="F53" s="149"/>
      <c r="G53" s="149"/>
      <c r="H53" s="149"/>
      <c r="I53" s="108"/>
      <c r="J53" s="10"/>
      <c r="K53" s="10"/>
      <c r="L53" s="10"/>
    </row>
    <row r="54" spans="1:12" x14ac:dyDescent="0.2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x14ac:dyDescent="0.25">
      <c r="A55" s="107"/>
      <c r="B55" s="139" t="s">
        <v>271</v>
      </c>
      <c r="C55" s="140"/>
      <c r="D55" s="140"/>
      <c r="E55" s="140"/>
      <c r="F55" s="49"/>
      <c r="G55" s="49"/>
      <c r="H55" s="49"/>
      <c r="I55" s="109"/>
      <c r="J55" s="10"/>
      <c r="K55" s="10"/>
      <c r="L55" s="10"/>
    </row>
    <row r="56" spans="1:12" x14ac:dyDescent="0.25">
      <c r="A56" s="107"/>
      <c r="B56" s="141" t="s">
        <v>303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x14ac:dyDescent="0.25">
      <c r="A57" s="107"/>
      <c r="B57" s="141" t="s">
        <v>304</v>
      </c>
      <c r="C57" s="142"/>
      <c r="D57" s="142"/>
      <c r="E57" s="142"/>
      <c r="F57" s="142"/>
      <c r="G57" s="142"/>
      <c r="H57" s="142"/>
      <c r="I57" s="109"/>
      <c r="J57" s="10"/>
      <c r="K57" s="10"/>
      <c r="L57" s="10"/>
    </row>
    <row r="58" spans="1:12" x14ac:dyDescent="0.25">
      <c r="A58" s="107"/>
      <c r="B58" s="141" t="s">
        <v>305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x14ac:dyDescent="0.25">
      <c r="A59" s="107"/>
      <c r="B59" s="141" t="s">
        <v>306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x14ac:dyDescent="0.2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8" thickBot="1" x14ac:dyDescent="0.3">
      <c r="A61" s="113" t="s">
        <v>272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x14ac:dyDescent="0.25">
      <c r="A62" s="89"/>
      <c r="B62" s="16"/>
      <c r="C62" s="16"/>
      <c r="D62" s="16"/>
      <c r="E62" s="20" t="s">
        <v>273</v>
      </c>
      <c r="F62" s="33"/>
      <c r="G62" s="144" t="s">
        <v>274</v>
      </c>
      <c r="H62" s="145"/>
      <c r="I62" s="146"/>
      <c r="J62" s="10"/>
      <c r="K62" s="10"/>
      <c r="L62" s="10"/>
    </row>
    <row r="63" spans="1:12" x14ac:dyDescent="0.25">
      <c r="A63" s="115"/>
      <c r="B63" s="116"/>
      <c r="C63" s="117"/>
      <c r="D63" s="117"/>
      <c r="E63" s="117"/>
      <c r="F63" s="117"/>
      <c r="G63" s="128"/>
      <c r="H63" s="129"/>
      <c r="I63" s="118"/>
      <c r="J63" s="10"/>
      <c r="K63" s="10"/>
      <c r="L63" s="10"/>
    </row>
  </sheetData>
  <protectedRanges>
    <protectedRange sqref="E2 H2 C24:G24 C22:F22 C26 I26 I24 A30:I30 A32:I32 A34:D3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</protectedRanges>
  <mergeCells count="73"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21"/>
  <sheetViews>
    <sheetView zoomScaleNormal="100" zoomScaleSheetLayoutView="110" workbookViewId="0">
      <selection activeCell="U16" sqref="U16"/>
    </sheetView>
  </sheetViews>
  <sheetFormatPr defaultColWidth="9.109375" defaultRowHeight="13.2" x14ac:dyDescent="0.25"/>
  <cols>
    <col min="1" max="9" width="9.109375" style="52"/>
    <col min="10" max="10" width="12.44140625" style="52" customWidth="1"/>
    <col min="11" max="11" width="13" style="52" customWidth="1"/>
    <col min="12" max="13" width="9.109375" style="52"/>
    <col min="14" max="14" width="10.6640625" style="52" bestFit="1" customWidth="1"/>
    <col min="15" max="16384" width="9.109375" style="52"/>
  </cols>
  <sheetData>
    <row r="1" spans="1:11" ht="12.75" customHeight="1" x14ac:dyDescent="0.25">
      <c r="A1" s="200" t="s">
        <v>151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 x14ac:dyDescent="0.25">
      <c r="A2" s="201" t="s">
        <v>341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x14ac:dyDescent="0.25">
      <c r="A3" s="202" t="s">
        <v>337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1.6" x14ac:dyDescent="0.25">
      <c r="A4" s="205" t="s">
        <v>57</v>
      </c>
      <c r="B4" s="206"/>
      <c r="C4" s="206"/>
      <c r="D4" s="206"/>
      <c r="E4" s="206"/>
      <c r="F4" s="206"/>
      <c r="G4" s="206"/>
      <c r="H4" s="207"/>
      <c r="I4" s="58" t="s">
        <v>275</v>
      </c>
      <c r="J4" s="59" t="s">
        <v>316</v>
      </c>
      <c r="K4" s="60" t="s">
        <v>317</v>
      </c>
    </row>
    <row r="5" spans="1:11" x14ac:dyDescent="0.2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x14ac:dyDescent="0.2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x14ac:dyDescent="0.25">
      <c r="A7" s="194" t="s">
        <v>58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x14ac:dyDescent="0.25">
      <c r="A8" s="197" t="s">
        <v>11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2340619812</v>
      </c>
      <c r="K8" s="53">
        <f>K9+K16+K26+K35+K39</f>
        <v>2898964043</v>
      </c>
    </row>
    <row r="9" spans="1:11" x14ac:dyDescent="0.25">
      <c r="A9" s="208" t="s">
        <v>203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4336990</v>
      </c>
      <c r="K9" s="53">
        <f>SUM(K10:K15)</f>
        <v>3604645</v>
      </c>
    </row>
    <row r="10" spans="1:11" x14ac:dyDescent="0.25">
      <c r="A10" s="208" t="s">
        <v>110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0</v>
      </c>
      <c r="K10" s="7">
        <v>0</v>
      </c>
    </row>
    <row r="11" spans="1:11" x14ac:dyDescent="0.25">
      <c r="A11" s="208" t="s">
        <v>12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107100</v>
      </c>
      <c r="K11" s="7">
        <v>121118</v>
      </c>
    </row>
    <row r="12" spans="1:11" x14ac:dyDescent="0.25">
      <c r="A12" s="208" t="s">
        <v>111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0</v>
      </c>
      <c r="K12" s="7">
        <v>0</v>
      </c>
    </row>
    <row r="13" spans="1:11" x14ac:dyDescent="0.25">
      <c r="A13" s="208" t="s">
        <v>206</v>
      </c>
      <c r="B13" s="209"/>
      <c r="C13" s="209"/>
      <c r="D13" s="209"/>
      <c r="E13" s="209"/>
      <c r="F13" s="209"/>
      <c r="G13" s="209"/>
      <c r="H13" s="210"/>
      <c r="I13" s="1">
        <v>7</v>
      </c>
      <c r="J13" s="7">
        <v>0</v>
      </c>
      <c r="K13" s="7">
        <v>0</v>
      </c>
    </row>
    <row r="14" spans="1:11" x14ac:dyDescent="0.25">
      <c r="A14" s="208" t="s">
        <v>207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2320604</v>
      </c>
      <c r="K14" s="7">
        <v>2320804</v>
      </c>
    </row>
    <row r="15" spans="1:11" x14ac:dyDescent="0.25">
      <c r="A15" s="208" t="s">
        <v>208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1909286</v>
      </c>
      <c r="K15" s="7">
        <v>1162723</v>
      </c>
    </row>
    <row r="16" spans="1:11" x14ac:dyDescent="0.25">
      <c r="A16" s="208" t="s">
        <v>204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121411007</v>
      </c>
      <c r="K16" s="53">
        <f>SUM(K17:K25)</f>
        <v>124944949</v>
      </c>
    </row>
    <row r="17" spans="1:11" x14ac:dyDescent="0.25">
      <c r="A17" s="208" t="s">
        <v>209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32738810</v>
      </c>
      <c r="K17" s="7">
        <v>32738810</v>
      </c>
    </row>
    <row r="18" spans="1:11" x14ac:dyDescent="0.25">
      <c r="A18" s="208" t="s">
        <v>245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31886368</v>
      </c>
      <c r="K18" s="7">
        <v>41541788</v>
      </c>
    </row>
    <row r="19" spans="1:11" x14ac:dyDescent="0.25">
      <c r="A19" s="208" t="s">
        <v>210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1597852</v>
      </c>
      <c r="K19" s="7">
        <v>2714341</v>
      </c>
    </row>
    <row r="20" spans="1:11" x14ac:dyDescent="0.25">
      <c r="A20" s="208" t="s">
        <v>25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3249389</v>
      </c>
      <c r="K20" s="7">
        <v>3650860</v>
      </c>
    </row>
    <row r="21" spans="1:11" x14ac:dyDescent="0.25">
      <c r="A21" s="208" t="s">
        <v>26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>
        <v>0</v>
      </c>
      <c r="K21" s="7">
        <v>0</v>
      </c>
    </row>
    <row r="22" spans="1:11" x14ac:dyDescent="0.25">
      <c r="A22" s="208" t="s">
        <v>70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4967309</v>
      </c>
      <c r="K22" s="7">
        <v>5024569</v>
      </c>
    </row>
    <row r="23" spans="1:11" x14ac:dyDescent="0.25">
      <c r="A23" s="208" t="s">
        <v>71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34231468</v>
      </c>
      <c r="K23" s="7">
        <v>26558435</v>
      </c>
    </row>
    <row r="24" spans="1:11" x14ac:dyDescent="0.25">
      <c r="A24" s="208" t="s">
        <v>72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3082811</v>
      </c>
      <c r="K24" s="7">
        <v>3059146</v>
      </c>
    </row>
    <row r="25" spans="1:11" x14ac:dyDescent="0.25">
      <c r="A25" s="208" t="s">
        <v>73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9657000</v>
      </c>
      <c r="K25" s="7">
        <v>9657000</v>
      </c>
    </row>
    <row r="26" spans="1:11" x14ac:dyDescent="0.25">
      <c r="A26" s="208" t="s">
        <v>188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2202425063</v>
      </c>
      <c r="K26" s="53">
        <f>SUM(K27:K34)</f>
        <v>2757985407</v>
      </c>
    </row>
    <row r="27" spans="1:11" x14ac:dyDescent="0.25">
      <c r="A27" s="208" t="s">
        <v>74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2138805000</v>
      </c>
      <c r="K27" s="7">
        <v>2694486500</v>
      </c>
    </row>
    <row r="28" spans="1:11" x14ac:dyDescent="0.25">
      <c r="A28" s="208" t="s">
        <v>75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>
        <v>0</v>
      </c>
      <c r="K28" s="7">
        <v>0</v>
      </c>
    </row>
    <row r="29" spans="1:11" x14ac:dyDescent="0.25">
      <c r="A29" s="208" t="s">
        <v>76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61722700</v>
      </c>
      <c r="K29" s="7">
        <v>61722700</v>
      </c>
    </row>
    <row r="30" spans="1:11" x14ac:dyDescent="0.25">
      <c r="A30" s="208" t="s">
        <v>81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>
        <v>0</v>
      </c>
      <c r="K30" s="7">
        <v>0</v>
      </c>
    </row>
    <row r="31" spans="1:11" x14ac:dyDescent="0.25">
      <c r="A31" s="208" t="s">
        <v>82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0</v>
      </c>
      <c r="K31" s="7">
        <v>0</v>
      </c>
    </row>
    <row r="32" spans="1:11" x14ac:dyDescent="0.25">
      <c r="A32" s="208" t="s">
        <v>83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1897363</v>
      </c>
      <c r="K32" s="7">
        <v>1776207</v>
      </c>
    </row>
    <row r="33" spans="1:11" x14ac:dyDescent="0.25">
      <c r="A33" s="208" t="s">
        <v>77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0</v>
      </c>
      <c r="K33" s="7">
        <v>0</v>
      </c>
    </row>
    <row r="34" spans="1:11" x14ac:dyDescent="0.25">
      <c r="A34" s="208" t="s">
        <v>181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>
        <v>0</v>
      </c>
      <c r="K34" s="7">
        <v>0</v>
      </c>
    </row>
    <row r="35" spans="1:11" x14ac:dyDescent="0.25">
      <c r="A35" s="208" t="s">
        <v>182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92035</v>
      </c>
      <c r="K35" s="53">
        <f>SUM(K36:K38)</f>
        <v>74325</v>
      </c>
    </row>
    <row r="36" spans="1:11" x14ac:dyDescent="0.25">
      <c r="A36" s="208" t="s">
        <v>78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>
        <v>0</v>
      </c>
      <c r="K36" s="7">
        <v>0</v>
      </c>
    </row>
    <row r="37" spans="1:11" x14ac:dyDescent="0.25">
      <c r="A37" s="208" t="s">
        <v>79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92035</v>
      </c>
      <c r="K37" s="7">
        <v>74325</v>
      </c>
    </row>
    <row r="38" spans="1:11" x14ac:dyDescent="0.25">
      <c r="A38" s="208" t="s">
        <v>80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0</v>
      </c>
      <c r="K38" s="7">
        <v>0</v>
      </c>
    </row>
    <row r="39" spans="1:11" x14ac:dyDescent="0.25">
      <c r="A39" s="208" t="s">
        <v>183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12354717</v>
      </c>
      <c r="K39" s="7">
        <v>12354717</v>
      </c>
    </row>
    <row r="40" spans="1:11" x14ac:dyDescent="0.25">
      <c r="A40" s="197" t="s">
        <v>238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4133653979</v>
      </c>
      <c r="K40" s="53">
        <f>K41+K49+K56+K64</f>
        <v>3825716553</v>
      </c>
    </row>
    <row r="41" spans="1:11" x14ac:dyDescent="0.25">
      <c r="A41" s="208" t="s">
        <v>98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0</v>
      </c>
      <c r="K41" s="53">
        <f>SUM(K42:K48)</f>
        <v>0</v>
      </c>
    </row>
    <row r="42" spans="1:11" x14ac:dyDescent="0.25">
      <c r="A42" s="208" t="s">
        <v>115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0</v>
      </c>
      <c r="K42" s="7">
        <v>0</v>
      </c>
    </row>
    <row r="43" spans="1:11" x14ac:dyDescent="0.25">
      <c r="A43" s="208" t="s">
        <v>116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0</v>
      </c>
      <c r="K43" s="7">
        <v>0</v>
      </c>
    </row>
    <row r="44" spans="1:11" x14ac:dyDescent="0.25">
      <c r="A44" s="208" t="s">
        <v>84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0</v>
      </c>
      <c r="K44" s="7">
        <v>0</v>
      </c>
    </row>
    <row r="45" spans="1:11" x14ac:dyDescent="0.25">
      <c r="A45" s="208" t="s">
        <v>85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0</v>
      </c>
      <c r="K45" s="7">
        <v>0</v>
      </c>
    </row>
    <row r="46" spans="1:11" x14ac:dyDescent="0.25">
      <c r="A46" s="208" t="s">
        <v>86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0</v>
      </c>
      <c r="K46" s="7">
        <v>0</v>
      </c>
    </row>
    <row r="47" spans="1:11" x14ac:dyDescent="0.25">
      <c r="A47" s="208" t="s">
        <v>87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0</v>
      </c>
      <c r="K47" s="7">
        <v>0</v>
      </c>
    </row>
    <row r="48" spans="1:11" x14ac:dyDescent="0.25">
      <c r="A48" s="208" t="s">
        <v>88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>
        <v>0</v>
      </c>
      <c r="K48" s="7">
        <v>0</v>
      </c>
    </row>
    <row r="49" spans="1:14" x14ac:dyDescent="0.25">
      <c r="A49" s="208" t="s">
        <v>99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23168669</v>
      </c>
      <c r="K49" s="53">
        <f>SUM(K50:K55)</f>
        <v>34944785</v>
      </c>
    </row>
    <row r="50" spans="1:14" x14ac:dyDescent="0.25">
      <c r="A50" s="208" t="s">
        <v>198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10439773</v>
      </c>
      <c r="K50" s="7">
        <v>14960240</v>
      </c>
      <c r="N50" s="127"/>
    </row>
    <row r="51" spans="1:14" x14ac:dyDescent="0.25">
      <c r="A51" s="208" t="s">
        <v>199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1392276</v>
      </c>
      <c r="K51" s="7">
        <v>833383</v>
      </c>
    </row>
    <row r="52" spans="1:14" x14ac:dyDescent="0.25">
      <c r="A52" s="208" t="s">
        <v>200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0</v>
      </c>
      <c r="K52" s="7">
        <v>0</v>
      </c>
    </row>
    <row r="53" spans="1:14" x14ac:dyDescent="0.25">
      <c r="A53" s="208" t="s">
        <v>201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12274</v>
      </c>
      <c r="K53" s="7">
        <v>10916</v>
      </c>
    </row>
    <row r="54" spans="1:14" x14ac:dyDescent="0.25">
      <c r="A54" s="208" t="s">
        <v>8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2261037</v>
      </c>
      <c r="K54" s="7">
        <v>1129613</v>
      </c>
    </row>
    <row r="55" spans="1:14" x14ac:dyDescent="0.25">
      <c r="A55" s="208" t="s">
        <v>9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9063309</v>
      </c>
      <c r="K55" s="7">
        <v>18010633</v>
      </c>
    </row>
    <row r="56" spans="1:14" x14ac:dyDescent="0.25">
      <c r="A56" s="208" t="s">
        <v>100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4108358563</v>
      </c>
      <c r="K56" s="53">
        <f>SUM(K57:K63)</f>
        <v>3784035224</v>
      </c>
    </row>
    <row r="57" spans="1:14" x14ac:dyDescent="0.25">
      <c r="A57" s="208" t="s">
        <v>74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>
        <v>0</v>
      </c>
      <c r="K57" s="7">
        <v>0</v>
      </c>
    </row>
    <row r="58" spans="1:14" x14ac:dyDescent="0.25">
      <c r="A58" s="208" t="s">
        <v>75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1527772784</v>
      </c>
      <c r="K58" s="7">
        <v>782341811</v>
      </c>
    </row>
    <row r="59" spans="1:14" x14ac:dyDescent="0.25">
      <c r="A59" s="208" t="s">
        <v>240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>
        <v>0</v>
      </c>
      <c r="K59" s="7">
        <v>0</v>
      </c>
    </row>
    <row r="60" spans="1:14" x14ac:dyDescent="0.25">
      <c r="A60" s="208" t="s">
        <v>81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>
        <v>0</v>
      </c>
      <c r="K60" s="7">
        <v>0</v>
      </c>
    </row>
    <row r="61" spans="1:14" x14ac:dyDescent="0.25">
      <c r="A61" s="208" t="s">
        <v>82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280908987</v>
      </c>
      <c r="K61" s="7">
        <v>280858968</v>
      </c>
    </row>
    <row r="62" spans="1:14" x14ac:dyDescent="0.25">
      <c r="A62" s="208" t="s">
        <v>83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2299676792</v>
      </c>
      <c r="K62" s="7">
        <v>2720834445</v>
      </c>
    </row>
    <row r="63" spans="1:14" x14ac:dyDescent="0.25">
      <c r="A63" s="208" t="s">
        <v>44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0</v>
      </c>
      <c r="K63" s="7">
        <v>0</v>
      </c>
    </row>
    <row r="64" spans="1:14" x14ac:dyDescent="0.25">
      <c r="A64" s="208" t="s">
        <v>205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2126747</v>
      </c>
      <c r="K64" s="7">
        <v>6736544</v>
      </c>
    </row>
    <row r="65" spans="1:11" x14ac:dyDescent="0.25">
      <c r="A65" s="197" t="s">
        <v>54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131375</v>
      </c>
      <c r="K65" s="7">
        <v>204968</v>
      </c>
    </row>
    <row r="66" spans="1:11" x14ac:dyDescent="0.25">
      <c r="A66" s="197" t="s">
        <v>239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6474405166</v>
      </c>
      <c r="K66" s="53">
        <f>K7+K8+K40+K65</f>
        <v>6724885564</v>
      </c>
    </row>
    <row r="67" spans="1:11" x14ac:dyDescent="0.25">
      <c r="A67" s="211" t="s">
        <v>89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x14ac:dyDescent="0.25">
      <c r="A68" s="214" t="s">
        <v>56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x14ac:dyDescent="0.25">
      <c r="A69" s="194" t="s">
        <v>189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5845381080</v>
      </c>
      <c r="K69" s="54">
        <f>K70+K71+K72+K78+K79+K82+K85</f>
        <v>6118101640</v>
      </c>
    </row>
    <row r="70" spans="1:11" x14ac:dyDescent="0.25">
      <c r="A70" s="208" t="s">
        <v>139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164000000</v>
      </c>
      <c r="K70" s="7">
        <v>164000000</v>
      </c>
    </row>
    <row r="71" spans="1:11" x14ac:dyDescent="0.25">
      <c r="A71" s="208" t="s">
        <v>140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16921764</v>
      </c>
      <c r="K71" s="7">
        <v>16921764</v>
      </c>
    </row>
    <row r="72" spans="1:11" x14ac:dyDescent="0.25">
      <c r="A72" s="208" t="s">
        <v>141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5039336761</v>
      </c>
      <c r="K72" s="53">
        <f>K73+K74-K75+K76+K77</f>
        <v>5435730892</v>
      </c>
    </row>
    <row r="73" spans="1:11" x14ac:dyDescent="0.25">
      <c r="A73" s="208" t="s">
        <v>142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12448675</v>
      </c>
      <c r="K73" s="7">
        <v>12448675</v>
      </c>
    </row>
    <row r="74" spans="1:11" x14ac:dyDescent="0.25">
      <c r="A74" s="208" t="s">
        <v>143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41459113</v>
      </c>
      <c r="K74" s="7">
        <v>41459113</v>
      </c>
    </row>
    <row r="75" spans="1:11" x14ac:dyDescent="0.25">
      <c r="A75" s="208" t="s">
        <v>131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41459113</v>
      </c>
      <c r="K75" s="7">
        <v>41459113</v>
      </c>
    </row>
    <row r="76" spans="1:11" x14ac:dyDescent="0.25">
      <c r="A76" s="208" t="s">
        <v>132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>
        <v>5026888086</v>
      </c>
      <c r="K76" s="7">
        <v>5423282217</v>
      </c>
    </row>
    <row r="77" spans="1:11" x14ac:dyDescent="0.25">
      <c r="A77" s="208" t="s">
        <v>133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0</v>
      </c>
      <c r="K77" s="7">
        <v>0</v>
      </c>
    </row>
    <row r="78" spans="1:11" x14ac:dyDescent="0.25">
      <c r="A78" s="208" t="s">
        <v>134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0</v>
      </c>
      <c r="K78" s="7">
        <v>0</v>
      </c>
    </row>
    <row r="79" spans="1:11" x14ac:dyDescent="0.25">
      <c r="A79" s="208" t="s">
        <v>236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38728424</v>
      </c>
      <c r="K79" s="53">
        <f>K80-K81</f>
        <v>115352924</v>
      </c>
    </row>
    <row r="80" spans="1:11" x14ac:dyDescent="0.25">
      <c r="A80" s="217" t="s">
        <v>167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38728424</v>
      </c>
      <c r="K80" s="7">
        <v>115352924</v>
      </c>
    </row>
    <row r="81" spans="1:11" x14ac:dyDescent="0.25">
      <c r="A81" s="217" t="s">
        <v>168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0</v>
      </c>
      <c r="K81" s="7">
        <v>0</v>
      </c>
    </row>
    <row r="82" spans="1:11" x14ac:dyDescent="0.25">
      <c r="A82" s="208" t="s">
        <v>237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586394131</v>
      </c>
      <c r="K82" s="53">
        <f>K83-K84</f>
        <v>386096060</v>
      </c>
    </row>
    <row r="83" spans="1:11" x14ac:dyDescent="0.25">
      <c r="A83" s="217" t="s">
        <v>169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586394131</v>
      </c>
      <c r="K83" s="7">
        <v>386096060</v>
      </c>
    </row>
    <row r="84" spans="1:11" x14ac:dyDescent="0.25">
      <c r="A84" s="217" t="s">
        <v>170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0</v>
      </c>
      <c r="K84" s="7">
        <v>0</v>
      </c>
    </row>
    <row r="85" spans="1:11" x14ac:dyDescent="0.25">
      <c r="A85" s="208" t="s">
        <v>171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>
        <v>0</v>
      </c>
      <c r="K85" s="7">
        <v>0</v>
      </c>
    </row>
    <row r="86" spans="1:11" x14ac:dyDescent="0.25">
      <c r="A86" s="197" t="s">
        <v>17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51431212</v>
      </c>
      <c r="K86" s="53">
        <f>SUM(K87:K89)</f>
        <v>51431212</v>
      </c>
    </row>
    <row r="87" spans="1:11" x14ac:dyDescent="0.25">
      <c r="A87" s="208" t="s">
        <v>127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6545035</v>
      </c>
      <c r="K87" s="7">
        <v>6545035</v>
      </c>
    </row>
    <row r="88" spans="1:11" x14ac:dyDescent="0.25">
      <c r="A88" s="208" t="s">
        <v>128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>
        <v>0</v>
      </c>
      <c r="K88" s="7">
        <v>0</v>
      </c>
    </row>
    <row r="89" spans="1:11" x14ac:dyDescent="0.25">
      <c r="A89" s="208" t="s">
        <v>129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44886177</v>
      </c>
      <c r="K89" s="7">
        <v>44886177</v>
      </c>
    </row>
    <row r="90" spans="1:11" x14ac:dyDescent="0.25">
      <c r="A90" s="197" t="s">
        <v>18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59587</v>
      </c>
      <c r="K90" s="53">
        <f>SUM(K91:K99)</f>
        <v>49335</v>
      </c>
    </row>
    <row r="91" spans="1:11" x14ac:dyDescent="0.25">
      <c r="A91" s="208" t="s">
        <v>130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>
        <v>0</v>
      </c>
      <c r="K91" s="7">
        <v>0</v>
      </c>
    </row>
    <row r="92" spans="1:11" x14ac:dyDescent="0.25">
      <c r="A92" s="208" t="s">
        <v>241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0</v>
      </c>
      <c r="K92" s="7">
        <v>0</v>
      </c>
    </row>
    <row r="93" spans="1:11" x14ac:dyDescent="0.2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0</v>
      </c>
      <c r="K93" s="7">
        <v>0</v>
      </c>
    </row>
    <row r="94" spans="1:11" x14ac:dyDescent="0.25">
      <c r="A94" s="208" t="s">
        <v>242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>
        <v>0</v>
      </c>
      <c r="K94" s="7">
        <v>0</v>
      </c>
    </row>
    <row r="95" spans="1:11" x14ac:dyDescent="0.25">
      <c r="A95" s="208" t="s">
        <v>243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>
        <v>0</v>
      </c>
      <c r="K95" s="7">
        <v>0</v>
      </c>
    </row>
    <row r="96" spans="1:11" x14ac:dyDescent="0.25">
      <c r="A96" s="208" t="s">
        <v>244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>
        <v>0</v>
      </c>
      <c r="K96" s="7">
        <v>0</v>
      </c>
    </row>
    <row r="97" spans="1:14" ht="12.75" customHeight="1" x14ac:dyDescent="0.25">
      <c r="A97" s="208" t="s">
        <v>92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>
        <v>0</v>
      </c>
      <c r="K97" s="7">
        <v>0</v>
      </c>
    </row>
    <row r="98" spans="1:14" x14ac:dyDescent="0.25">
      <c r="A98" s="208" t="s">
        <v>90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59587</v>
      </c>
      <c r="K98" s="7">
        <v>49335</v>
      </c>
    </row>
    <row r="99" spans="1:14" x14ac:dyDescent="0.25">
      <c r="A99" s="208" t="s">
        <v>91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0</v>
      </c>
      <c r="K99" s="7">
        <v>0</v>
      </c>
    </row>
    <row r="100" spans="1:14" x14ac:dyDescent="0.25">
      <c r="A100" s="197" t="s">
        <v>19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572705239</v>
      </c>
      <c r="K100" s="53">
        <f>SUM(K101:K112)</f>
        <v>550683775</v>
      </c>
    </row>
    <row r="101" spans="1:14" x14ac:dyDescent="0.25">
      <c r="A101" s="208" t="s">
        <v>130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480850230</v>
      </c>
      <c r="K101" s="7">
        <v>506676745</v>
      </c>
      <c r="N101" s="127"/>
    </row>
    <row r="102" spans="1:14" x14ac:dyDescent="0.25">
      <c r="A102" s="208" t="s">
        <v>241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0</v>
      </c>
      <c r="K102" s="7">
        <v>0</v>
      </c>
    </row>
    <row r="103" spans="1:14" x14ac:dyDescent="0.2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0</v>
      </c>
      <c r="K103" s="7">
        <v>0</v>
      </c>
    </row>
    <row r="104" spans="1:14" x14ac:dyDescent="0.25">
      <c r="A104" s="208" t="s">
        <v>242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181469</v>
      </c>
      <c r="K104" s="7">
        <v>48</v>
      </c>
    </row>
    <row r="105" spans="1:14" x14ac:dyDescent="0.25">
      <c r="A105" s="208" t="s">
        <v>243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22985341</v>
      </c>
      <c r="K105" s="7">
        <v>14550635</v>
      </c>
    </row>
    <row r="106" spans="1:14" x14ac:dyDescent="0.25">
      <c r="A106" s="208" t="s">
        <v>244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0</v>
      </c>
      <c r="K106" s="7">
        <v>0</v>
      </c>
    </row>
    <row r="107" spans="1:14" x14ac:dyDescent="0.25">
      <c r="A107" s="208" t="s">
        <v>92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>
        <v>0</v>
      </c>
      <c r="K107" s="7">
        <v>0</v>
      </c>
    </row>
    <row r="108" spans="1:14" x14ac:dyDescent="0.25">
      <c r="A108" s="208" t="s">
        <v>93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10443550</v>
      </c>
      <c r="K108" s="7">
        <v>3614898</v>
      </c>
    </row>
    <row r="109" spans="1:14" x14ac:dyDescent="0.25">
      <c r="A109" s="208" t="s">
        <v>94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46244029</v>
      </c>
      <c r="K109" s="7">
        <v>12061686</v>
      </c>
    </row>
    <row r="110" spans="1:14" x14ac:dyDescent="0.25">
      <c r="A110" s="208" t="s">
        <v>97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12000620</v>
      </c>
      <c r="K110" s="7">
        <v>13779763</v>
      </c>
    </row>
    <row r="111" spans="1:14" x14ac:dyDescent="0.25">
      <c r="A111" s="208" t="s">
        <v>95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>
        <v>0</v>
      </c>
      <c r="K111" s="7">
        <v>0</v>
      </c>
    </row>
    <row r="112" spans="1:14" x14ac:dyDescent="0.25">
      <c r="A112" s="208" t="s">
        <v>96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0</v>
      </c>
      <c r="K112" s="7">
        <v>0</v>
      </c>
    </row>
    <row r="113" spans="1:11" x14ac:dyDescent="0.2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4828048</v>
      </c>
      <c r="K113" s="7">
        <v>4619602</v>
      </c>
    </row>
    <row r="114" spans="1:11" x14ac:dyDescent="0.25">
      <c r="A114" s="197" t="s">
        <v>23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6474405166</v>
      </c>
      <c r="K114" s="53">
        <f>K69+K86+K90+K100+K113</f>
        <v>6724885564</v>
      </c>
    </row>
    <row r="115" spans="1:11" x14ac:dyDescent="0.25">
      <c r="A115" s="222" t="s">
        <v>55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x14ac:dyDescent="0.25">
      <c r="A116" s="214" t="s">
        <v>307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x14ac:dyDescent="0.25">
      <c r="A117" s="194" t="s">
        <v>184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x14ac:dyDescent="0.25">
      <c r="A118" s="208" t="s">
        <v>6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x14ac:dyDescent="0.25">
      <c r="A119" s="230" t="s">
        <v>7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x14ac:dyDescent="0.25">
      <c r="A120" s="233" t="s">
        <v>308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x14ac:dyDescent="0.2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mergeCells count="121"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5:H5"/>
    <mergeCell ref="A6:K6"/>
    <mergeCell ref="A7:H7"/>
    <mergeCell ref="A8:H8"/>
    <mergeCell ref="A1:K1"/>
    <mergeCell ref="A2:K2"/>
    <mergeCell ref="A3:K3"/>
    <mergeCell ref="A4:H4"/>
    <mergeCell ref="A13:H13"/>
  </mergeCells>
  <phoneticPr fontId="3" type="noConversion"/>
  <dataValidations count="3">
    <dataValidation allowBlank="1" sqref="A1:I1048576 L1:XFD1048576 J1:K9 J16 K16:K18 J26:K26 J35:K35 J40:K49 J56:K56 J66:K69 J72:K72 J77:K79 J82:K82 J85:K86 J90:K90 J100:K100 J114:K1048576"/>
    <dataValidation type="whole" operator="greaterThanOrEqual" allowBlank="1" showInputMessage="1" showErrorMessage="1" errorTitle="Pogrešan unos" error="Mogu se unijeti samo cjelobrojne pozitivne vrijednosti." sqref="J10:K15 J17:J25 K19:K25 J27:K34 J36:K39 J50:K55 J57:K65 J70:K70 J73:K76 J80:K81 J83:K84 J87:K89 J91:K99 J101:K113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zoomScaleNormal="100" zoomScaleSheetLayoutView="110" workbookViewId="0">
      <selection activeCell="L49" sqref="L49"/>
    </sheetView>
  </sheetViews>
  <sheetFormatPr defaultColWidth="9.109375" defaultRowHeight="13.2" x14ac:dyDescent="0.25"/>
  <cols>
    <col min="1" max="9" width="9.109375" style="52"/>
    <col min="10" max="10" width="9.88671875" style="52" customWidth="1"/>
    <col min="11" max="11" width="10" style="52" customWidth="1"/>
    <col min="12" max="12" width="9.88671875" style="52" customWidth="1"/>
    <col min="13" max="13" width="10.33203125" style="52" customWidth="1"/>
    <col min="14" max="16384" width="9.109375" style="52"/>
  </cols>
  <sheetData>
    <row r="1" spans="1:13" ht="12.75" customHeight="1" x14ac:dyDescent="0.25">
      <c r="A1" s="200" t="s">
        <v>152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 x14ac:dyDescent="0.25">
      <c r="A2" s="244" t="s">
        <v>342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 x14ac:dyDescent="0.25">
      <c r="A3" s="235" t="s">
        <v>338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2.2" x14ac:dyDescent="0.25">
      <c r="A4" s="236" t="s">
        <v>57</v>
      </c>
      <c r="B4" s="236"/>
      <c r="C4" s="236"/>
      <c r="D4" s="236"/>
      <c r="E4" s="236"/>
      <c r="F4" s="236"/>
      <c r="G4" s="236"/>
      <c r="H4" s="236"/>
      <c r="I4" s="58" t="s">
        <v>276</v>
      </c>
      <c r="J4" s="237" t="s">
        <v>316</v>
      </c>
      <c r="K4" s="237"/>
      <c r="L4" s="237" t="s">
        <v>317</v>
      </c>
      <c r="M4" s="237"/>
    </row>
    <row r="5" spans="1:13" x14ac:dyDescent="0.2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311</v>
      </c>
      <c r="K5" s="60" t="s">
        <v>312</v>
      </c>
      <c r="L5" s="60" t="s">
        <v>311</v>
      </c>
      <c r="M5" s="60" t="s">
        <v>312</v>
      </c>
    </row>
    <row r="6" spans="1:13" x14ac:dyDescent="0.2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x14ac:dyDescent="0.25">
      <c r="A7" s="194" t="s">
        <v>24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39787948</v>
      </c>
      <c r="K7" s="54">
        <f>SUM(K8:K9)</f>
        <v>13009921</v>
      </c>
      <c r="L7" s="54">
        <f>SUM(L8:L9)</f>
        <v>33948173</v>
      </c>
      <c r="M7" s="54">
        <f>SUM(M8:M9)</f>
        <v>10774735</v>
      </c>
    </row>
    <row r="8" spans="1:13" x14ac:dyDescent="0.25">
      <c r="A8" s="197" t="s">
        <v>150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36488170</v>
      </c>
      <c r="K8" s="7">
        <v>11794142</v>
      </c>
      <c r="L8" s="7">
        <v>33885086</v>
      </c>
      <c r="M8" s="7">
        <v>10768838</v>
      </c>
    </row>
    <row r="9" spans="1:13" x14ac:dyDescent="0.25">
      <c r="A9" s="197" t="s">
        <v>101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3299778</v>
      </c>
      <c r="K9" s="7">
        <v>1215779</v>
      </c>
      <c r="L9" s="7">
        <v>63087</v>
      </c>
      <c r="M9" s="7">
        <v>5897</v>
      </c>
    </row>
    <row r="10" spans="1:13" x14ac:dyDescent="0.25">
      <c r="A10" s="197" t="s">
        <v>10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52104495</v>
      </c>
      <c r="K10" s="53">
        <f>K11+K12+K16+K20+K21+K22+K25+K26</f>
        <v>25704942</v>
      </c>
      <c r="L10" s="53">
        <f>L11+L12+L16+L20+L21+L22+L25+L26</f>
        <v>37592232</v>
      </c>
      <c r="M10" s="53">
        <f>M11+M12+M16+M20+M21+M22+M25+M26</f>
        <v>15441015</v>
      </c>
    </row>
    <row r="11" spans="1:13" x14ac:dyDescent="0.25">
      <c r="A11" s="197" t="s">
        <v>102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x14ac:dyDescent="0.25">
      <c r="A12" s="197" t="s">
        <v>20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10937929</v>
      </c>
      <c r="K12" s="53">
        <f>SUM(K13:K15)</f>
        <v>4278792</v>
      </c>
      <c r="L12" s="53">
        <f>SUM(L13:L15)</f>
        <v>10856840</v>
      </c>
      <c r="M12" s="53">
        <f>SUM(M13:M15)</f>
        <v>4219329</v>
      </c>
    </row>
    <row r="13" spans="1:13" x14ac:dyDescent="0.25">
      <c r="A13" s="208" t="s">
        <v>144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1156578</v>
      </c>
      <c r="K13" s="7">
        <v>379974</v>
      </c>
      <c r="L13" s="7">
        <v>1323754</v>
      </c>
      <c r="M13" s="7">
        <v>461635</v>
      </c>
    </row>
    <row r="14" spans="1:13" x14ac:dyDescent="0.25">
      <c r="A14" s="208" t="s">
        <v>145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x14ac:dyDescent="0.25">
      <c r="A15" s="208" t="s">
        <v>59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9781351</v>
      </c>
      <c r="K15" s="7">
        <v>3898818</v>
      </c>
      <c r="L15" s="7">
        <v>9533086</v>
      </c>
      <c r="M15" s="7">
        <v>3757694</v>
      </c>
    </row>
    <row r="16" spans="1:13" x14ac:dyDescent="0.25">
      <c r="A16" s="197" t="s">
        <v>21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22653831</v>
      </c>
      <c r="K16" s="53">
        <f>SUM(K17:K19)</f>
        <v>13701068</v>
      </c>
      <c r="L16" s="53">
        <f>SUM(L17:L19)</f>
        <v>17928125</v>
      </c>
      <c r="M16" s="53">
        <f>SUM(M17:M19)</f>
        <v>8447659</v>
      </c>
    </row>
    <row r="17" spans="1:13" x14ac:dyDescent="0.25">
      <c r="A17" s="208" t="s">
        <v>60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11308436</v>
      </c>
      <c r="K17" s="7">
        <v>6868430</v>
      </c>
      <c r="L17" s="7">
        <v>8805780</v>
      </c>
      <c r="M17" s="7">
        <v>4171942</v>
      </c>
    </row>
    <row r="18" spans="1:13" x14ac:dyDescent="0.25">
      <c r="A18" s="208" t="s">
        <v>61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8100414</v>
      </c>
      <c r="K18" s="7">
        <v>4863249</v>
      </c>
      <c r="L18" s="7">
        <v>6618568</v>
      </c>
      <c r="M18" s="7">
        <v>3087029</v>
      </c>
    </row>
    <row r="19" spans="1:13" x14ac:dyDescent="0.25">
      <c r="A19" s="208" t="s">
        <v>62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3244981</v>
      </c>
      <c r="K19" s="7">
        <v>1969389</v>
      </c>
      <c r="L19" s="7">
        <v>2503777</v>
      </c>
      <c r="M19" s="7">
        <v>1188688</v>
      </c>
    </row>
    <row r="20" spans="1:13" x14ac:dyDescent="0.25">
      <c r="A20" s="197" t="s">
        <v>103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3319914</v>
      </c>
      <c r="K20" s="7">
        <v>1161565</v>
      </c>
      <c r="L20" s="7">
        <v>4039294</v>
      </c>
      <c r="M20" s="7">
        <v>1535489</v>
      </c>
    </row>
    <row r="21" spans="1:13" x14ac:dyDescent="0.25">
      <c r="A21" s="197" t="s">
        <v>104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14194263</v>
      </c>
      <c r="K21" s="7">
        <v>6094463</v>
      </c>
      <c r="L21" s="7">
        <v>3809892</v>
      </c>
      <c r="M21" s="7">
        <v>824976</v>
      </c>
    </row>
    <row r="22" spans="1:13" x14ac:dyDescent="0.25">
      <c r="A22" s="197" t="s">
        <v>22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x14ac:dyDescent="0.25">
      <c r="A23" s="208" t="s">
        <v>135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x14ac:dyDescent="0.25">
      <c r="A24" s="208" t="s">
        <v>136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x14ac:dyDescent="0.25">
      <c r="A25" s="197" t="s">
        <v>105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x14ac:dyDescent="0.25">
      <c r="A26" s="197" t="s">
        <v>48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998558</v>
      </c>
      <c r="K26" s="7">
        <v>469054</v>
      </c>
      <c r="L26" s="7">
        <v>958081</v>
      </c>
      <c r="M26" s="7">
        <v>413562</v>
      </c>
    </row>
    <row r="27" spans="1:13" x14ac:dyDescent="0.25">
      <c r="A27" s="197" t="s">
        <v>211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634686826</v>
      </c>
      <c r="K27" s="53">
        <f>SUM(K28:K32)</f>
        <v>511980996</v>
      </c>
      <c r="L27" s="53">
        <f>SUM(L28:L32)</f>
        <v>491916896</v>
      </c>
      <c r="M27" s="7">
        <f>SUM(M28:M32)</f>
        <v>351568158</v>
      </c>
    </row>
    <row r="28" spans="1:13" ht="27" customHeight="1" x14ac:dyDescent="0.25">
      <c r="A28" s="197" t="s">
        <v>225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467653933</v>
      </c>
      <c r="K28" s="7">
        <v>434687994</v>
      </c>
      <c r="L28" s="7">
        <v>342866374</v>
      </c>
      <c r="M28" s="7">
        <v>305909472</v>
      </c>
    </row>
    <row r="29" spans="1:13" ht="25.2" customHeight="1" x14ac:dyDescent="0.25">
      <c r="A29" s="197" t="s">
        <v>153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167032893</v>
      </c>
      <c r="K29" s="7">
        <v>77293002</v>
      </c>
      <c r="L29" s="7">
        <v>149050521</v>
      </c>
      <c r="M29" s="7">
        <v>45658685</v>
      </c>
    </row>
    <row r="30" spans="1:13" x14ac:dyDescent="0.25">
      <c r="A30" s="197" t="s">
        <v>137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x14ac:dyDescent="0.25">
      <c r="A31" s="197" t="s">
        <v>221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x14ac:dyDescent="0.25">
      <c r="A32" s="197" t="s">
        <v>138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>
        <v>0</v>
      </c>
      <c r="K32" s="7">
        <v>0</v>
      </c>
      <c r="L32" s="7">
        <v>1</v>
      </c>
      <c r="M32" s="7">
        <v>1</v>
      </c>
    </row>
    <row r="33" spans="1:13" x14ac:dyDescent="0.25">
      <c r="A33" s="197" t="s">
        <v>212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42703764</v>
      </c>
      <c r="K33" s="53">
        <f>SUM(K34:K37)</f>
        <v>16161709</v>
      </c>
      <c r="L33" s="53">
        <f>SUM(L34:L37)</f>
        <v>72733592</v>
      </c>
      <c r="M33" s="53">
        <f>SUM(M34:M37)</f>
        <v>32176937</v>
      </c>
    </row>
    <row r="34" spans="1:13" ht="13.5" customHeight="1" x14ac:dyDescent="0.25">
      <c r="A34" s="197" t="s">
        <v>64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>
        <v>23817541</v>
      </c>
      <c r="K34" s="7">
        <v>10166604</v>
      </c>
      <c r="L34" s="7">
        <v>31785737</v>
      </c>
      <c r="M34" s="7">
        <v>16292850</v>
      </c>
    </row>
    <row r="35" spans="1:13" ht="25.95" customHeight="1" x14ac:dyDescent="0.25">
      <c r="A35" s="197" t="s">
        <v>63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13412422</v>
      </c>
      <c r="K35" s="7">
        <v>5995104</v>
      </c>
      <c r="L35" s="7">
        <v>35300038</v>
      </c>
      <c r="M35" s="7">
        <v>15884087</v>
      </c>
    </row>
    <row r="36" spans="1:13" x14ac:dyDescent="0.25">
      <c r="A36" s="197" t="s">
        <v>222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>
        <v>5473800</v>
      </c>
      <c r="K36" s="7">
        <v>0</v>
      </c>
      <c r="L36" s="7">
        <v>5647815</v>
      </c>
      <c r="M36" s="7">
        <v>0</v>
      </c>
    </row>
    <row r="37" spans="1:13" x14ac:dyDescent="0.25">
      <c r="A37" s="197" t="s">
        <v>65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>
        <v>1</v>
      </c>
      <c r="K37" s="7">
        <v>1</v>
      </c>
      <c r="L37" s="7">
        <v>2</v>
      </c>
      <c r="M37" s="7">
        <v>0</v>
      </c>
    </row>
    <row r="38" spans="1:13" x14ac:dyDescent="0.25">
      <c r="A38" s="197" t="s">
        <v>193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x14ac:dyDescent="0.25">
      <c r="A39" s="197" t="s">
        <v>194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x14ac:dyDescent="0.25">
      <c r="A40" s="197" t="s">
        <v>223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x14ac:dyDescent="0.25">
      <c r="A41" s="197" t="s">
        <v>224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x14ac:dyDescent="0.25">
      <c r="A42" s="197" t="s">
        <v>213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674474774</v>
      </c>
      <c r="K42" s="53">
        <f>K7+K27+K38+K40</f>
        <v>524990917</v>
      </c>
      <c r="L42" s="53">
        <f>L7+L27+L38+L40</f>
        <v>525865069</v>
      </c>
      <c r="M42" s="53">
        <f>M7+M27+M38+M40</f>
        <v>362342893</v>
      </c>
    </row>
    <row r="43" spans="1:13" x14ac:dyDescent="0.25">
      <c r="A43" s="197" t="s">
        <v>214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94808259</v>
      </c>
      <c r="K43" s="53">
        <f>K10+K33+K39+K41</f>
        <v>41866651</v>
      </c>
      <c r="L43" s="53">
        <f>L10+L33+L39+L41</f>
        <v>110325824</v>
      </c>
      <c r="M43" s="53">
        <f>M10+M33+M39+M41</f>
        <v>47617952</v>
      </c>
    </row>
    <row r="44" spans="1:13" x14ac:dyDescent="0.25">
      <c r="A44" s="197" t="s">
        <v>234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579666515</v>
      </c>
      <c r="K44" s="53">
        <f>K42-K43</f>
        <v>483124266</v>
      </c>
      <c r="L44" s="53">
        <f>L42-L43</f>
        <v>415539245</v>
      </c>
      <c r="M44" s="53">
        <f>M42-M43</f>
        <v>314724941</v>
      </c>
    </row>
    <row r="45" spans="1:13" x14ac:dyDescent="0.25">
      <c r="A45" s="217" t="s">
        <v>216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579666515</v>
      </c>
      <c r="K45" s="53">
        <f>IF(K42&gt;K43,K42-K43,0)</f>
        <v>483124266</v>
      </c>
      <c r="L45" s="53">
        <f>IF(L42&gt;L43,L42-L43,0)</f>
        <v>415539245</v>
      </c>
      <c r="M45" s="53">
        <f>IF(M42&gt;M43,M42-M43,0)</f>
        <v>314724941</v>
      </c>
    </row>
    <row r="46" spans="1:13" x14ac:dyDescent="0.25">
      <c r="A46" s="217" t="s">
        <v>217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x14ac:dyDescent="0.25">
      <c r="A47" s="197" t="s">
        <v>215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12780034</v>
      </c>
      <c r="K47" s="7">
        <v>4338743</v>
      </c>
      <c r="L47" s="7">
        <v>29443185</v>
      </c>
      <c r="M47" s="7">
        <v>12552221</v>
      </c>
    </row>
    <row r="48" spans="1:13" x14ac:dyDescent="0.25">
      <c r="A48" s="197" t="s">
        <v>235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566886481</v>
      </c>
      <c r="K48" s="53">
        <f>K44-K47</f>
        <v>478785523</v>
      </c>
      <c r="L48" s="53">
        <f>L44-L47</f>
        <v>386096060</v>
      </c>
      <c r="M48" s="53">
        <f>M44-M47</f>
        <v>302172720</v>
      </c>
    </row>
    <row r="49" spans="1:13" x14ac:dyDescent="0.25">
      <c r="A49" s="217" t="s">
        <v>190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566886481</v>
      </c>
      <c r="K49" s="53">
        <f>IF(K48&gt;0,K48,0)</f>
        <v>478785523</v>
      </c>
      <c r="L49" s="53">
        <f>IF(L48&gt;0,L48,0)</f>
        <v>386096060</v>
      </c>
      <c r="M49" s="53">
        <f>IF(M48&gt;0,M48,0)</f>
        <v>302172720</v>
      </c>
    </row>
    <row r="50" spans="1:13" x14ac:dyDescent="0.25">
      <c r="A50" s="241" t="s">
        <v>218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 x14ac:dyDescent="0.25">
      <c r="A51" s="214" t="s">
        <v>309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 x14ac:dyDescent="0.25">
      <c r="A52" s="194" t="s">
        <v>185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x14ac:dyDescent="0.25">
      <c r="A53" s="238" t="s">
        <v>232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x14ac:dyDescent="0.25">
      <c r="A54" s="238" t="s">
        <v>233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 x14ac:dyDescent="0.25">
      <c r="A55" s="214" t="s">
        <v>187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x14ac:dyDescent="0.25">
      <c r="A56" s="194" t="s">
        <v>202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566866481</v>
      </c>
      <c r="K56" s="6">
        <v>478785523</v>
      </c>
      <c r="L56" s="6">
        <v>386096060</v>
      </c>
      <c r="M56" s="6">
        <v>302172720</v>
      </c>
    </row>
    <row r="57" spans="1:13" x14ac:dyDescent="0.25">
      <c r="A57" s="197" t="s">
        <v>219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x14ac:dyDescent="0.25">
      <c r="A58" s="197" t="s">
        <v>226</v>
      </c>
      <c r="B58" s="198"/>
      <c r="C58" s="198"/>
      <c r="D58" s="198"/>
      <c r="E58" s="198"/>
      <c r="F58" s="198"/>
      <c r="G58" s="198"/>
      <c r="H58" s="199"/>
      <c r="I58" s="1">
        <v>159</v>
      </c>
      <c r="J58" s="6"/>
      <c r="K58" s="6"/>
      <c r="L58" s="6"/>
      <c r="M58" s="6"/>
    </row>
    <row r="59" spans="1:13" ht="24.6" customHeight="1" x14ac:dyDescent="0.25">
      <c r="A59" s="197" t="s">
        <v>227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24.6" customHeight="1" x14ac:dyDescent="0.25">
      <c r="A60" s="197" t="s">
        <v>43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x14ac:dyDescent="0.25">
      <c r="A61" s="197" t="s">
        <v>228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x14ac:dyDescent="0.25">
      <c r="A62" s="197" t="s">
        <v>229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x14ac:dyDescent="0.25">
      <c r="A63" s="197" t="s">
        <v>230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x14ac:dyDescent="0.25">
      <c r="A64" s="197" t="s">
        <v>231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x14ac:dyDescent="0.25">
      <c r="A65" s="197" t="s">
        <v>220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23.4" customHeight="1" x14ac:dyDescent="0.25">
      <c r="A66" s="197" t="s">
        <v>191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x14ac:dyDescent="0.25">
      <c r="A67" s="197" t="s">
        <v>192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566866481</v>
      </c>
      <c r="K67" s="61">
        <f>K56+K66</f>
        <v>478785523</v>
      </c>
      <c r="L67" s="61">
        <f>L56+L66</f>
        <v>386096060</v>
      </c>
      <c r="M67" s="61">
        <f>M56+M66</f>
        <v>302172720</v>
      </c>
    </row>
    <row r="68" spans="1:13" ht="12.75" customHeight="1" x14ac:dyDescent="0.25">
      <c r="A68" s="248" t="s">
        <v>310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 x14ac:dyDescent="0.25">
      <c r="A69" s="250" t="s">
        <v>186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x14ac:dyDescent="0.25">
      <c r="A70" s="238" t="s">
        <v>232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x14ac:dyDescent="0.25">
      <c r="A71" s="245" t="s">
        <v>233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14:H14"/>
    <mergeCell ref="A3:M3"/>
    <mergeCell ref="A4:H4"/>
    <mergeCell ref="A6:H6"/>
    <mergeCell ref="A7:H7"/>
    <mergeCell ref="A8:H8"/>
  </mergeCells>
  <phoneticPr fontId="3" type="noConversion"/>
  <dataValidations count="3">
    <dataValidation allowBlank="1" sqref="A1:I1048576 N1:XFD1048576 J1:M7 J10:M12 J16:M16 J27:L27 M29:M33 J33:L33 J38:M46 J48:M55 J57:M57 J59:M1048576"/>
    <dataValidation type="whole" operator="greaterThanOrEqual" allowBlank="1" showInputMessage="1" showErrorMessage="1" errorTitle="Pogrešan unos" error="Mogu se unijeti samo cjelobrojne pozitivne vrijednosti." sqref="J8:M9 J13:M15 J17:M26 J28:L32 M27:M28 J34:M37 J47:M47">
      <formula1>0</formula1>
    </dataValidation>
    <dataValidation type="whole" operator="notEqual" allowBlank="1" showInputMessage="1" showErrorMessage="1" errorTitle="Pogrešan unos" error="Mogu se unijeti samo cjelobrojne vrijednosti." sqref="J56:M56 J58:M58">
      <formula1>999999999999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2"/>
  <sheetViews>
    <sheetView zoomScaleNormal="100" zoomScaleSheetLayoutView="110" workbookViewId="0">
      <selection activeCell="M34" sqref="M34"/>
    </sheetView>
  </sheetViews>
  <sheetFormatPr defaultColWidth="9.109375" defaultRowHeight="13.2" x14ac:dyDescent="0.25"/>
  <cols>
    <col min="1" max="9" width="9.109375" style="52"/>
    <col min="10" max="10" width="11.33203125" style="52" customWidth="1"/>
    <col min="11" max="11" width="12.44140625" style="52" customWidth="1"/>
    <col min="12" max="12" width="9.109375" style="52"/>
    <col min="13" max="13" width="10" style="52" bestFit="1" customWidth="1"/>
    <col min="14" max="16384" width="9.109375" style="52"/>
  </cols>
  <sheetData>
    <row r="1" spans="1:11" ht="12.75" customHeight="1" x14ac:dyDescent="0.25">
      <c r="A1" s="255" t="s">
        <v>162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 x14ac:dyDescent="0.25">
      <c r="A2" s="256" t="s">
        <v>343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x14ac:dyDescent="0.25">
      <c r="A3" s="252" t="s">
        <v>339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2.2" x14ac:dyDescent="0.25">
      <c r="A4" s="257" t="s">
        <v>57</v>
      </c>
      <c r="B4" s="257"/>
      <c r="C4" s="257"/>
      <c r="D4" s="257"/>
      <c r="E4" s="257"/>
      <c r="F4" s="257"/>
      <c r="G4" s="257"/>
      <c r="H4" s="257"/>
      <c r="I4" s="66" t="s">
        <v>276</v>
      </c>
      <c r="J4" s="67" t="s">
        <v>316</v>
      </c>
      <c r="K4" s="67" t="s">
        <v>317</v>
      </c>
    </row>
    <row r="5" spans="1:11" x14ac:dyDescent="0.2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280</v>
      </c>
      <c r="K5" s="69" t="s">
        <v>281</v>
      </c>
    </row>
    <row r="6" spans="1:11" x14ac:dyDescent="0.25">
      <c r="A6" s="214" t="s">
        <v>154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x14ac:dyDescent="0.25">
      <c r="A7" s="208" t="s">
        <v>38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579666515</v>
      </c>
      <c r="K7" s="6">
        <v>415539245</v>
      </c>
    </row>
    <row r="8" spans="1:11" x14ac:dyDescent="0.25">
      <c r="A8" s="208" t="s">
        <v>39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3319914</v>
      </c>
      <c r="K8" s="7">
        <v>4039294</v>
      </c>
    </row>
    <row r="9" spans="1:11" x14ac:dyDescent="0.25">
      <c r="A9" s="208" t="s">
        <v>40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19282751</v>
      </c>
      <c r="K9" s="7">
        <v>0</v>
      </c>
    </row>
    <row r="10" spans="1:11" x14ac:dyDescent="0.25">
      <c r="A10" s="208" t="s">
        <v>41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8324107</v>
      </c>
      <c r="K10" s="7">
        <v>0</v>
      </c>
    </row>
    <row r="11" spans="1:11" x14ac:dyDescent="0.25">
      <c r="A11" s="208" t="s">
        <v>42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0</v>
      </c>
      <c r="K11" s="7">
        <v>0</v>
      </c>
    </row>
    <row r="12" spans="1:11" x14ac:dyDescent="0.25">
      <c r="A12" s="208" t="s">
        <v>49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0</v>
      </c>
      <c r="K12" s="7">
        <v>0</v>
      </c>
    </row>
    <row r="13" spans="1:11" x14ac:dyDescent="0.25">
      <c r="A13" s="197" t="s">
        <v>155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610593287</v>
      </c>
      <c r="K13" s="53">
        <f>SUM(K7:K12)</f>
        <v>419578539</v>
      </c>
    </row>
    <row r="14" spans="1:11" x14ac:dyDescent="0.25">
      <c r="A14" s="208" t="s">
        <v>50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0</v>
      </c>
      <c r="K14" s="7">
        <v>22021466</v>
      </c>
    </row>
    <row r="15" spans="1:11" x14ac:dyDescent="0.25">
      <c r="A15" s="208" t="s">
        <v>51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0</v>
      </c>
      <c r="K15" s="7">
        <v>11776114</v>
      </c>
    </row>
    <row r="16" spans="1:11" x14ac:dyDescent="0.25">
      <c r="A16" s="208" t="s">
        <v>52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0</v>
      </c>
      <c r="K16" s="7">
        <v>0</v>
      </c>
    </row>
    <row r="17" spans="1:14" x14ac:dyDescent="0.25">
      <c r="A17" s="208" t="s">
        <v>53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548206126</v>
      </c>
      <c r="K17" s="7">
        <v>441961801</v>
      </c>
    </row>
    <row r="18" spans="1:14" x14ac:dyDescent="0.25">
      <c r="A18" s="197" t="s">
        <v>156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548206126</v>
      </c>
      <c r="K18" s="53">
        <f>SUM(K14:K17)</f>
        <v>475759381</v>
      </c>
      <c r="M18" s="127"/>
    </row>
    <row r="19" spans="1:14" ht="23.4" customHeight="1" x14ac:dyDescent="0.25">
      <c r="A19" s="197" t="s">
        <v>34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62387161</v>
      </c>
      <c r="K19" s="53">
        <f>IF(K13&gt;K18,K13-K18,0)</f>
        <v>0</v>
      </c>
    </row>
    <row r="20" spans="1:14" ht="25.2" customHeight="1" x14ac:dyDescent="0.25">
      <c r="A20" s="197" t="s">
        <v>35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56180842</v>
      </c>
    </row>
    <row r="21" spans="1:14" x14ac:dyDescent="0.25">
      <c r="A21" s="214" t="s">
        <v>157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4" x14ac:dyDescent="0.25">
      <c r="A22" s="208" t="s">
        <v>176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343338</v>
      </c>
      <c r="K22" s="6">
        <v>43045</v>
      </c>
      <c r="N22" s="127"/>
    </row>
    <row r="23" spans="1:14" x14ac:dyDescent="0.25">
      <c r="A23" s="208" t="s">
        <v>177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0</v>
      </c>
      <c r="K23" s="7">
        <v>0</v>
      </c>
    </row>
    <row r="24" spans="1:14" x14ac:dyDescent="0.25">
      <c r="A24" s="208" t="s">
        <v>178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83726681</v>
      </c>
      <c r="K24" s="7">
        <v>104878481</v>
      </c>
    </row>
    <row r="25" spans="1:14" x14ac:dyDescent="0.25">
      <c r="A25" s="208" t="s">
        <v>179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>
        <v>415119202</v>
      </c>
      <c r="K25" s="7">
        <v>290417370</v>
      </c>
    </row>
    <row r="26" spans="1:14" x14ac:dyDescent="0.25">
      <c r="A26" s="208" t="s">
        <v>180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8514157</v>
      </c>
      <c r="K26" s="7">
        <v>882713942</v>
      </c>
    </row>
    <row r="27" spans="1:14" x14ac:dyDescent="0.25">
      <c r="A27" s="197" t="s">
        <v>166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507703378</v>
      </c>
      <c r="K27" s="53">
        <f>SUM(K22:K26)</f>
        <v>1278052838</v>
      </c>
    </row>
    <row r="28" spans="1:14" x14ac:dyDescent="0.25">
      <c r="A28" s="208" t="s">
        <v>113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2934905</v>
      </c>
      <c r="K28" s="7">
        <v>6901793</v>
      </c>
    </row>
    <row r="29" spans="1:14" x14ac:dyDescent="0.25">
      <c r="A29" s="208" t="s">
        <v>114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33483470</v>
      </c>
      <c r="K29" s="7">
        <v>555681500</v>
      </c>
    </row>
    <row r="30" spans="1:14" x14ac:dyDescent="0.25">
      <c r="A30" s="208" t="s">
        <v>14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446011767</v>
      </c>
      <c r="K30" s="7">
        <v>575444150</v>
      </c>
    </row>
    <row r="31" spans="1:14" x14ac:dyDescent="0.2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482430142</v>
      </c>
      <c r="K31" s="53">
        <f>SUM(K28:K30)</f>
        <v>1138027443</v>
      </c>
    </row>
    <row r="32" spans="1:14" ht="25.2" customHeight="1" x14ac:dyDescent="0.25">
      <c r="A32" s="197" t="s">
        <v>36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25273236</v>
      </c>
      <c r="K32" s="53">
        <f>IF(K27&gt;K31,K27-K31,0)</f>
        <v>140025395</v>
      </c>
    </row>
    <row r="33" spans="1:11" ht="27" customHeight="1" x14ac:dyDescent="0.25">
      <c r="A33" s="197" t="s">
        <v>37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x14ac:dyDescent="0.25">
      <c r="A34" s="214" t="s">
        <v>158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x14ac:dyDescent="0.25">
      <c r="A35" s="208" t="s">
        <v>172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>
        <v>0</v>
      </c>
      <c r="K35" s="6">
        <v>0</v>
      </c>
    </row>
    <row r="36" spans="1:11" x14ac:dyDescent="0.25">
      <c r="A36" s="208" t="s">
        <v>27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24106127</v>
      </c>
      <c r="K36" s="7">
        <v>32361601</v>
      </c>
    </row>
    <row r="37" spans="1:11" x14ac:dyDescent="0.25">
      <c r="A37" s="208" t="s">
        <v>28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0</v>
      </c>
      <c r="K37" s="7">
        <v>0</v>
      </c>
    </row>
    <row r="38" spans="1:11" x14ac:dyDescent="0.25">
      <c r="A38" s="197" t="s">
        <v>66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24106127</v>
      </c>
      <c r="K38" s="53">
        <f>SUM(K35:K37)</f>
        <v>32361601</v>
      </c>
    </row>
    <row r="39" spans="1:11" x14ac:dyDescent="0.25">
      <c r="A39" s="208" t="s">
        <v>29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7253</v>
      </c>
      <c r="K39" s="7">
        <v>0</v>
      </c>
    </row>
    <row r="40" spans="1:11" x14ac:dyDescent="0.25">
      <c r="A40" s="208" t="s">
        <v>30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111632086</v>
      </c>
      <c r="K40" s="7">
        <v>111596357</v>
      </c>
    </row>
    <row r="41" spans="1:11" x14ac:dyDescent="0.25">
      <c r="A41" s="208" t="s">
        <v>31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0</v>
      </c>
      <c r="K41" s="7">
        <v>0</v>
      </c>
    </row>
    <row r="42" spans="1:11" x14ac:dyDescent="0.25">
      <c r="A42" s="208" t="s">
        <v>32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0</v>
      </c>
      <c r="K42" s="7">
        <v>0</v>
      </c>
    </row>
    <row r="43" spans="1:11" x14ac:dyDescent="0.25">
      <c r="A43" s="208" t="s">
        <v>33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0</v>
      </c>
      <c r="K43" s="7">
        <v>0</v>
      </c>
    </row>
    <row r="44" spans="1:11" x14ac:dyDescent="0.25">
      <c r="A44" s="197" t="s">
        <v>67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111639339</v>
      </c>
      <c r="K44" s="53">
        <f>SUM(K39:K43)</f>
        <v>111596357</v>
      </c>
    </row>
    <row r="45" spans="1:11" ht="27" customHeight="1" x14ac:dyDescent="0.25">
      <c r="A45" s="197" t="s">
        <v>15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25.2" customHeight="1" x14ac:dyDescent="0.25">
      <c r="A46" s="197" t="s">
        <v>16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87533212</v>
      </c>
      <c r="K46" s="53">
        <f>IF(K44&gt;K38,K44-K38,0)</f>
        <v>79234756</v>
      </c>
    </row>
    <row r="47" spans="1:11" x14ac:dyDescent="0.25">
      <c r="A47" s="208" t="s">
        <v>68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127185</v>
      </c>
      <c r="K47" s="53">
        <f>IF(K19-K20+K32-K33+K45-K46&gt;0,K19-K20+K32-K33+K45-K46,0)</f>
        <v>4609797</v>
      </c>
    </row>
    <row r="48" spans="1:11" x14ac:dyDescent="0.25">
      <c r="A48" s="208" t="s">
        <v>69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x14ac:dyDescent="0.25">
      <c r="A49" s="208" t="s">
        <v>159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855635</v>
      </c>
      <c r="K49" s="7">
        <v>2126747</v>
      </c>
    </row>
    <row r="50" spans="1:11" x14ac:dyDescent="0.25">
      <c r="A50" s="208" t="s">
        <v>173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127185</v>
      </c>
      <c r="K50" s="7">
        <v>4609797</v>
      </c>
    </row>
    <row r="51" spans="1:11" x14ac:dyDescent="0.25">
      <c r="A51" s="208" t="s">
        <v>174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x14ac:dyDescent="0.25">
      <c r="A52" s="230" t="s">
        <v>175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982820</v>
      </c>
      <c r="K52" s="61">
        <f>K49+K50-K51</f>
        <v>6736544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2">
    <dataValidation allowBlank="1" sqref="A1:I1048576 L1:XFD1048576 J1:K6 J13:K13 J18:K21 J27:K27 J31:K34 J38:K38 J44:K48 J50:K1048576"/>
    <dataValidation type="whole" operator="notEqual" allowBlank="1" showInputMessage="1" showErrorMessage="1" errorTitle="Pogrešan unos" error="Mogu se unijeti samo cjelobrojne vrijednosti." sqref="J7:K12 J14:K17 J22:K26 J28:K30 J35:K37 J39:K43 J49:K49">
      <formula1>9999999998</formula1>
    </dataValidation>
  </dataValidations>
  <pageMargins left="0.75" right="0.75" top="1" bottom="1" header="0.5" footer="0.5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zoomScaleNormal="100" zoomScaleSheetLayoutView="110" workbookViewId="0">
      <selection activeCell="P16" sqref="P16"/>
    </sheetView>
  </sheetViews>
  <sheetFormatPr defaultColWidth="9.109375" defaultRowHeight="13.2" x14ac:dyDescent="0.25"/>
  <cols>
    <col min="1" max="16384" width="9.109375" style="52"/>
  </cols>
  <sheetData>
    <row r="1" spans="1:11" ht="12.75" customHeight="1" x14ac:dyDescent="0.25">
      <c r="A1" s="255" t="s">
        <v>195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 x14ac:dyDescent="0.25">
      <c r="A2" s="262" t="s">
        <v>344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x14ac:dyDescent="0.25">
      <c r="A3" s="261" t="s">
        <v>340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22.2" x14ac:dyDescent="0.25">
      <c r="A4" s="257" t="s">
        <v>57</v>
      </c>
      <c r="B4" s="257"/>
      <c r="C4" s="257"/>
      <c r="D4" s="257"/>
      <c r="E4" s="257"/>
      <c r="F4" s="257"/>
      <c r="G4" s="257"/>
      <c r="H4" s="257"/>
      <c r="I4" s="66" t="s">
        <v>276</v>
      </c>
      <c r="J4" s="67" t="s">
        <v>316</v>
      </c>
      <c r="K4" s="67" t="s">
        <v>317</v>
      </c>
    </row>
    <row r="5" spans="1:11" x14ac:dyDescent="0.2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280</v>
      </c>
      <c r="K5" s="73" t="s">
        <v>281</v>
      </c>
    </row>
    <row r="6" spans="1:11" x14ac:dyDescent="0.25">
      <c r="A6" s="214" t="s">
        <v>154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x14ac:dyDescent="0.25">
      <c r="A7" s="208" t="s">
        <v>197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x14ac:dyDescent="0.25">
      <c r="A8" s="208" t="s">
        <v>117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x14ac:dyDescent="0.25">
      <c r="A9" s="208" t="s">
        <v>118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x14ac:dyDescent="0.25">
      <c r="A10" s="208" t="s">
        <v>119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x14ac:dyDescent="0.25">
      <c r="A11" s="208" t="s">
        <v>120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x14ac:dyDescent="0.25">
      <c r="A12" s="197" t="s">
        <v>196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x14ac:dyDescent="0.25">
      <c r="A13" s="208" t="s">
        <v>121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x14ac:dyDescent="0.25">
      <c r="A14" s="208" t="s">
        <v>122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x14ac:dyDescent="0.25">
      <c r="A15" s="208" t="s">
        <v>123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x14ac:dyDescent="0.25">
      <c r="A16" s="208" t="s">
        <v>124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x14ac:dyDescent="0.25">
      <c r="A17" s="208" t="s">
        <v>125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x14ac:dyDescent="0.25">
      <c r="A18" s="208" t="s">
        <v>126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x14ac:dyDescent="0.25">
      <c r="A19" s="197" t="s">
        <v>45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x14ac:dyDescent="0.25">
      <c r="A20" s="197" t="s">
        <v>106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x14ac:dyDescent="0.25">
      <c r="A21" s="211" t="s">
        <v>107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x14ac:dyDescent="0.25">
      <c r="A22" s="214" t="s">
        <v>157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x14ac:dyDescent="0.25">
      <c r="A23" s="208" t="s">
        <v>163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x14ac:dyDescent="0.25">
      <c r="A24" s="208" t="s">
        <v>164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x14ac:dyDescent="0.25">
      <c r="A25" s="208" t="s">
        <v>318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x14ac:dyDescent="0.25">
      <c r="A26" s="208" t="s">
        <v>319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x14ac:dyDescent="0.25">
      <c r="A27" s="208" t="s">
        <v>165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x14ac:dyDescent="0.25">
      <c r="A28" s="197" t="s">
        <v>112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x14ac:dyDescent="0.2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x14ac:dyDescent="0.2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x14ac:dyDescent="0.2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x14ac:dyDescent="0.25">
      <c r="A32" s="197" t="s">
        <v>46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x14ac:dyDescent="0.25">
      <c r="A33" s="197" t="s">
        <v>108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x14ac:dyDescent="0.25">
      <c r="A34" s="197" t="s">
        <v>109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x14ac:dyDescent="0.25">
      <c r="A35" s="214" t="s">
        <v>158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x14ac:dyDescent="0.25">
      <c r="A36" s="208" t="s">
        <v>172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x14ac:dyDescent="0.25">
      <c r="A37" s="208" t="s">
        <v>27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x14ac:dyDescent="0.25">
      <c r="A38" s="208" t="s">
        <v>28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x14ac:dyDescent="0.25">
      <c r="A39" s="197" t="s">
        <v>47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x14ac:dyDescent="0.25">
      <c r="A40" s="208" t="s">
        <v>29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x14ac:dyDescent="0.25">
      <c r="A41" s="208" t="s">
        <v>30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x14ac:dyDescent="0.25">
      <c r="A42" s="208" t="s">
        <v>31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x14ac:dyDescent="0.25">
      <c r="A43" s="208" t="s">
        <v>32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x14ac:dyDescent="0.25">
      <c r="A44" s="208" t="s">
        <v>33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x14ac:dyDescent="0.25">
      <c r="A45" s="197" t="s">
        <v>146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x14ac:dyDescent="0.25">
      <c r="A46" s="197" t="s">
        <v>160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x14ac:dyDescent="0.25">
      <c r="A47" s="197" t="s">
        <v>161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x14ac:dyDescent="0.25">
      <c r="A48" s="197" t="s">
        <v>147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x14ac:dyDescent="0.25">
      <c r="A49" s="197" t="s">
        <v>13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x14ac:dyDescent="0.25">
      <c r="A50" s="197" t="s">
        <v>159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x14ac:dyDescent="0.25">
      <c r="A51" s="197" t="s">
        <v>173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x14ac:dyDescent="0.25">
      <c r="A52" s="197" t="s">
        <v>174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x14ac:dyDescent="0.25">
      <c r="A53" s="211" t="s">
        <v>175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x14ac:dyDescent="0.2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zoomScaleNormal="100" zoomScaleSheetLayoutView="125" workbookViewId="0">
      <selection activeCell="Q12" sqref="Q12"/>
    </sheetView>
  </sheetViews>
  <sheetFormatPr defaultColWidth="9.109375" defaultRowHeight="13.2" x14ac:dyDescent="0.25"/>
  <cols>
    <col min="1" max="4" width="9.109375" style="76"/>
    <col min="5" max="5" width="10.109375" style="76" bestFit="1" customWidth="1"/>
    <col min="6" max="9" width="9.109375" style="76"/>
    <col min="10" max="10" width="10.5546875" style="76" customWidth="1"/>
    <col min="11" max="11" width="11.33203125" style="76" customWidth="1"/>
    <col min="12" max="16384" width="9.109375" style="76"/>
  </cols>
  <sheetData>
    <row r="1" spans="1:12" x14ac:dyDescent="0.25">
      <c r="A1" s="274" t="s">
        <v>278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6" x14ac:dyDescent="0.25">
      <c r="A2" s="42"/>
      <c r="B2" s="74"/>
      <c r="C2" s="284" t="s">
        <v>279</v>
      </c>
      <c r="D2" s="284"/>
      <c r="E2" s="77" t="s">
        <v>320</v>
      </c>
      <c r="F2" s="43" t="s">
        <v>248</v>
      </c>
      <c r="G2" s="285" t="s">
        <v>321</v>
      </c>
      <c r="H2" s="286"/>
      <c r="I2" s="74"/>
      <c r="J2" s="74"/>
      <c r="K2" s="74"/>
      <c r="L2" s="78"/>
    </row>
    <row r="3" spans="1:12" ht="22.2" x14ac:dyDescent="0.25">
      <c r="A3" s="287" t="s">
        <v>57</v>
      </c>
      <c r="B3" s="287"/>
      <c r="C3" s="287"/>
      <c r="D3" s="287"/>
      <c r="E3" s="287"/>
      <c r="F3" s="287"/>
      <c r="G3" s="287"/>
      <c r="H3" s="287"/>
      <c r="I3" s="80" t="s">
        <v>302</v>
      </c>
      <c r="J3" s="81" t="s">
        <v>148</v>
      </c>
      <c r="K3" s="81" t="s">
        <v>149</v>
      </c>
    </row>
    <row r="4" spans="1:12" x14ac:dyDescent="0.25">
      <c r="A4" s="288">
        <v>1</v>
      </c>
      <c r="B4" s="288"/>
      <c r="C4" s="288"/>
      <c r="D4" s="288"/>
      <c r="E4" s="288"/>
      <c r="F4" s="288"/>
      <c r="G4" s="288"/>
      <c r="H4" s="288"/>
      <c r="I4" s="83">
        <v>2</v>
      </c>
      <c r="J4" s="82" t="s">
        <v>280</v>
      </c>
      <c r="K4" s="82" t="s">
        <v>281</v>
      </c>
    </row>
    <row r="5" spans="1:12" x14ac:dyDescent="0.25">
      <c r="A5" s="276" t="s">
        <v>282</v>
      </c>
      <c r="B5" s="277"/>
      <c r="C5" s="277"/>
      <c r="D5" s="277"/>
      <c r="E5" s="277"/>
      <c r="F5" s="277"/>
      <c r="G5" s="277"/>
      <c r="H5" s="277"/>
      <c r="I5" s="44">
        <v>1</v>
      </c>
      <c r="J5" s="6">
        <v>164000000</v>
      </c>
      <c r="K5" s="6">
        <v>164000000</v>
      </c>
    </row>
    <row r="6" spans="1:12" x14ac:dyDescent="0.25">
      <c r="A6" s="276" t="s">
        <v>283</v>
      </c>
      <c r="B6" s="277"/>
      <c r="C6" s="277"/>
      <c r="D6" s="277"/>
      <c r="E6" s="277"/>
      <c r="F6" s="277"/>
      <c r="G6" s="277"/>
      <c r="H6" s="277"/>
      <c r="I6" s="44">
        <v>2</v>
      </c>
      <c r="J6" s="7">
        <v>16921764</v>
      </c>
      <c r="K6" s="7">
        <v>16921764</v>
      </c>
    </row>
    <row r="7" spans="1:12" x14ac:dyDescent="0.25">
      <c r="A7" s="276" t="s">
        <v>284</v>
      </c>
      <c r="B7" s="277"/>
      <c r="C7" s="277"/>
      <c r="D7" s="277"/>
      <c r="E7" s="277"/>
      <c r="F7" s="277"/>
      <c r="G7" s="277"/>
      <c r="H7" s="277"/>
      <c r="I7" s="44">
        <v>3</v>
      </c>
      <c r="J7" s="7">
        <v>5039336761</v>
      </c>
      <c r="K7" s="7">
        <v>5435730892</v>
      </c>
    </row>
    <row r="8" spans="1:12" x14ac:dyDescent="0.25">
      <c r="A8" s="276" t="s">
        <v>285</v>
      </c>
      <c r="B8" s="277"/>
      <c r="C8" s="277"/>
      <c r="D8" s="277"/>
      <c r="E8" s="277"/>
      <c r="F8" s="277"/>
      <c r="G8" s="277"/>
      <c r="H8" s="277"/>
      <c r="I8" s="44">
        <v>4</v>
      </c>
      <c r="J8" s="7">
        <v>38728424</v>
      </c>
      <c r="K8" s="7">
        <v>115352924</v>
      </c>
    </row>
    <row r="9" spans="1:12" x14ac:dyDescent="0.25">
      <c r="A9" s="276" t="s">
        <v>286</v>
      </c>
      <c r="B9" s="277"/>
      <c r="C9" s="277"/>
      <c r="D9" s="277"/>
      <c r="E9" s="277"/>
      <c r="F9" s="277"/>
      <c r="G9" s="277"/>
      <c r="H9" s="277"/>
      <c r="I9" s="44">
        <v>5</v>
      </c>
      <c r="J9" s="7">
        <v>586394131</v>
      </c>
      <c r="K9" s="7">
        <v>386096060</v>
      </c>
    </row>
    <row r="10" spans="1:12" x14ac:dyDescent="0.25">
      <c r="A10" s="276" t="s">
        <v>287</v>
      </c>
      <c r="B10" s="277"/>
      <c r="C10" s="277"/>
      <c r="D10" s="277"/>
      <c r="E10" s="277"/>
      <c r="F10" s="277"/>
      <c r="G10" s="277"/>
      <c r="H10" s="277"/>
      <c r="I10" s="44">
        <v>6</v>
      </c>
      <c r="J10" s="7">
        <v>0</v>
      </c>
      <c r="K10" s="7">
        <v>0</v>
      </c>
    </row>
    <row r="11" spans="1:12" x14ac:dyDescent="0.25">
      <c r="A11" s="276" t="s">
        <v>288</v>
      </c>
      <c r="B11" s="277"/>
      <c r="C11" s="277"/>
      <c r="D11" s="277"/>
      <c r="E11" s="277"/>
      <c r="F11" s="277"/>
      <c r="G11" s="277"/>
      <c r="H11" s="277"/>
      <c r="I11" s="44">
        <v>7</v>
      </c>
      <c r="J11" s="7">
        <v>0</v>
      </c>
      <c r="K11" s="7">
        <v>0</v>
      </c>
    </row>
    <row r="12" spans="1:12" x14ac:dyDescent="0.25">
      <c r="A12" s="276" t="s">
        <v>289</v>
      </c>
      <c r="B12" s="277"/>
      <c r="C12" s="277"/>
      <c r="D12" s="277"/>
      <c r="E12" s="277"/>
      <c r="F12" s="277"/>
      <c r="G12" s="277"/>
      <c r="H12" s="277"/>
      <c r="I12" s="44">
        <v>8</v>
      </c>
      <c r="J12" s="7">
        <v>0</v>
      </c>
      <c r="K12" s="7">
        <v>0</v>
      </c>
    </row>
    <row r="13" spans="1:12" x14ac:dyDescent="0.25">
      <c r="A13" s="276" t="s">
        <v>290</v>
      </c>
      <c r="B13" s="277"/>
      <c r="C13" s="277"/>
      <c r="D13" s="277"/>
      <c r="E13" s="277"/>
      <c r="F13" s="277"/>
      <c r="G13" s="277"/>
      <c r="H13" s="277"/>
      <c r="I13" s="44">
        <v>9</v>
      </c>
      <c r="J13" s="7">
        <v>0</v>
      </c>
      <c r="K13" s="7">
        <v>0</v>
      </c>
    </row>
    <row r="14" spans="1:12" x14ac:dyDescent="0.25">
      <c r="A14" s="278" t="s">
        <v>291</v>
      </c>
      <c r="B14" s="279"/>
      <c r="C14" s="279"/>
      <c r="D14" s="279"/>
      <c r="E14" s="279"/>
      <c r="F14" s="279"/>
      <c r="G14" s="279"/>
      <c r="H14" s="279"/>
      <c r="I14" s="44">
        <v>10</v>
      </c>
      <c r="J14" s="53">
        <f>SUM(J5:J13)</f>
        <v>5845381080</v>
      </c>
      <c r="K14" s="53">
        <f>SUM(K5:K13)</f>
        <v>6118101640</v>
      </c>
    </row>
    <row r="15" spans="1:12" x14ac:dyDescent="0.25">
      <c r="A15" s="276" t="s">
        <v>292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2" x14ac:dyDescent="0.25">
      <c r="A16" s="276" t="s">
        <v>293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x14ac:dyDescent="0.25">
      <c r="A17" s="276" t="s">
        <v>294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x14ac:dyDescent="0.25">
      <c r="A18" s="276" t="s">
        <v>295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x14ac:dyDescent="0.25">
      <c r="A19" s="276" t="s">
        <v>296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x14ac:dyDescent="0.25">
      <c r="A20" s="276" t="s">
        <v>297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x14ac:dyDescent="0.25">
      <c r="A21" s="278" t="s">
        <v>298</v>
      </c>
      <c r="B21" s="279"/>
      <c r="C21" s="279"/>
      <c r="D21" s="279"/>
      <c r="E21" s="279"/>
      <c r="F21" s="279"/>
      <c r="G21" s="279"/>
      <c r="H21" s="279"/>
      <c r="I21" s="44">
        <v>17</v>
      </c>
      <c r="J21" s="79">
        <f>SUM(J15:J20)</f>
        <v>0</v>
      </c>
      <c r="K21" s="79">
        <f>SUM(K15:K20)</f>
        <v>0</v>
      </c>
    </row>
    <row r="22" spans="1:11" x14ac:dyDescent="0.2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x14ac:dyDescent="0.25">
      <c r="A23" s="268" t="s">
        <v>299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 x14ac:dyDescent="0.25">
      <c r="A24" s="270" t="s">
        <v>300</v>
      </c>
      <c r="B24" s="271"/>
      <c r="C24" s="271"/>
      <c r="D24" s="271"/>
      <c r="E24" s="271"/>
      <c r="F24" s="271"/>
      <c r="G24" s="271"/>
      <c r="H24" s="271"/>
      <c r="I24" s="48">
        <v>19</v>
      </c>
      <c r="J24" s="79"/>
      <c r="K24" s="79"/>
    </row>
    <row r="25" spans="1:11" ht="30" customHeight="1" x14ac:dyDescent="0.25">
      <c r="A25" s="272" t="s">
        <v>301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protectedRanges>
    <protectedRange sqref="E2" name="Range1_1"/>
    <protectedRange sqref="G2:H2" name="Range1"/>
  </protectedRanges>
  <mergeCells count="26"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3">
    <dataValidation allowBlank="1" sqref="A1:I1048576 L1:XFD1048576 J1:K4 J15:K1048576"/>
    <dataValidation type="whole" operator="greaterThanOrEqual" allowBlank="1" showInputMessage="1" showErrorMessage="1" errorTitle="Pogrešan unos" error="Mogu se unijeti samo cjelobrojne pozitivne vrijednosti." sqref="J14:K14">
      <formula1>0</formula1>
    </dataValidation>
    <dataValidation type="whole" operator="notEqual" allowBlank="1" showInputMessage="1" showErrorMessage="1" errorTitle="Pogrešan unos" error="Mogu se unijeti samo cjelobrojne vrijednosti." sqref="J5:K13">
      <formula1>999999999999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zoomScaleNormal="100" workbookViewId="0"/>
  </sheetViews>
  <sheetFormatPr defaultRowHeight="13.2" x14ac:dyDescent="0.25"/>
  <sheetData>
    <row r="1" spans="1:10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6" x14ac:dyDescent="0.3">
      <c r="A2" s="289" t="s">
        <v>277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 x14ac:dyDescent="0.25">
      <c r="A4" s="290" t="s">
        <v>313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 x14ac:dyDescent="0.25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 x14ac:dyDescent="0.25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 x14ac:dyDescent="0.25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 x14ac:dyDescent="0.25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 x14ac:dyDescent="0.25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 x14ac:dyDescent="0.25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x14ac:dyDescent="0.2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 x14ac:dyDescent="0.2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Bilješke!Podrucje_ispisa</vt:lpstr>
      <vt:lpstr>'OPĆI PODACI'!Podrucje_ispisa</vt:lpstr>
      <vt:lpstr>PK!Podrucje_ispisa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Doris Vičić</cp:lastModifiedBy>
  <cp:lastPrinted>2012-10-29T14:30:50Z</cp:lastPrinted>
  <dcterms:created xsi:type="dcterms:W3CDTF">2008-10-17T11:51:54Z</dcterms:created>
  <dcterms:modified xsi:type="dcterms:W3CDTF">2012-10-30T07:51:59Z</dcterms:modified>
</cp:coreProperties>
</file>