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548" windowWidth="15576" windowHeight="1083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<sst xmlns="http://schemas.openxmlformats.org/spreadsheetml/2006/main" count="412" uniqueCount="357">
  <si>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</si>
  <si>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</si>
  <si>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</si>
  <si>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</si>
  <si>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</si>
  <si>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</si>
  <si>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</si>
  <si>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</si>
  <si>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</si>
  <si>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</si>
  <si>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</si>
  <si>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</si>
  <si>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</si>
  <si>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</si>
  <si>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</si>
  <si>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</si>
  <si>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</si>
  <si>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</si>
  <si>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</si>
  <si>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</si>
  <si>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</si>
  <si>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</si>
  <si>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</si>
  <si>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</si>
  <si>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</si>
  <si>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</si>
  <si>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</si>
  <si>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</si>
  <si>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</si>
  <si>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</si>
  <si>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</si>
  <si>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</si>
  <si>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</si>
  <si>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</si>
  <si>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</si>
  <si>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</si>
  <si>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</si>
  <si>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</si>
  <si>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</si>
  <si>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</si>
  <si>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</si>
  <si>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</si>
  <si>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</si>
  <si>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</si>
  <si>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</si>
  <si>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</si>
  <si>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</si>
  <si>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</si>
  <si>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</si>
  <si>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</si>
  <si>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</si>
  <si>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</si>
  <si>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</si>
  <si>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</si>
  <si>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</si>
  <si>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</si>
  <si>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</si>
  <si>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</si>
  <si>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</si>
  <si>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</si>
  <si>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</si>
  <si>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</si>
  <si>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</si>
  <si>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</si>
  <si>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</si>
  <si>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</si>
  <si>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</si>
  <si>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</si>
  <si>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</si>
  <si>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</si>
  <si>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</si>
  <si>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</si>
  <si>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</si>
  <si>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</si>
  <si>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</si>
  <si>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</si>
  <si>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</si>
  <si>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</si>
  <si>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</si>
  <si>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</si>
  <si>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</si>
  <si>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</si>
  <si>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</si>
  <si>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</si>
  <si>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</si>
  <si>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</si>
  <si>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</si>
  <si>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</si>
  <si>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</si>
  <si>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</si>
  <si>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</si>
  <si>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</si>
  <si>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</si>
  <si>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</si>
  <si>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</si>
  <si>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</si>
  <si>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</si>
  <si>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</si>
  <si>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</si>
  <si>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</si>
  <si>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</si>
  <si>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</si>
  <si>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</si>
  <si>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</si>
  <si>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</si>
  <si>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</si>
  <si>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</si>
  <si>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</si>
  <si>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</si>
  <si>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</si>
  <si>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</si>
  <si>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</si>
  <si>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</si>
  <si>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</si>
  <si>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</si>
  <si>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</si>
  <si>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</si>
  <si>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</si>
  <si>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</si>
  <si>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</si>
  <si>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</si>
  <si>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</si>
  <si>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</si>
  <si>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</si>
  <si>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</si>
  <si>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</si>
  <si>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</si>
  <si>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</si>
  <si>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</si>
  <si>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</si>
  <si>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</si>
  <si>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</si>
  <si>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</si>
  <si>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</si>
  <si>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</si>
  <si>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</si>
  <si>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</si>
  <si>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</si>
  <si>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</si>
  <si>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</si>
  <si>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</si>
  <si>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</si>
  <si>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</si>
  <si>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</si>
  <si>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</si>
  <si>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</si>
  <si>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</si>
  <si>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</si>
  <si>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</si>
  <si>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</si>
  <si>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</si>
  <si>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</si>
  <si>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</si>
  <si>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</si>
  <si>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</si>
  <si>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</si>
  <si>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</si>
  <si>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</si>
  <si>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</si>
  <si>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</si>
  <si>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</si>
  <si>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</si>
  <si>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</si>
  <si>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</si>
  <si>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</si>
  <si>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</si>
  <si>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</si>
  <si>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</si>
  <si>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</si>
  <si>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</si>
  <si>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</si>
  <si>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</si>
  <si>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</si>
  <si>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</si>
  <si>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</si>
  <si>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</si>
  <si>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</si>
  <si>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</si>
  <si>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</si>
  <si>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</si>
  <si>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</si>
  <si>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</si>
  <si>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</si>
  <si>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</si>
  <si>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</si>
  <si>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</si>
  <si>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</si>
  <si>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</si>
  <si>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</si>
  <si>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</si>
  <si>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</si>
  <si>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</si>
  <si>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</si>
  <si>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</si>
  <si>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</si>
  <si>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</si>
  <si>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</si>
  <si>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</si>
  <si>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</si>
  <si>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</si>
  <si>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</si>
  <si>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</si>
  <si>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</si>
  <si>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</si>
  <si>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</si>
  <si>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</si>
  <si>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</si>
  <si>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</si>
  <si>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</si>
  <si>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</si>
  <si>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</si>
  <si>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</si>
  <si>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</si>
  <si>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</si>
  <si>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</si>
  <si>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</si>
  <si>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</si>
  <si>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</si>
  <si>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</si>
  <si>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</si>
  <si>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</si>
  <si>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</si>
  <si>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</si>
  <si>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</si>
  <si>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</si>
  <si>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</si>
  <si>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</si>
  <si>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</si>
  <si>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</si>
  <si>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</si>
  <si>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</si>
  <si>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</si>
  <si>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</si>
  <si>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</si>
  <si>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</si>
  <si>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</si>
  <si>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</si>
  <si>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</si>
  <si>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</si>
  <si>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</si>
  <si>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</si>
  <si>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</si>
  <si>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</si>
  <si>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</si>
  <si>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</si>
  <si>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</si>
  <si>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</si>
  <si>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</si>
  <si>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</si>
  <si>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</si>
  <si>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</si>
  <si>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</si>
  <si>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</si>
  <si>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</si>
  <si>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</si>
  <si>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</si>
  <si>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</si>
  <si>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</si>
  <si>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</si>
  <si>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</si>
  <si>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</si>
  <si>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</si>
  <si>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</si>
  <si>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</si>
  <si>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</si>
  <si>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</si>
  <si>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</si>
  <si>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</si>
  <si>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</si>
  <si>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</si>
  <si>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</si>
  <si>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</si>
  <si>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</si>
  <si>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</si>
  <si>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</si>
  <si>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</si>
  <si>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</si>
  <si>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</si>
  <si>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</si>
  <si>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</si>
  <si>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</si>
  <si>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</si>
  <si>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</si>
  <si>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</si>
  <si>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</si>
  <si>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</si>
  <si>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</si>
  <si>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</si>
  <si>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</si>
  <si>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</si>
  <si>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</si>
  <si>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</si>
  <si>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</si>
  <si>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</si>
  <si>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</si>
  <si>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</si>
  <si>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</si>
  <si>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</si>
  <si>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</si>
  <si>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</si>
  <si>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</si>
  <si>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</si>
  <si>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</si>
  <si>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</si>
  <si>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</si>
  <si>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</si>
  <si>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</si>
  <si>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</si>
  <si>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</si>
  <si>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</si>
  <si>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</si>
  <si>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</si>
  <si>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</si>
  <si>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</si>
  <si>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</si>
  <si>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</si>
  <si>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</si>
  <si>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</si>
  <si>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</si>
  <si>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</si>
  <si>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</si>
  <si>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</si>
  <si>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</si>
  <si>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</si>
  <si>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</si>
  <si>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</si>
  <si>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</si>
  <si>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</si>
  <si>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</si>
  <si>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</si>
  <si>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</si>
  <si>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</si>
  <si>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</si>
  <si>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</si>
  <si>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</si>
  <si>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TDR d.o.o.</t>
  </si>
  <si>
    <t>ROVINJ, OBALA VLADIMIRA NAZORA 1</t>
  </si>
  <si>
    <t>01773259</t>
  </si>
  <si>
    <t>ADRIA RESORTS d.o.o.</t>
  </si>
  <si>
    <t>01537733</t>
  </si>
  <si>
    <t>HRVATSKI DUHANI d.d.</t>
  </si>
  <si>
    <t>VIROVITICA, OSJEČKA 2</t>
  </si>
  <si>
    <t>01744216</t>
  </si>
  <si>
    <t>ISTRAGRAFIKA d.d.</t>
  </si>
  <si>
    <t>03075290</t>
  </si>
  <si>
    <t>INOVINE d.d.</t>
  </si>
  <si>
    <t>ZAGREB, DRAŠKOVIĆEVA 27</t>
  </si>
  <si>
    <t>02330725</t>
  </si>
  <si>
    <t>TVORNICA DUHANA ZAGREB d.d.</t>
  </si>
  <si>
    <t>03212785</t>
  </si>
  <si>
    <t>Vitomir Palinec</t>
  </si>
  <si>
    <t>052 801 118</t>
  </si>
  <si>
    <t>052 811 284</t>
  </si>
  <si>
    <t>Branko Zec</t>
  </si>
  <si>
    <t>stanje na dan 31.12.2012.</t>
  </si>
  <si>
    <t>u razdoblju 01.01.2012. do 31.12.2012.</t>
  </si>
  <si>
    <t>Obveznik: ADRIS GRUPA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</si>
</sst>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21" fillId="33" borderId="28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33" borderId="28" xfId="53" applyFont="1" applyFill="1" applyBorder="1" applyAlignment="1" applyProtection="1">
      <alignment horizontal="left" vertical="center"/>
      <protection hidden="1" locked="0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49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1" fillId="33" borderId="28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9" applyFont="1" applyAlignment="1">
      <alignment/>
      <protection/>
    </xf>
    <xf numFmtId="0" fontId="18" fillId="0" borderId="0" xfId="59" applyFont="1" applyBorder="1" applyAlignment="1">
      <alignment horizontal="justify" vertical="top" wrapText="1"/>
      <protection/>
    </xf>
    <xf numFmtId="0" fontId="12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Normal_TFI-POD 2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5" t="s">
        <v>257</v>
      </c>
      <c r="B2" s="175"/>
      <c r="C2" s="175"/>
      <c r="D2" s="176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7" t="s">
        <v>259</v>
      </c>
      <c r="B4" s="177"/>
      <c r="C4" s="177"/>
      <c r="D4" s="177"/>
      <c r="E4" s="177"/>
      <c r="F4" s="177"/>
      <c r="G4" s="177"/>
      <c r="H4" s="177"/>
      <c r="I4" s="17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324</v>
      </c>
      <c r="D6" s="139"/>
      <c r="E6" s="178"/>
      <c r="F6" s="178"/>
      <c r="G6" s="178"/>
      <c r="H6" s="178"/>
      <c r="I6" s="39"/>
      <c r="J6" s="22"/>
      <c r="K6" s="22"/>
      <c r="L6" s="22"/>
    </row>
    <row r="7" spans="1:12" ht="12.75">
      <c r="A7" s="40"/>
      <c r="B7" s="40"/>
      <c r="C7" s="31"/>
      <c r="D7" s="31"/>
      <c r="E7" s="178"/>
      <c r="F7" s="178"/>
      <c r="G7" s="178"/>
      <c r="H7" s="178"/>
      <c r="I7" s="39"/>
      <c r="J7" s="22"/>
      <c r="K7" s="22"/>
      <c r="L7" s="22"/>
    </row>
    <row r="8" spans="1:12" ht="12.75">
      <c r="A8" s="179" t="s">
        <v>261</v>
      </c>
      <c r="B8" s="180"/>
      <c r="C8" s="138" t="s">
        <v>325</v>
      </c>
      <c r="D8" s="139"/>
      <c r="E8" s="178"/>
      <c r="F8" s="178"/>
      <c r="G8" s="178"/>
      <c r="H8" s="17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38" t="s">
        <v>326</v>
      </c>
      <c r="D10" s="17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327</v>
      </c>
      <c r="D12" s="167"/>
      <c r="E12" s="167"/>
      <c r="F12" s="167"/>
      <c r="G12" s="167"/>
      <c r="H12" s="167"/>
      <c r="I12" s="16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9">
        <v>52210</v>
      </c>
      <c r="D14" s="170"/>
      <c r="E14" s="31"/>
      <c r="F14" s="140" t="s">
        <v>328</v>
      </c>
      <c r="G14" s="167"/>
      <c r="H14" s="167"/>
      <c r="I14" s="16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329</v>
      </c>
      <c r="D16" s="167"/>
      <c r="E16" s="167"/>
      <c r="F16" s="167"/>
      <c r="G16" s="167"/>
      <c r="H16" s="167"/>
      <c r="I16" s="16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60" t="s">
        <v>330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60" t="s">
        <v>331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374</v>
      </c>
      <c r="D22" s="140" t="s">
        <v>328</v>
      </c>
      <c r="E22" s="163"/>
      <c r="F22" s="164"/>
      <c r="G22" s="165"/>
      <c r="H22" s="16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40" t="s">
        <v>332</v>
      </c>
      <c r="E24" s="163"/>
      <c r="F24" s="163"/>
      <c r="G24" s="164"/>
      <c r="H24" s="38" t="s">
        <v>270</v>
      </c>
      <c r="I24" s="118">
        <v>3926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8" t="s">
        <v>333</v>
      </c>
      <c r="D26" s="49"/>
      <c r="E26" s="22"/>
      <c r="F26" s="50"/>
      <c r="G26" s="126" t="s">
        <v>273</v>
      </c>
      <c r="H26" s="127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6" t="s">
        <v>335</v>
      </c>
      <c r="B30" s="148"/>
      <c r="C30" s="148"/>
      <c r="D30" s="149"/>
      <c r="E30" s="146" t="s">
        <v>336</v>
      </c>
      <c r="F30" s="148"/>
      <c r="G30" s="149"/>
      <c r="H30" s="150" t="s">
        <v>337</v>
      </c>
      <c r="I30" s="151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6"/>
      <c r="J31" s="22"/>
      <c r="K31" s="22"/>
      <c r="L31" s="22"/>
    </row>
    <row r="32" spans="1:12" ht="12.75">
      <c r="A32" s="146" t="s">
        <v>338</v>
      </c>
      <c r="B32" s="148"/>
      <c r="C32" s="148"/>
      <c r="D32" s="149"/>
      <c r="E32" s="146" t="s">
        <v>336</v>
      </c>
      <c r="F32" s="148"/>
      <c r="G32" s="149"/>
      <c r="H32" s="150" t="s">
        <v>339</v>
      </c>
      <c r="I32" s="151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6" t="s">
        <v>340</v>
      </c>
      <c r="B34" s="148"/>
      <c r="C34" s="148"/>
      <c r="D34" s="149"/>
      <c r="E34" s="146" t="s">
        <v>341</v>
      </c>
      <c r="F34" s="148"/>
      <c r="G34" s="149"/>
      <c r="H34" s="150" t="s">
        <v>342</v>
      </c>
      <c r="I34" s="151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6" t="s">
        <v>343</v>
      </c>
      <c r="B36" s="148"/>
      <c r="C36" s="148"/>
      <c r="D36" s="149"/>
      <c r="E36" s="146" t="s">
        <v>336</v>
      </c>
      <c r="F36" s="148"/>
      <c r="G36" s="149"/>
      <c r="H36" s="150" t="s">
        <v>344</v>
      </c>
      <c r="I36" s="151"/>
      <c r="J36" s="22"/>
      <c r="K36" s="22"/>
      <c r="L36" s="22"/>
    </row>
    <row r="37" spans="1:12" ht="12.75">
      <c r="A37" s="58"/>
      <c r="B37" s="58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6" t="s">
        <v>345</v>
      </c>
      <c r="B38" s="148"/>
      <c r="C38" s="148"/>
      <c r="D38" s="149"/>
      <c r="E38" s="146" t="s">
        <v>346</v>
      </c>
      <c r="F38" s="148"/>
      <c r="G38" s="149"/>
      <c r="H38" s="150" t="s">
        <v>347</v>
      </c>
      <c r="I38" s="151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6" t="s">
        <v>348</v>
      </c>
      <c r="B40" s="148"/>
      <c r="C40" s="148"/>
      <c r="D40" s="149"/>
      <c r="E40" s="146" t="s">
        <v>336</v>
      </c>
      <c r="F40" s="148"/>
      <c r="G40" s="149"/>
      <c r="H40" s="150" t="s">
        <v>349</v>
      </c>
      <c r="I40" s="151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/>
      <c r="D44" s="139"/>
      <c r="E44" s="32"/>
      <c r="F44" s="140"/>
      <c r="G44" s="141"/>
      <c r="H44" s="141"/>
      <c r="I44" s="142"/>
      <c r="J44" s="22"/>
      <c r="K44" s="22"/>
      <c r="L44" s="22"/>
    </row>
    <row r="45" spans="1:12" ht="12.75">
      <c r="A45" s="58"/>
      <c r="B45" s="58"/>
      <c r="C45" s="143"/>
      <c r="D45" s="144"/>
      <c r="E45" s="31"/>
      <c r="F45" s="143"/>
      <c r="G45" s="145"/>
      <c r="H45" s="66"/>
      <c r="I45" s="66"/>
      <c r="J45" s="22"/>
      <c r="K45" s="22"/>
      <c r="L45" s="22"/>
    </row>
    <row r="46" spans="1:12" ht="12.75">
      <c r="A46" s="121" t="s">
        <v>278</v>
      </c>
      <c r="B46" s="122"/>
      <c r="C46" s="146" t="s">
        <v>350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351</v>
      </c>
      <c r="D48" s="124"/>
      <c r="E48" s="125"/>
      <c r="F48" s="32"/>
      <c r="G48" s="38" t="s">
        <v>281</v>
      </c>
      <c r="H48" s="128" t="s">
        <v>352</v>
      </c>
      <c r="I48" s="125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330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353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8"/>
      <c r="B53" s="68"/>
      <c r="C53" s="132" t="s">
        <v>283</v>
      </c>
      <c r="D53" s="132"/>
      <c r="E53" s="132"/>
      <c r="F53" s="132"/>
      <c r="G53" s="132"/>
      <c r="H53" s="132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0" t="s">
        <v>284</v>
      </c>
      <c r="C55" s="131"/>
      <c r="D55" s="131"/>
      <c r="E55" s="131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36" t="s">
        <v>317</v>
      </c>
      <c r="I56" s="136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36"/>
      <c r="I57" s="136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36"/>
      <c r="I58" s="136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36"/>
      <c r="I59" s="136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36"/>
      <c r="I60" s="136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10:D10 I24" name="Range1"/>
    <protectedRange sqref="C8:D8" name="Range1_1"/>
    <protectedRange sqref="C6:D6" name="Range1_2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C26" name="Range1_12"/>
    <protectedRange sqref="I26" name="Range1_13"/>
    <protectedRange sqref="A30:D30" name="Range1_14"/>
    <protectedRange sqref="E30:I30" name="Range1_3_1"/>
    <protectedRange sqref="A32:I32" name="Range1_3_1_1"/>
    <protectedRange sqref="A34:D34" name="Range1_3_2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10" zoomScalePageLayoutView="0" workbookViewId="0" topLeftCell="A1">
      <selection activeCell="N113" sqref="N113"/>
    </sheetView>
  </sheetViews>
  <sheetFormatPr defaultColWidth="9.140625" defaultRowHeight="12.75"/>
  <cols>
    <col min="10" max="11" width="10.8515625" style="0" bestFit="1" customWidth="1"/>
  </cols>
  <sheetData>
    <row r="1" spans="1:11" ht="12.75">
      <c r="A1" s="181" t="s">
        <v>159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354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.75">
      <c r="A4" s="191" t="s">
        <v>356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30.75" thickBot="1">
      <c r="A5" s="194" t="s">
        <v>61</v>
      </c>
      <c r="B5" s="195"/>
      <c r="C5" s="195"/>
      <c r="D5" s="195"/>
      <c r="E5" s="195"/>
      <c r="F5" s="195"/>
      <c r="G5" s="195"/>
      <c r="H5" s="196"/>
      <c r="I5" s="76" t="s">
        <v>288</v>
      </c>
      <c r="J5" s="77" t="s">
        <v>115</v>
      </c>
      <c r="K5" s="78" t="s">
        <v>116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0">
        <v>2</v>
      </c>
      <c r="J6" s="79">
        <v>3</v>
      </c>
      <c r="K6" s="79">
        <v>4</v>
      </c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2.75">
      <c r="A8" s="201" t="s">
        <v>62</v>
      </c>
      <c r="B8" s="202"/>
      <c r="C8" s="202"/>
      <c r="D8" s="202"/>
      <c r="E8" s="202"/>
      <c r="F8" s="202"/>
      <c r="G8" s="202"/>
      <c r="H8" s="203"/>
      <c r="I8" s="6">
        <v>1</v>
      </c>
      <c r="J8" s="11">
        <v>0</v>
      </c>
      <c r="K8" s="11">
        <v>0</v>
      </c>
    </row>
    <row r="9" spans="1:11" ht="12.75">
      <c r="A9" s="204" t="s">
        <v>13</v>
      </c>
      <c r="B9" s="205"/>
      <c r="C9" s="205"/>
      <c r="D9" s="205"/>
      <c r="E9" s="205"/>
      <c r="F9" s="205"/>
      <c r="G9" s="205"/>
      <c r="H9" s="206"/>
      <c r="I9" s="4">
        <v>2</v>
      </c>
      <c r="J9" s="12">
        <f>J10+J17+J27+J36+J40</f>
        <v>3962573267</v>
      </c>
      <c r="K9" s="12">
        <f>K10+K17+K27+K36+K40</f>
        <v>3913210332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163366696</v>
      </c>
      <c r="K10" s="12">
        <f>SUM(K11:K16)</f>
        <v>162972704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0</v>
      </c>
      <c r="K11" s="13">
        <v>0</v>
      </c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20433240</v>
      </c>
      <c r="K12" s="13">
        <v>24321691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130815030</v>
      </c>
      <c r="K13" s="13">
        <v>130815030</v>
      </c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>
        <v>0</v>
      </c>
      <c r="K14" s="13">
        <v>130555</v>
      </c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2633082</v>
      </c>
      <c r="K15" s="13">
        <v>2946060</v>
      </c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>
        <v>9485344</v>
      </c>
      <c r="K16" s="13">
        <v>4759368</v>
      </c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3543259911</v>
      </c>
      <c r="K17" s="12">
        <f>SUM(K18:K26)</f>
        <v>3458076247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337329930</v>
      </c>
      <c r="K18" s="13">
        <v>354109421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2142488782</v>
      </c>
      <c r="K19" s="13">
        <v>2082481626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588645850</v>
      </c>
      <c r="K20" s="13">
        <v>487957939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63785239</v>
      </c>
      <c r="K21" s="13">
        <v>68182569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>
        <v>0</v>
      </c>
      <c r="K22" s="13">
        <v>0</v>
      </c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70238209</v>
      </c>
      <c r="K23" s="13">
        <v>58911627</v>
      </c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236156845</v>
      </c>
      <c r="K24" s="13">
        <v>301881756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22793188</v>
      </c>
      <c r="K25" s="13">
        <v>25020041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>
        <v>81821868</v>
      </c>
      <c r="K26" s="13">
        <v>79531268</v>
      </c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157821243</v>
      </c>
      <c r="K27" s="12">
        <f>SUM(K28:K35)</f>
        <v>165016243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0</v>
      </c>
      <c r="K28" s="13">
        <v>0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>
        <v>0</v>
      </c>
      <c r="K29" s="13">
        <v>0</v>
      </c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147344706</v>
      </c>
      <c r="K30" s="13">
        <v>158124035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>
        <v>0</v>
      </c>
      <c r="K31" s="13">
        <v>0</v>
      </c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0</v>
      </c>
      <c r="K32" s="13">
        <v>0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10476537</v>
      </c>
      <c r="K33" s="13">
        <v>6892208</v>
      </c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>
        <v>0</v>
      </c>
      <c r="K34" s="13">
        <v>0</v>
      </c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>
        <v>0</v>
      </c>
      <c r="K35" s="13">
        <v>0</v>
      </c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172530</v>
      </c>
      <c r="K36" s="12">
        <f>SUM(K37:K39)</f>
        <v>183692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>
        <v>0</v>
      </c>
      <c r="K37" s="13">
        <v>0</v>
      </c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168158</v>
      </c>
      <c r="K38" s="13">
        <v>143995</v>
      </c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>
        <v>4372</v>
      </c>
      <c r="K39" s="13">
        <v>39697</v>
      </c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97952887</v>
      </c>
      <c r="K40" s="13">
        <v>126961446</v>
      </c>
    </row>
    <row r="41" spans="1:11" ht="12.75">
      <c r="A41" s="204" t="s">
        <v>248</v>
      </c>
      <c r="B41" s="205"/>
      <c r="C41" s="205"/>
      <c r="D41" s="205"/>
      <c r="E41" s="205"/>
      <c r="F41" s="205"/>
      <c r="G41" s="205"/>
      <c r="H41" s="206"/>
      <c r="I41" s="4">
        <v>34</v>
      </c>
      <c r="J41" s="12">
        <f>J42+J50+J57+J65</f>
        <v>4820398182</v>
      </c>
      <c r="K41" s="12">
        <f>K42+K50+K57+K65</f>
        <v>5044390229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707553550</v>
      </c>
      <c r="K42" s="12">
        <f>SUM(K43:K49)</f>
        <v>724414794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225551877</v>
      </c>
      <c r="K43" s="13">
        <v>315905906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126875912</v>
      </c>
      <c r="K44" s="13">
        <v>185051056</v>
      </c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92134772</v>
      </c>
      <c r="K45" s="13">
        <v>74915513</v>
      </c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256403451</v>
      </c>
      <c r="K46" s="13">
        <v>143277246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6585401</v>
      </c>
      <c r="K47" s="13">
        <v>5262936</v>
      </c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2137</v>
      </c>
      <c r="K48" s="13">
        <v>2137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>
        <v>0</v>
      </c>
      <c r="K49" s="13">
        <v>0</v>
      </c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872865474</v>
      </c>
      <c r="K50" s="12">
        <f>SUM(K51:K56)</f>
        <v>1084003700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0</v>
      </c>
      <c r="K51" s="13">
        <v>0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324533525</v>
      </c>
      <c r="K52" s="13">
        <v>380826515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>
        <v>243849664</v>
      </c>
      <c r="K53" s="13">
        <v>176793337</v>
      </c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1906010</v>
      </c>
      <c r="K54" s="13">
        <v>1620067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89560565</v>
      </c>
      <c r="K55" s="13">
        <v>117083091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213015710</v>
      </c>
      <c r="K56" s="13">
        <v>407680690</v>
      </c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3083057510</v>
      </c>
      <c r="K57" s="12">
        <f>SUM(K58:K64)</f>
        <v>3175045461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>
        <v>0</v>
      </c>
      <c r="K58" s="13">
        <v>0</v>
      </c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>
        <v>0</v>
      </c>
      <c r="K59" s="13">
        <v>0</v>
      </c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>
        <v>0</v>
      </c>
      <c r="K60" s="13">
        <v>0</v>
      </c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>
        <v>0</v>
      </c>
      <c r="K61" s="13">
        <v>0</v>
      </c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>
        <v>285100087</v>
      </c>
      <c r="K62" s="13">
        <v>350440815</v>
      </c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2795678878</v>
      </c>
      <c r="K63" s="13">
        <v>2791816125</v>
      </c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2278545</v>
      </c>
      <c r="K64" s="13">
        <v>32788521</v>
      </c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156921648</v>
      </c>
      <c r="K65" s="13">
        <v>60926274</v>
      </c>
    </row>
    <row r="66" spans="1:11" ht="12.75">
      <c r="A66" s="204" t="s">
        <v>58</v>
      </c>
      <c r="B66" s="205"/>
      <c r="C66" s="205"/>
      <c r="D66" s="205"/>
      <c r="E66" s="205"/>
      <c r="F66" s="205"/>
      <c r="G66" s="205"/>
      <c r="H66" s="206"/>
      <c r="I66" s="4">
        <v>59</v>
      </c>
      <c r="J66" s="13">
        <v>15376783</v>
      </c>
      <c r="K66" s="13">
        <v>21259720</v>
      </c>
    </row>
    <row r="67" spans="1:11" ht="12.75">
      <c r="A67" s="204" t="s">
        <v>249</v>
      </c>
      <c r="B67" s="205"/>
      <c r="C67" s="205"/>
      <c r="D67" s="205"/>
      <c r="E67" s="205"/>
      <c r="F67" s="205"/>
      <c r="G67" s="205"/>
      <c r="H67" s="206"/>
      <c r="I67" s="4">
        <v>60</v>
      </c>
      <c r="J67" s="12">
        <f>J8+J9+J41+J66</f>
        <v>8798348232</v>
      </c>
      <c r="K67" s="12">
        <f>K8+K9+K41+K66</f>
        <v>8978860281</v>
      </c>
    </row>
    <row r="68" spans="1:11" ht="12.75">
      <c r="A68" s="210" t="s">
        <v>93</v>
      </c>
      <c r="B68" s="211"/>
      <c r="C68" s="211"/>
      <c r="D68" s="211"/>
      <c r="E68" s="211"/>
      <c r="F68" s="211"/>
      <c r="G68" s="211"/>
      <c r="H68" s="212"/>
      <c r="I68" s="5">
        <v>61</v>
      </c>
      <c r="J68" s="14">
        <v>0</v>
      </c>
      <c r="K68" s="14">
        <v>0</v>
      </c>
    </row>
    <row r="69" spans="1:11" ht="12.75">
      <c r="A69" s="213" t="s">
        <v>60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1" ht="12.75">
      <c r="A70" s="201" t="s">
        <v>199</v>
      </c>
      <c r="B70" s="202"/>
      <c r="C70" s="202"/>
      <c r="D70" s="202"/>
      <c r="E70" s="202"/>
      <c r="F70" s="202"/>
      <c r="G70" s="202"/>
      <c r="H70" s="203"/>
      <c r="I70" s="6">
        <v>62</v>
      </c>
      <c r="J70" s="20">
        <f>J71+J72+J73+J79+J80+J83+J86</f>
        <v>7286397747</v>
      </c>
      <c r="K70" s="20">
        <f>K71+K72+K73+K79+K80+K83+K86</f>
        <v>7669308370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164000000</v>
      </c>
      <c r="K71" s="13">
        <v>164000000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16921764</v>
      </c>
      <c r="K72" s="13">
        <v>16921764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6330788787</v>
      </c>
      <c r="K73" s="12">
        <f>K74+K75-K76+K77+K78</f>
        <v>6631753465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12448675</v>
      </c>
      <c r="K74" s="13">
        <v>12448675</v>
      </c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41459113</v>
      </c>
      <c r="K75" s="13">
        <v>41459113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41459113</v>
      </c>
      <c r="K76" s="13">
        <v>41459113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>
        <v>5464685057</v>
      </c>
      <c r="K77" s="13">
        <v>6336892335</v>
      </c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853655055</v>
      </c>
      <c r="K78" s="13">
        <v>282412455</v>
      </c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36150000</v>
      </c>
      <c r="K79" s="13">
        <v>36150000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38728424</v>
      </c>
      <c r="K80" s="12">
        <f>K81-K82</f>
        <v>115352924</v>
      </c>
    </row>
    <row r="81" spans="1:11" ht="12.75">
      <c r="A81" s="207" t="s">
        <v>175</v>
      </c>
      <c r="B81" s="208"/>
      <c r="C81" s="208"/>
      <c r="D81" s="208"/>
      <c r="E81" s="208"/>
      <c r="F81" s="208"/>
      <c r="G81" s="208"/>
      <c r="H81" s="209"/>
      <c r="I81" s="4">
        <v>73</v>
      </c>
      <c r="J81" s="13">
        <v>38728424</v>
      </c>
      <c r="K81" s="13">
        <v>115352924</v>
      </c>
    </row>
    <row r="82" spans="1:11" ht="12.75">
      <c r="A82" s="207" t="s">
        <v>176</v>
      </c>
      <c r="B82" s="208"/>
      <c r="C82" s="208"/>
      <c r="D82" s="208"/>
      <c r="E82" s="208"/>
      <c r="F82" s="208"/>
      <c r="G82" s="208"/>
      <c r="H82" s="209"/>
      <c r="I82" s="4">
        <v>74</v>
      </c>
      <c r="J82" s="13">
        <v>0</v>
      </c>
      <c r="K82" s="13">
        <v>0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498363933</v>
      </c>
      <c r="K83" s="12">
        <f>K84-K85</f>
        <v>496069794</v>
      </c>
    </row>
    <row r="84" spans="1:11" ht="12.75">
      <c r="A84" s="207" t="s">
        <v>177</v>
      </c>
      <c r="B84" s="208"/>
      <c r="C84" s="208"/>
      <c r="D84" s="208"/>
      <c r="E84" s="208"/>
      <c r="F84" s="208"/>
      <c r="G84" s="208"/>
      <c r="H84" s="209"/>
      <c r="I84" s="4">
        <v>76</v>
      </c>
      <c r="J84" s="13">
        <v>498363933</v>
      </c>
      <c r="K84" s="13">
        <v>496069794</v>
      </c>
    </row>
    <row r="85" spans="1:11" ht="12.75">
      <c r="A85" s="207" t="s">
        <v>178</v>
      </c>
      <c r="B85" s="208"/>
      <c r="C85" s="208"/>
      <c r="D85" s="208"/>
      <c r="E85" s="208"/>
      <c r="F85" s="208"/>
      <c r="G85" s="208"/>
      <c r="H85" s="209"/>
      <c r="I85" s="4">
        <v>77</v>
      </c>
      <c r="J85" s="13">
        <v>0</v>
      </c>
      <c r="K85" s="13">
        <v>0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>
        <v>201444839</v>
      </c>
      <c r="K86" s="13">
        <v>209060423</v>
      </c>
    </row>
    <row r="87" spans="1:11" ht="12.75">
      <c r="A87" s="204" t="s">
        <v>19</v>
      </c>
      <c r="B87" s="205"/>
      <c r="C87" s="205"/>
      <c r="D87" s="205"/>
      <c r="E87" s="205"/>
      <c r="F87" s="205"/>
      <c r="G87" s="205"/>
      <c r="H87" s="206"/>
      <c r="I87" s="4">
        <v>79</v>
      </c>
      <c r="J87" s="12">
        <f>SUM(J88:J90)</f>
        <v>185863263</v>
      </c>
      <c r="K87" s="12">
        <f>SUM(K88:K90)</f>
        <v>237876402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43793587</v>
      </c>
      <c r="K88" s="13">
        <v>48428285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>
        <v>0</v>
      </c>
      <c r="K89" s="13">
        <v>0</v>
      </c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142069676</v>
      </c>
      <c r="K90" s="13">
        <v>189448117</v>
      </c>
    </row>
    <row r="91" spans="1:11" ht="12.75">
      <c r="A91" s="204" t="s">
        <v>20</v>
      </c>
      <c r="B91" s="205"/>
      <c r="C91" s="205"/>
      <c r="D91" s="205"/>
      <c r="E91" s="205"/>
      <c r="F91" s="205"/>
      <c r="G91" s="205"/>
      <c r="H91" s="206"/>
      <c r="I91" s="4">
        <v>83</v>
      </c>
      <c r="J91" s="12">
        <f>SUM(J92:J100)</f>
        <v>80678204</v>
      </c>
      <c r="K91" s="12">
        <f>SUM(K92:K100)</f>
        <v>76442213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>
        <v>0</v>
      </c>
      <c r="K92" s="13">
        <v>0</v>
      </c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>
        <v>33045065</v>
      </c>
      <c r="K93" s="13">
        <v>38585624</v>
      </c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29881789</v>
      </c>
      <c r="K94" s="13">
        <v>20456138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>
        <v>0</v>
      </c>
      <c r="K95" s="13">
        <v>0</v>
      </c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>
        <v>0</v>
      </c>
      <c r="K96" s="13">
        <v>0</v>
      </c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>
        <v>0</v>
      </c>
      <c r="K97" s="13">
        <v>0</v>
      </c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>
        <v>0</v>
      </c>
      <c r="K98" s="13">
        <v>0</v>
      </c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65850</v>
      </c>
      <c r="K99" s="13">
        <v>50143</v>
      </c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17685500</v>
      </c>
      <c r="K100" s="13">
        <v>17350308</v>
      </c>
    </row>
    <row r="101" spans="1:11" ht="12.75">
      <c r="A101" s="204" t="s">
        <v>21</v>
      </c>
      <c r="B101" s="205"/>
      <c r="C101" s="205"/>
      <c r="D101" s="205"/>
      <c r="E101" s="205"/>
      <c r="F101" s="205"/>
      <c r="G101" s="205"/>
      <c r="H101" s="206"/>
      <c r="I101" s="4">
        <v>93</v>
      </c>
      <c r="J101" s="12">
        <f>SUM(J102:J113)</f>
        <v>1156439692</v>
      </c>
      <c r="K101" s="12">
        <f>SUM(K102:K113)</f>
        <v>915760785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>
        <v>0</v>
      </c>
      <c r="K102" s="13">
        <v>0</v>
      </c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4635339</v>
      </c>
      <c r="K103" s="13">
        <v>7354972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346045545</v>
      </c>
      <c r="K104" s="13">
        <v>336084128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6598987</v>
      </c>
      <c r="K105" s="13">
        <v>6806833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323305421</v>
      </c>
      <c r="K106" s="13">
        <v>314942197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>
        <v>0</v>
      </c>
      <c r="K107" s="13">
        <v>0</v>
      </c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>
        <v>4586572</v>
      </c>
      <c r="K108" s="13">
        <v>4617021</v>
      </c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49636918</v>
      </c>
      <c r="K109" s="13">
        <v>49782774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393824637</v>
      </c>
      <c r="K110" s="13">
        <v>166155209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12037315</v>
      </c>
      <c r="K111" s="13">
        <v>12986640</v>
      </c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>
        <v>0</v>
      </c>
      <c r="K112" s="13">
        <v>0</v>
      </c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15768958</v>
      </c>
      <c r="K113" s="13">
        <v>17031011</v>
      </c>
    </row>
    <row r="114" spans="1:11" ht="12.75">
      <c r="A114" s="204" t="s">
        <v>1</v>
      </c>
      <c r="B114" s="205"/>
      <c r="C114" s="205"/>
      <c r="D114" s="205"/>
      <c r="E114" s="205"/>
      <c r="F114" s="205"/>
      <c r="G114" s="205"/>
      <c r="H114" s="206"/>
      <c r="I114" s="4">
        <v>106</v>
      </c>
      <c r="J114" s="13">
        <v>88969326</v>
      </c>
      <c r="K114" s="13">
        <v>79472511</v>
      </c>
    </row>
    <row r="115" spans="1:11" ht="12.75">
      <c r="A115" s="204" t="s">
        <v>25</v>
      </c>
      <c r="B115" s="205"/>
      <c r="C115" s="205"/>
      <c r="D115" s="205"/>
      <c r="E115" s="205"/>
      <c r="F115" s="205"/>
      <c r="G115" s="205"/>
      <c r="H115" s="206"/>
      <c r="I115" s="4">
        <v>107</v>
      </c>
      <c r="J115" s="12">
        <f>J70+J87+J91+J101+J114</f>
        <v>8798348232</v>
      </c>
      <c r="K115" s="12">
        <f>K70+K87+K91+K101+K114</f>
        <v>8978860281</v>
      </c>
    </row>
    <row r="116" spans="1:11" ht="12.75">
      <c r="A116" s="218" t="s">
        <v>59</v>
      </c>
      <c r="B116" s="219"/>
      <c r="C116" s="219"/>
      <c r="D116" s="219"/>
      <c r="E116" s="219"/>
      <c r="F116" s="219"/>
      <c r="G116" s="219"/>
      <c r="H116" s="220"/>
      <c r="I116" s="5">
        <v>108</v>
      </c>
      <c r="J116" s="14">
        <v>0</v>
      </c>
      <c r="K116" s="14">
        <v>0</v>
      </c>
    </row>
    <row r="117" spans="1:11" ht="12.75">
      <c r="A117" s="213" t="s">
        <v>289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01" t="s">
        <v>193</v>
      </c>
      <c r="B118" s="202"/>
      <c r="C118" s="202"/>
      <c r="D118" s="202"/>
      <c r="E118" s="202"/>
      <c r="F118" s="202"/>
      <c r="G118" s="202"/>
      <c r="H118" s="202"/>
      <c r="I118" s="224"/>
      <c r="J118" s="224"/>
      <c r="K118" s="225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>
        <v>7084952908</v>
      </c>
      <c r="K119" s="13">
        <v>7460247947</v>
      </c>
    </row>
    <row r="120" spans="1:11" ht="12.75">
      <c r="A120" s="226" t="s">
        <v>9</v>
      </c>
      <c r="B120" s="227"/>
      <c r="C120" s="227"/>
      <c r="D120" s="227"/>
      <c r="E120" s="227"/>
      <c r="F120" s="227"/>
      <c r="G120" s="227"/>
      <c r="H120" s="228"/>
      <c r="I120" s="7">
        <v>110</v>
      </c>
      <c r="J120" s="14">
        <v>201444839</v>
      </c>
      <c r="K120" s="14">
        <v>209060423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6" t="s">
        <v>102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</row>
    <row r="123" spans="1:11" ht="12.75">
      <c r="A123" s="216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</row>
    <row r="124" ht="12.75">
      <c r="K124" s="117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A11" sqref="A11:H11"/>
    </sheetView>
  </sheetViews>
  <sheetFormatPr defaultColWidth="9.140625" defaultRowHeight="12.75"/>
  <cols>
    <col min="10" max="10" width="12.00390625" style="0" customWidth="1"/>
    <col min="11" max="11" width="11.8515625" style="0" customWidth="1"/>
  </cols>
  <sheetData>
    <row r="1" spans="1:11" ht="12.75">
      <c r="A1" s="181" t="s">
        <v>160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355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9" t="s">
        <v>356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2.5" thickBot="1">
      <c r="A5" s="232" t="s">
        <v>61</v>
      </c>
      <c r="B5" s="232"/>
      <c r="C5" s="232"/>
      <c r="D5" s="232"/>
      <c r="E5" s="232"/>
      <c r="F5" s="232"/>
      <c r="G5" s="232"/>
      <c r="H5" s="232"/>
      <c r="I5" s="76" t="s">
        <v>290</v>
      </c>
      <c r="J5" s="78" t="s">
        <v>156</v>
      </c>
      <c r="K5" s="78" t="s">
        <v>157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0">
        <v>2</v>
      </c>
      <c r="J6" s="79">
        <v>3</v>
      </c>
      <c r="K6" s="79">
        <v>4</v>
      </c>
    </row>
    <row r="7" spans="1:11" ht="12.75">
      <c r="A7" s="201" t="s">
        <v>26</v>
      </c>
      <c r="B7" s="202"/>
      <c r="C7" s="202"/>
      <c r="D7" s="202"/>
      <c r="E7" s="202"/>
      <c r="F7" s="202"/>
      <c r="G7" s="202"/>
      <c r="H7" s="203"/>
      <c r="I7" s="6">
        <v>111</v>
      </c>
      <c r="J7" s="20">
        <f>SUM(J8:J9)</f>
        <v>2861183044</v>
      </c>
      <c r="K7" s="20">
        <f>SUM(K8:K9)</f>
        <v>2962935558</v>
      </c>
    </row>
    <row r="8" spans="1:11" ht="12.75">
      <c r="A8" s="204" t="s">
        <v>158</v>
      </c>
      <c r="B8" s="205"/>
      <c r="C8" s="205"/>
      <c r="D8" s="205"/>
      <c r="E8" s="205"/>
      <c r="F8" s="205"/>
      <c r="G8" s="205"/>
      <c r="H8" s="206"/>
      <c r="I8" s="4">
        <v>112</v>
      </c>
      <c r="J8" s="13">
        <v>2777526627</v>
      </c>
      <c r="K8" s="13">
        <v>2867477149</v>
      </c>
    </row>
    <row r="9" spans="1:11" ht="12.75">
      <c r="A9" s="204" t="s">
        <v>106</v>
      </c>
      <c r="B9" s="205"/>
      <c r="C9" s="205"/>
      <c r="D9" s="205"/>
      <c r="E9" s="205"/>
      <c r="F9" s="205"/>
      <c r="G9" s="205"/>
      <c r="H9" s="206"/>
      <c r="I9" s="4">
        <v>113</v>
      </c>
      <c r="J9" s="13">
        <v>83656417</v>
      </c>
      <c r="K9" s="13">
        <v>95458409</v>
      </c>
    </row>
    <row r="10" spans="1:11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2">
        <f>J11+J12+J16+J20+J21+J22+J25+J26</f>
        <v>2479343389</v>
      </c>
      <c r="K10" s="12">
        <f>K11+K12+K16+K20+K21+K22+K25+K26</f>
        <v>2645921306</v>
      </c>
    </row>
    <row r="11" spans="1:11" ht="12.75">
      <c r="A11" s="204" t="s">
        <v>107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3">
        <v>-34607128</v>
      </c>
      <c r="K11" s="13">
        <v>-69603320</v>
      </c>
    </row>
    <row r="12" spans="1:11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2">
        <f>SUM(J13:J15)</f>
        <v>1537987175</v>
      </c>
      <c r="K12" s="12">
        <f>SUM(K13:K15)</f>
        <v>1586930380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636443010</v>
      </c>
      <c r="K13" s="13">
        <v>603620970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379397019</v>
      </c>
      <c r="K14" s="13">
        <v>467362405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522147146</v>
      </c>
      <c r="K15" s="13">
        <v>515947005</v>
      </c>
    </row>
    <row r="16" spans="1:11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2">
        <f>SUM(J17:J19)</f>
        <v>453367740</v>
      </c>
      <c r="K16" s="12">
        <f>SUM(K17:K19)</f>
        <v>453527861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265681313</v>
      </c>
      <c r="K17" s="13">
        <v>267901160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117403220</v>
      </c>
      <c r="K18" s="13">
        <v>120032923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70283207</v>
      </c>
      <c r="K19" s="13">
        <v>65593778</v>
      </c>
    </row>
    <row r="20" spans="1:11" ht="12.75">
      <c r="A20" s="204" t="s">
        <v>108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3">
        <v>244617996</v>
      </c>
      <c r="K20" s="13">
        <v>381753014</v>
      </c>
    </row>
    <row r="21" spans="1:11" ht="12.75">
      <c r="A21" s="204" t="s">
        <v>109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3">
        <v>139527433</v>
      </c>
      <c r="K21" s="13">
        <v>132472596</v>
      </c>
    </row>
    <row r="22" spans="1:11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2">
        <f>SUM(J23:J24)</f>
        <v>32451749</v>
      </c>
      <c r="K22" s="12">
        <f>SUM(K23:K24)</f>
        <v>6595572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1656404</v>
      </c>
      <c r="K23" s="13">
        <v>646240</v>
      </c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30795345</v>
      </c>
      <c r="K24" s="13">
        <v>5949332</v>
      </c>
    </row>
    <row r="25" spans="1:11" ht="12.75">
      <c r="A25" s="204" t="s">
        <v>110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3">
        <v>44222892</v>
      </c>
      <c r="K25" s="13">
        <v>56631182</v>
      </c>
    </row>
    <row r="26" spans="1:11" ht="12.75">
      <c r="A26" s="204" t="s">
        <v>52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3">
        <v>61775532</v>
      </c>
      <c r="K26" s="13">
        <v>97614021</v>
      </c>
    </row>
    <row r="27" spans="1:11" ht="12.75">
      <c r="A27" s="204" t="s">
        <v>221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2">
        <f>SUM(J28:J32)</f>
        <v>325285700</v>
      </c>
      <c r="K27" s="12">
        <f>SUM(K28:K32)</f>
        <v>383871107</v>
      </c>
    </row>
    <row r="28" spans="1:11" ht="21" customHeight="1">
      <c r="A28" s="204" t="s">
        <v>235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3">
        <v>0</v>
      </c>
      <c r="K28" s="13">
        <v>0</v>
      </c>
    </row>
    <row r="29" spans="1:11" ht="25.5" customHeight="1">
      <c r="A29" s="204" t="s">
        <v>161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3">
        <v>325256993</v>
      </c>
      <c r="K29" s="13">
        <v>358609152</v>
      </c>
    </row>
    <row r="30" spans="1:11" ht="12.75">
      <c r="A30" s="204" t="s">
        <v>145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3">
        <v>22018</v>
      </c>
      <c r="K30" s="13">
        <v>0</v>
      </c>
    </row>
    <row r="31" spans="1:11" ht="12.75">
      <c r="A31" s="204" t="s">
        <v>231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3">
        <v>0</v>
      </c>
      <c r="K31" s="13">
        <v>25181000</v>
      </c>
    </row>
    <row r="32" spans="1:11" ht="12.75">
      <c r="A32" s="204" t="s">
        <v>146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3">
        <v>6689</v>
      </c>
      <c r="K32" s="13">
        <v>80955</v>
      </c>
    </row>
    <row r="33" spans="1:11" ht="12.75">
      <c r="A33" s="204" t="s">
        <v>222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2">
        <f>SUM(J34:J37)</f>
        <v>80858170</v>
      </c>
      <c r="K33" s="12">
        <f>SUM(K34:K37)</f>
        <v>140918479</v>
      </c>
    </row>
    <row r="34" spans="1:11" ht="21" customHeight="1">
      <c r="A34" s="204" t="s">
        <v>68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3">
        <v>0</v>
      </c>
      <c r="K34" s="13">
        <v>0</v>
      </c>
    </row>
    <row r="35" spans="1:11" ht="21" customHeight="1">
      <c r="A35" s="204" t="s">
        <v>67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3">
        <v>44858108</v>
      </c>
      <c r="K35" s="13">
        <v>79245257</v>
      </c>
    </row>
    <row r="36" spans="1:11" ht="12.75">
      <c r="A36" s="204" t="s">
        <v>232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3">
        <v>35993397</v>
      </c>
      <c r="K36" s="13">
        <v>61658631</v>
      </c>
    </row>
    <row r="37" spans="1:11" ht="12.75">
      <c r="A37" s="204" t="s">
        <v>69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3">
        <v>6665</v>
      </c>
      <c r="K37" s="13">
        <v>14591</v>
      </c>
    </row>
    <row r="38" spans="1:11" ht="12.75">
      <c r="A38" s="204" t="s">
        <v>203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3">
        <v>17370021</v>
      </c>
      <c r="K38" s="13">
        <v>24132739</v>
      </c>
    </row>
    <row r="39" spans="1:11" ht="12.75">
      <c r="A39" s="204" t="s">
        <v>204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3">
        <v>0</v>
      </c>
      <c r="K39" s="13">
        <v>0</v>
      </c>
    </row>
    <row r="40" spans="1:11" ht="12.75">
      <c r="A40" s="204" t="s">
        <v>233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3">
        <v>0</v>
      </c>
      <c r="K40" s="13">
        <v>0</v>
      </c>
    </row>
    <row r="41" spans="1:11" ht="12.75">
      <c r="A41" s="204" t="s">
        <v>234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3">
        <v>0</v>
      </c>
      <c r="K41" s="13">
        <v>0</v>
      </c>
    </row>
    <row r="42" spans="1:11" ht="12.75">
      <c r="A42" s="204" t="s">
        <v>223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2">
        <f>J7+J27+J38+J40</f>
        <v>3203838765</v>
      </c>
      <c r="K42" s="12">
        <f>K7+K27+K38+K40</f>
        <v>3370939404</v>
      </c>
    </row>
    <row r="43" spans="1:11" ht="12.75">
      <c r="A43" s="204" t="s">
        <v>224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2">
        <f>J10+J33+J39+J41</f>
        <v>2560201559</v>
      </c>
      <c r="K43" s="12">
        <f>K10+K33+K39+K41</f>
        <v>2786839785</v>
      </c>
    </row>
    <row r="44" spans="1:11" ht="12.75">
      <c r="A44" s="204" t="s">
        <v>244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2">
        <f>J42-J43</f>
        <v>643637206</v>
      </c>
      <c r="K44" s="12">
        <f>K42-K43</f>
        <v>584099619</v>
      </c>
    </row>
    <row r="45" spans="1:11" ht="12.75">
      <c r="A45" s="207" t="s">
        <v>226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643637206</v>
      </c>
      <c r="K45" s="12">
        <f>IF(K42&gt;K43,K42-K43,0)</f>
        <v>584099619</v>
      </c>
    </row>
    <row r="46" spans="1:11" ht="12.75">
      <c r="A46" s="207" t="s">
        <v>227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4" t="s">
        <v>225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3">
        <v>145499814</v>
      </c>
      <c r="K47" s="13">
        <v>78244148</v>
      </c>
    </row>
    <row r="48" spans="1:11" ht="12.75">
      <c r="A48" s="204" t="s">
        <v>245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2">
        <f>J44-J47</f>
        <v>498137392</v>
      </c>
      <c r="K48" s="12">
        <f>K44-K47</f>
        <v>505855471</v>
      </c>
    </row>
    <row r="49" spans="1:11" ht="12.75">
      <c r="A49" s="207" t="s">
        <v>200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498137392</v>
      </c>
      <c r="K49" s="12">
        <f>IF(K48&gt;0,K48,0)</f>
        <v>505855471</v>
      </c>
    </row>
    <row r="50" spans="1:11" ht="12.75">
      <c r="A50" s="233" t="s">
        <v>228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3" t="s">
        <v>120</v>
      </c>
      <c r="B51" s="221"/>
      <c r="C51" s="221"/>
      <c r="D51" s="221"/>
      <c r="E51" s="221"/>
      <c r="F51" s="221"/>
      <c r="G51" s="221"/>
      <c r="H51" s="221"/>
      <c r="I51" s="236"/>
      <c r="J51" s="236"/>
      <c r="K51" s="237"/>
    </row>
    <row r="52" spans="1:11" ht="12.75">
      <c r="A52" s="201" t="s">
        <v>194</v>
      </c>
      <c r="B52" s="202"/>
      <c r="C52" s="202"/>
      <c r="D52" s="202"/>
      <c r="E52" s="202"/>
      <c r="F52" s="202"/>
      <c r="G52" s="202"/>
      <c r="H52" s="202"/>
      <c r="I52" s="224"/>
      <c r="J52" s="224"/>
      <c r="K52" s="225"/>
    </row>
    <row r="53" spans="1:11" ht="12.75">
      <c r="A53" s="238" t="s">
        <v>242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>
        <v>498363933</v>
      </c>
      <c r="K53" s="13">
        <v>496069794</v>
      </c>
    </row>
    <row r="54" spans="1:11" ht="12.75">
      <c r="A54" s="238" t="s">
        <v>243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>
        <v>-226541</v>
      </c>
      <c r="K54" s="14">
        <v>9785677</v>
      </c>
    </row>
    <row r="55" spans="1:11" ht="12.75">
      <c r="A55" s="213" t="s">
        <v>197</v>
      </c>
      <c r="B55" s="221"/>
      <c r="C55" s="221"/>
      <c r="D55" s="221"/>
      <c r="E55" s="221"/>
      <c r="F55" s="221"/>
      <c r="G55" s="221"/>
      <c r="H55" s="221"/>
      <c r="I55" s="236"/>
      <c r="J55" s="236"/>
      <c r="K55" s="237"/>
    </row>
    <row r="56" spans="1:11" ht="12.75">
      <c r="A56" s="201" t="s">
        <v>212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11">
        <v>498137392</v>
      </c>
      <c r="K56" s="11">
        <v>505855471</v>
      </c>
    </row>
    <row r="57" spans="1:11" ht="12.75">
      <c r="A57" s="204" t="s">
        <v>229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2">
        <f>SUM(J58:J64)</f>
        <v>2179710</v>
      </c>
      <c r="K57" s="12">
        <f>SUM(K58:K64)</f>
        <v>-5395807</v>
      </c>
    </row>
    <row r="58" spans="1:11" ht="18" customHeight="1">
      <c r="A58" s="204" t="s">
        <v>236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3">
        <v>2179710</v>
      </c>
      <c r="K58" s="13">
        <v>-5395807</v>
      </c>
    </row>
    <row r="59" spans="1:11" ht="23.25" customHeight="1">
      <c r="A59" s="204" t="s">
        <v>237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3">
        <v>0</v>
      </c>
      <c r="K59" s="13">
        <v>0</v>
      </c>
    </row>
    <row r="60" spans="1:11" ht="26.25" customHeight="1">
      <c r="A60" s="204" t="s">
        <v>45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3">
        <v>0</v>
      </c>
      <c r="K60" s="13">
        <v>0</v>
      </c>
    </row>
    <row r="61" spans="1:11" ht="12.75">
      <c r="A61" s="204" t="s">
        <v>238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3">
        <v>0</v>
      </c>
      <c r="K61" s="13">
        <v>0</v>
      </c>
    </row>
    <row r="62" spans="1:11" ht="12.75">
      <c r="A62" s="204" t="s">
        <v>239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3">
        <v>0</v>
      </c>
      <c r="K62" s="13">
        <v>0</v>
      </c>
    </row>
    <row r="63" spans="1:11" ht="12.75">
      <c r="A63" s="204" t="s">
        <v>240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3">
        <v>0</v>
      </c>
      <c r="K63" s="13">
        <v>0</v>
      </c>
    </row>
    <row r="64" spans="1:11" ht="12.75">
      <c r="A64" s="204" t="s">
        <v>241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3">
        <v>0</v>
      </c>
      <c r="K64" s="13">
        <v>0</v>
      </c>
    </row>
    <row r="65" spans="1:11" ht="12.75">
      <c r="A65" s="204" t="s">
        <v>230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3">
        <v>0</v>
      </c>
      <c r="K65" s="13">
        <v>0</v>
      </c>
    </row>
    <row r="66" spans="1:11" ht="24" customHeight="1">
      <c r="A66" s="204" t="s">
        <v>201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2">
        <f>J57-J65</f>
        <v>2179710</v>
      </c>
      <c r="K66" s="12">
        <f>K57-K65</f>
        <v>-5395807</v>
      </c>
    </row>
    <row r="67" spans="1:11" ht="12.75">
      <c r="A67" s="204" t="s">
        <v>202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8">
        <f>J56+J66</f>
        <v>500317102</v>
      </c>
      <c r="K67" s="18">
        <f>K56+K66</f>
        <v>500459664</v>
      </c>
    </row>
    <row r="68" spans="1:11" ht="12.75">
      <c r="A68" s="213" t="s">
        <v>196</v>
      </c>
      <c r="B68" s="221"/>
      <c r="C68" s="221"/>
      <c r="D68" s="221"/>
      <c r="E68" s="221"/>
      <c r="F68" s="221"/>
      <c r="G68" s="221"/>
      <c r="H68" s="221"/>
      <c r="I68" s="236"/>
      <c r="J68" s="236"/>
      <c r="K68" s="237"/>
    </row>
    <row r="69" spans="1:11" ht="12.75">
      <c r="A69" s="201" t="s">
        <v>195</v>
      </c>
      <c r="B69" s="202"/>
      <c r="C69" s="202"/>
      <c r="D69" s="202"/>
      <c r="E69" s="202"/>
      <c r="F69" s="202"/>
      <c r="G69" s="202"/>
      <c r="H69" s="202"/>
      <c r="I69" s="224"/>
      <c r="J69" s="224"/>
      <c r="K69" s="225"/>
    </row>
    <row r="70" spans="1:11" ht="12.75">
      <c r="A70" s="238" t="s">
        <v>242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>
        <v>500543643</v>
      </c>
      <c r="K70" s="13">
        <v>490673987</v>
      </c>
    </row>
    <row r="71" spans="1:11" ht="12.75">
      <c r="A71" s="241" t="s">
        <v>243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>
        <v>-226541</v>
      </c>
      <c r="K71" s="14">
        <v>9785677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10" zoomScalePageLayoutView="0" workbookViewId="0" topLeftCell="A1">
      <selection activeCell="K52" sqref="K52"/>
    </sheetView>
  </sheetViews>
  <sheetFormatPr defaultColWidth="9.140625" defaultRowHeight="12.75"/>
  <cols>
    <col min="10" max="11" width="12.00390625" style="0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183"/>
    </row>
    <row r="2" spans="1:11" ht="12.75">
      <c r="A2" s="248" t="s">
        <v>355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7.25" customHeight="1">
      <c r="A4" s="250" t="s">
        <v>356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2.5" thickBot="1">
      <c r="A5" s="253" t="s">
        <v>61</v>
      </c>
      <c r="B5" s="253"/>
      <c r="C5" s="253"/>
      <c r="D5" s="253"/>
      <c r="E5" s="253"/>
      <c r="F5" s="253"/>
      <c r="G5" s="253"/>
      <c r="H5" s="253"/>
      <c r="I5" s="86" t="s">
        <v>290</v>
      </c>
      <c r="J5" s="87" t="s">
        <v>156</v>
      </c>
      <c r="K5" s="87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8">
        <v>2</v>
      </c>
      <c r="J6" s="89" t="s">
        <v>294</v>
      </c>
      <c r="K6" s="89" t="s">
        <v>295</v>
      </c>
    </row>
    <row r="7" spans="1:11" ht="12.75">
      <c r="A7" s="255" t="s">
        <v>162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3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643637206</v>
      </c>
      <c r="K8" s="13">
        <v>584099619</v>
      </c>
      <c r="M8" s="117"/>
    </row>
    <row r="9" spans="1:13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244617996</v>
      </c>
      <c r="K9" s="13">
        <v>381753014</v>
      </c>
      <c r="M9" s="117"/>
    </row>
    <row r="10" spans="1:13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>
        <v>112556320</v>
      </c>
      <c r="K10" s="13">
        <v>0</v>
      </c>
      <c r="M10" s="117"/>
    </row>
    <row r="11" spans="1:13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0</v>
      </c>
      <c r="K11" s="13">
        <v>0</v>
      </c>
      <c r="M11" s="117"/>
    </row>
    <row r="12" spans="1:13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1927148</v>
      </c>
      <c r="K12" s="13">
        <v>0</v>
      </c>
      <c r="M12" s="117"/>
    </row>
    <row r="13" spans="1:13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>
        <v>0</v>
      </c>
      <c r="K13" s="13">
        <v>0</v>
      </c>
      <c r="M13" s="117"/>
    </row>
    <row r="14" spans="1:13" ht="12.75">
      <c r="A14" s="204" t="s">
        <v>163</v>
      </c>
      <c r="B14" s="205"/>
      <c r="C14" s="205"/>
      <c r="D14" s="205"/>
      <c r="E14" s="205"/>
      <c r="F14" s="205"/>
      <c r="G14" s="205"/>
      <c r="H14" s="205"/>
      <c r="I14" s="4">
        <v>7</v>
      </c>
      <c r="J14" s="9">
        <f>SUM(J8:J13)</f>
        <v>1002738670</v>
      </c>
      <c r="K14" s="12">
        <f>SUM(K8:K13)</f>
        <v>965852633</v>
      </c>
      <c r="M14" s="117"/>
    </row>
    <row r="15" spans="1:13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0</v>
      </c>
      <c r="K15" s="13">
        <v>185324089</v>
      </c>
      <c r="M15" s="117"/>
    </row>
    <row r="16" spans="1:13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11479995</v>
      </c>
      <c r="K16" s="13">
        <v>211138225</v>
      </c>
      <c r="M16" s="117"/>
    </row>
    <row r="17" spans="1:13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0</v>
      </c>
      <c r="K17" s="13">
        <v>16861244</v>
      </c>
      <c r="M17" s="117"/>
    </row>
    <row r="18" spans="1:13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183483250</v>
      </c>
      <c r="K18" s="13">
        <v>242646206</v>
      </c>
      <c r="M18" s="117"/>
    </row>
    <row r="19" spans="1:13" ht="12.75">
      <c r="A19" s="204" t="s">
        <v>164</v>
      </c>
      <c r="B19" s="205"/>
      <c r="C19" s="205"/>
      <c r="D19" s="205"/>
      <c r="E19" s="205"/>
      <c r="F19" s="205"/>
      <c r="G19" s="205"/>
      <c r="H19" s="205"/>
      <c r="I19" s="4">
        <v>12</v>
      </c>
      <c r="J19" s="9">
        <f>SUM(J15:J18)</f>
        <v>194963245</v>
      </c>
      <c r="K19" s="12">
        <f>SUM(K15:K18)</f>
        <v>655969764</v>
      </c>
      <c r="M19" s="117"/>
    </row>
    <row r="20" spans="1:13" ht="31.5" customHeight="1">
      <c r="A20" s="204" t="s">
        <v>36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IF(J14&gt;J19,J14-J19,0)</f>
        <v>807775425</v>
      </c>
      <c r="K20" s="12">
        <f>IF(K14&gt;K19,K14-K19,0)</f>
        <v>309882869</v>
      </c>
      <c r="M20" s="117"/>
    </row>
    <row r="21" spans="1:13" ht="28.5" customHeight="1">
      <c r="A21" s="204" t="s">
        <v>37</v>
      </c>
      <c r="B21" s="205"/>
      <c r="C21" s="205"/>
      <c r="D21" s="205"/>
      <c r="E21" s="205"/>
      <c r="F21" s="205"/>
      <c r="G21" s="205"/>
      <c r="H21" s="205"/>
      <c r="I21" s="4">
        <v>14</v>
      </c>
      <c r="J21" s="9">
        <f>IF(J19&gt;J14,J19-J14,0)</f>
        <v>0</v>
      </c>
      <c r="K21" s="12">
        <f>IF(K19&gt;K14,K19-K14,0)</f>
        <v>0</v>
      </c>
      <c r="M21" s="117"/>
    </row>
    <row r="22" spans="1:13" ht="12.75">
      <c r="A22" s="255" t="s">
        <v>165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  <c r="M22" s="117"/>
    </row>
    <row r="23" spans="1:13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6815323</v>
      </c>
      <c r="K23" s="13">
        <v>7104505</v>
      </c>
      <c r="M23" s="117"/>
    </row>
    <row r="24" spans="1:13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>
        <v>0</v>
      </c>
      <c r="K24" s="13">
        <v>0</v>
      </c>
      <c r="M24" s="117"/>
    </row>
    <row r="25" spans="1:13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114882826</v>
      </c>
      <c r="K25" s="13">
        <v>144083062</v>
      </c>
      <c r="M25" s="117"/>
    </row>
    <row r="26" spans="1:13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>
        <v>9266837</v>
      </c>
      <c r="K26" s="13">
        <v>14058974</v>
      </c>
      <c r="M26" s="117"/>
    </row>
    <row r="27" spans="1:13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>
        <v>34481687</v>
      </c>
      <c r="K27" s="13">
        <v>659531587</v>
      </c>
      <c r="M27" s="117"/>
    </row>
    <row r="28" spans="1:13" ht="12.75">
      <c r="A28" s="204" t="s">
        <v>174</v>
      </c>
      <c r="B28" s="205"/>
      <c r="C28" s="205"/>
      <c r="D28" s="205"/>
      <c r="E28" s="205"/>
      <c r="F28" s="205"/>
      <c r="G28" s="205"/>
      <c r="H28" s="205"/>
      <c r="I28" s="4">
        <v>20</v>
      </c>
      <c r="J28" s="9">
        <f>SUM(J23:J27)</f>
        <v>165446673</v>
      </c>
      <c r="K28" s="12">
        <f>SUM(K23:K27)</f>
        <v>824778128</v>
      </c>
      <c r="M28" s="117"/>
    </row>
    <row r="29" spans="1:13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483489858</v>
      </c>
      <c r="K29" s="13">
        <v>340973453</v>
      </c>
      <c r="M29" s="117"/>
    </row>
    <row r="30" spans="1:13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>
        <v>43900949</v>
      </c>
      <c r="K30" s="13">
        <v>4173093</v>
      </c>
      <c r="M30" s="117"/>
    </row>
    <row r="31" spans="1:13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>
        <v>268637585</v>
      </c>
      <c r="K31" s="13">
        <v>767285728</v>
      </c>
      <c r="M31" s="117"/>
    </row>
    <row r="32" spans="1:13" ht="12.75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9">
        <f>SUM(J29:J31)</f>
        <v>796028392</v>
      </c>
      <c r="K32" s="12">
        <f>SUM(K29:K31)</f>
        <v>1112432274</v>
      </c>
      <c r="M32" s="117"/>
    </row>
    <row r="33" spans="1:13" ht="23.25" customHeight="1">
      <c r="A33" s="204" t="s">
        <v>38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IF(J28&gt;J32,J28-J32,0)</f>
        <v>0</v>
      </c>
      <c r="K33" s="12">
        <f>IF(K28&gt;K32,K28-K32,0)</f>
        <v>0</v>
      </c>
      <c r="M33" s="117"/>
    </row>
    <row r="34" spans="1:13" ht="23.25" customHeight="1">
      <c r="A34" s="204" t="s">
        <v>39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IF(J32&gt;J28,J32-J28,0)</f>
        <v>630581719</v>
      </c>
      <c r="K34" s="12">
        <f>IF(K32&gt;K28,K32-K28,0)</f>
        <v>287654146</v>
      </c>
      <c r="M34" s="117"/>
    </row>
    <row r="35" spans="1:13" ht="12.75">
      <c r="A35" s="255" t="s">
        <v>166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  <c r="M35" s="117"/>
    </row>
    <row r="36" spans="1:13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>
        <v>26513</v>
      </c>
      <c r="K36" s="13">
        <v>0</v>
      </c>
      <c r="M36" s="117"/>
    </row>
    <row r="37" spans="1:13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>
        <v>49958812</v>
      </c>
      <c r="K37" s="13">
        <v>104510046</v>
      </c>
      <c r="M37" s="117"/>
    </row>
    <row r="38" spans="1:13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>
        <v>0</v>
      </c>
      <c r="K38" s="13">
        <v>6874</v>
      </c>
      <c r="M38" s="117"/>
    </row>
    <row r="39" spans="1:13" ht="12.75">
      <c r="A39" s="204" t="s">
        <v>70</v>
      </c>
      <c r="B39" s="205"/>
      <c r="C39" s="205"/>
      <c r="D39" s="205"/>
      <c r="E39" s="205"/>
      <c r="F39" s="205"/>
      <c r="G39" s="205"/>
      <c r="H39" s="205"/>
      <c r="I39" s="4">
        <v>30</v>
      </c>
      <c r="J39" s="9">
        <f>SUM(J36:J38)</f>
        <v>49985325</v>
      </c>
      <c r="K39" s="12">
        <f>SUM(K36:K38)</f>
        <v>104516920</v>
      </c>
      <c r="M39" s="117"/>
    </row>
    <row r="40" spans="1:13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31990284</v>
      </c>
      <c r="K40" s="13">
        <v>107124225</v>
      </c>
      <c r="M40" s="117"/>
    </row>
    <row r="41" spans="1:13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>
        <v>111761296</v>
      </c>
      <c r="K41" s="13">
        <v>112426175</v>
      </c>
      <c r="M41" s="117"/>
    </row>
    <row r="42" spans="1:13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>
        <v>1183645</v>
      </c>
      <c r="K42" s="13">
        <v>938901</v>
      </c>
      <c r="M42" s="117"/>
    </row>
    <row r="43" spans="1:13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>
        <v>0</v>
      </c>
      <c r="K43" s="13">
        <v>0</v>
      </c>
      <c r="M43" s="117"/>
    </row>
    <row r="44" spans="1:13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>
        <v>2394464</v>
      </c>
      <c r="K44" s="13">
        <v>2251716</v>
      </c>
      <c r="M44" s="117"/>
    </row>
    <row r="45" spans="1:13" ht="12.75">
      <c r="A45" s="204" t="s">
        <v>71</v>
      </c>
      <c r="B45" s="205"/>
      <c r="C45" s="205"/>
      <c r="D45" s="205"/>
      <c r="E45" s="205"/>
      <c r="F45" s="205"/>
      <c r="G45" s="205"/>
      <c r="H45" s="205"/>
      <c r="I45" s="4">
        <v>36</v>
      </c>
      <c r="J45" s="9">
        <f>SUM(J40:J44)</f>
        <v>147329689</v>
      </c>
      <c r="K45" s="12">
        <f>SUM(K40:K44)</f>
        <v>222741017</v>
      </c>
      <c r="M45" s="117"/>
    </row>
    <row r="46" spans="1:13" ht="24" customHeight="1">
      <c r="A46" s="204" t="s">
        <v>17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IF(J39&gt;J45,J39-J45,0)</f>
        <v>0</v>
      </c>
      <c r="K46" s="12">
        <f>IF(K39&gt;K45,K39-K45,0)</f>
        <v>0</v>
      </c>
      <c r="M46" s="117"/>
    </row>
    <row r="47" spans="1:13" ht="24" customHeight="1">
      <c r="A47" s="204" t="s">
        <v>18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IF(J45&gt;J39,J45-J39,0)</f>
        <v>97344364</v>
      </c>
      <c r="K47" s="12">
        <f>IF(K45&gt;K39,K45-K39,0)</f>
        <v>118224097</v>
      </c>
      <c r="M47" s="117"/>
    </row>
    <row r="48" spans="1:13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79849342</v>
      </c>
      <c r="K48" s="12">
        <f>IF(K20-K21+K33-K34+K46-K47&gt;0,K20-K21+K33-K34+K46-K47,0)</f>
        <v>0</v>
      </c>
      <c r="M48" s="117"/>
    </row>
    <row r="49" spans="1:13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95995374</v>
      </c>
      <c r="M49" s="117"/>
    </row>
    <row r="50" spans="1:13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77072306</v>
      </c>
      <c r="K50" s="13">
        <v>156921648</v>
      </c>
      <c r="M50" s="117"/>
    </row>
    <row r="51" spans="1:13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>
        <v>79849342</v>
      </c>
      <c r="K51" s="13">
        <v>0</v>
      </c>
      <c r="M51" s="117"/>
    </row>
    <row r="52" spans="1:13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v>0</v>
      </c>
      <c r="K52" s="13">
        <v>95995374.00000003</v>
      </c>
      <c r="M52" s="117"/>
    </row>
    <row r="53" spans="1:13" ht="12.75">
      <c r="A53" s="226" t="s">
        <v>184</v>
      </c>
      <c r="B53" s="227"/>
      <c r="C53" s="227"/>
      <c r="D53" s="227"/>
      <c r="E53" s="227"/>
      <c r="F53" s="227"/>
      <c r="G53" s="227"/>
      <c r="H53" s="227"/>
      <c r="I53" s="7">
        <v>44</v>
      </c>
      <c r="J53" s="10">
        <f>J50+J51-J52</f>
        <v>156921648</v>
      </c>
      <c r="K53" s="18">
        <f>K50+K51-K52</f>
        <v>60926273.99999997</v>
      </c>
      <c r="M53" s="117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2.5" thickBot="1">
      <c r="A5" s="253" t="s">
        <v>61</v>
      </c>
      <c r="B5" s="253"/>
      <c r="C5" s="253"/>
      <c r="D5" s="253"/>
      <c r="E5" s="253"/>
      <c r="F5" s="253"/>
      <c r="G5" s="253"/>
      <c r="H5" s="253"/>
      <c r="I5" s="86" t="s">
        <v>290</v>
      </c>
      <c r="J5" s="87" t="s">
        <v>156</v>
      </c>
      <c r="K5" s="87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8">
        <v>2</v>
      </c>
      <c r="J6" s="89" t="s">
        <v>294</v>
      </c>
      <c r="K6" s="89" t="s">
        <v>295</v>
      </c>
    </row>
    <row r="7" spans="1:11" ht="12.75">
      <c r="A7" s="255" t="s">
        <v>162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204" t="s">
        <v>206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204" t="s">
        <v>47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4" t="s">
        <v>111</v>
      </c>
      <c r="B21" s="260"/>
      <c r="C21" s="260"/>
      <c r="D21" s="260"/>
      <c r="E21" s="260"/>
      <c r="F21" s="260"/>
      <c r="G21" s="260"/>
      <c r="H21" s="26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0" t="s">
        <v>112</v>
      </c>
      <c r="B22" s="262"/>
      <c r="C22" s="262"/>
      <c r="D22" s="262"/>
      <c r="E22" s="262"/>
      <c r="F22" s="262"/>
      <c r="G22" s="262"/>
      <c r="H22" s="26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5" t="s">
        <v>165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204" t="s">
        <v>119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204" t="s">
        <v>50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4" t="s">
        <v>113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4" t="s">
        <v>114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5" t="s">
        <v>166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204" t="s">
        <v>51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204" t="s">
        <v>154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4" t="s">
        <v>168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4" t="s">
        <v>169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4" t="s">
        <v>155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4" t="s">
        <v>15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3"/>
    </row>
    <row r="52" spans="1:11" ht="12.75">
      <c r="A52" s="204" t="s">
        <v>182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3"/>
    </row>
    <row r="53" spans="1:11" ht="12.75">
      <c r="A53" s="204" t="s">
        <v>183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3"/>
    </row>
    <row r="54" spans="1:11" ht="12.75">
      <c r="A54" s="210" t="s">
        <v>184</v>
      </c>
      <c r="B54" s="211"/>
      <c r="C54" s="211"/>
      <c r="D54" s="211"/>
      <c r="E54" s="211"/>
      <c r="F54" s="211"/>
      <c r="G54" s="211"/>
      <c r="H54" s="21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N29" sqref="N29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0" width="12.140625" style="97" customWidth="1"/>
    <col min="11" max="11" width="10.8515625" style="97" bestFit="1" customWidth="1"/>
    <col min="12" max="16384" width="9.140625" style="97" customWidth="1"/>
  </cols>
  <sheetData>
    <row r="1" spans="1:12" ht="12.75">
      <c r="A1" s="266" t="s">
        <v>292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6"/>
    </row>
    <row r="2" spans="1:12" ht="15">
      <c r="A2" s="94"/>
      <c r="B2" s="95"/>
      <c r="C2" s="280" t="s">
        <v>293</v>
      </c>
      <c r="D2" s="280"/>
      <c r="E2" s="99">
        <v>40909</v>
      </c>
      <c r="F2" s="98" t="s">
        <v>258</v>
      </c>
      <c r="G2" s="281">
        <v>41274</v>
      </c>
      <c r="H2" s="282"/>
      <c r="I2" s="95"/>
      <c r="J2" s="95"/>
      <c r="K2" s="95"/>
      <c r="L2" s="100"/>
    </row>
    <row r="3" spans="1:11" ht="22.5" thickBot="1">
      <c r="A3" s="283" t="s">
        <v>61</v>
      </c>
      <c r="B3" s="283"/>
      <c r="C3" s="283"/>
      <c r="D3" s="283"/>
      <c r="E3" s="283"/>
      <c r="F3" s="283"/>
      <c r="G3" s="283"/>
      <c r="H3" s="283"/>
      <c r="I3" s="101" t="s">
        <v>316</v>
      </c>
      <c r="J3" s="102" t="s">
        <v>156</v>
      </c>
      <c r="K3" s="102" t="s">
        <v>157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104">
        <v>2</v>
      </c>
      <c r="J4" s="103" t="s">
        <v>294</v>
      </c>
      <c r="K4" s="103" t="s">
        <v>295</v>
      </c>
    </row>
    <row r="5" spans="1:11" ht="12.75">
      <c r="A5" s="268" t="s">
        <v>296</v>
      </c>
      <c r="B5" s="269"/>
      <c r="C5" s="269"/>
      <c r="D5" s="269"/>
      <c r="E5" s="269"/>
      <c r="F5" s="269"/>
      <c r="G5" s="269"/>
      <c r="H5" s="269"/>
      <c r="I5" s="105">
        <v>1</v>
      </c>
      <c r="J5" s="106">
        <v>164000000</v>
      </c>
      <c r="K5" s="106">
        <v>164000000</v>
      </c>
    </row>
    <row r="6" spans="1:11" ht="12.75">
      <c r="A6" s="268" t="s">
        <v>297</v>
      </c>
      <c r="B6" s="269"/>
      <c r="C6" s="269"/>
      <c r="D6" s="269"/>
      <c r="E6" s="269"/>
      <c r="F6" s="269"/>
      <c r="G6" s="269"/>
      <c r="H6" s="269"/>
      <c r="I6" s="105">
        <v>2</v>
      </c>
      <c r="J6" s="107">
        <v>16921764</v>
      </c>
      <c r="K6" s="107">
        <v>16921764</v>
      </c>
    </row>
    <row r="7" spans="1:11" ht="12.75">
      <c r="A7" s="268" t="s">
        <v>298</v>
      </c>
      <c r="B7" s="269"/>
      <c r="C7" s="269"/>
      <c r="D7" s="269"/>
      <c r="E7" s="269"/>
      <c r="F7" s="269"/>
      <c r="G7" s="269"/>
      <c r="H7" s="269"/>
      <c r="I7" s="105">
        <v>3</v>
      </c>
      <c r="J7" s="107">
        <v>6330788787</v>
      </c>
      <c r="K7" s="107">
        <v>6631753465</v>
      </c>
    </row>
    <row r="8" spans="1:11" ht="12.75">
      <c r="A8" s="268" t="s">
        <v>299</v>
      </c>
      <c r="B8" s="269"/>
      <c r="C8" s="269"/>
      <c r="D8" s="269"/>
      <c r="E8" s="269"/>
      <c r="F8" s="269"/>
      <c r="G8" s="269"/>
      <c r="H8" s="269"/>
      <c r="I8" s="105">
        <v>4</v>
      </c>
      <c r="J8" s="107">
        <v>38728424</v>
      </c>
      <c r="K8" s="107">
        <v>115352924</v>
      </c>
    </row>
    <row r="9" spans="1:11" ht="12.75">
      <c r="A9" s="268" t="s">
        <v>300</v>
      </c>
      <c r="B9" s="269"/>
      <c r="C9" s="269"/>
      <c r="D9" s="269"/>
      <c r="E9" s="269"/>
      <c r="F9" s="269"/>
      <c r="G9" s="269"/>
      <c r="H9" s="269"/>
      <c r="I9" s="105">
        <v>5</v>
      </c>
      <c r="J9" s="107">
        <v>498363933</v>
      </c>
      <c r="K9" s="107">
        <v>496069794</v>
      </c>
    </row>
    <row r="10" spans="1:11" ht="12.75">
      <c r="A10" s="268" t="s">
        <v>301</v>
      </c>
      <c r="B10" s="269"/>
      <c r="C10" s="269"/>
      <c r="D10" s="269"/>
      <c r="E10" s="269"/>
      <c r="F10" s="269"/>
      <c r="G10" s="269"/>
      <c r="H10" s="269"/>
      <c r="I10" s="105">
        <v>6</v>
      </c>
      <c r="J10" s="107">
        <v>36150000</v>
      </c>
      <c r="K10" s="107">
        <v>36150000</v>
      </c>
    </row>
    <row r="11" spans="1:11" ht="12.75">
      <c r="A11" s="268" t="s">
        <v>302</v>
      </c>
      <c r="B11" s="269"/>
      <c r="C11" s="269"/>
      <c r="D11" s="269"/>
      <c r="E11" s="269"/>
      <c r="F11" s="269"/>
      <c r="G11" s="269"/>
      <c r="H11" s="269"/>
      <c r="I11" s="105">
        <v>7</v>
      </c>
      <c r="J11" s="107">
        <v>0</v>
      </c>
      <c r="K11" s="107">
        <v>0</v>
      </c>
    </row>
    <row r="12" spans="1:11" ht="12.75">
      <c r="A12" s="268" t="s">
        <v>303</v>
      </c>
      <c r="B12" s="269"/>
      <c r="C12" s="269"/>
      <c r="D12" s="269"/>
      <c r="E12" s="269"/>
      <c r="F12" s="269"/>
      <c r="G12" s="269"/>
      <c r="H12" s="269"/>
      <c r="I12" s="105">
        <v>8</v>
      </c>
      <c r="J12" s="107">
        <v>0</v>
      </c>
      <c r="K12" s="107">
        <v>0</v>
      </c>
    </row>
    <row r="13" spans="1:11" ht="12.75">
      <c r="A13" s="268" t="s">
        <v>304</v>
      </c>
      <c r="B13" s="269"/>
      <c r="C13" s="269"/>
      <c r="D13" s="269"/>
      <c r="E13" s="269"/>
      <c r="F13" s="269"/>
      <c r="G13" s="269"/>
      <c r="H13" s="269"/>
      <c r="I13" s="105">
        <v>9</v>
      </c>
      <c r="J13" s="107">
        <v>0</v>
      </c>
      <c r="K13" s="107">
        <v>0</v>
      </c>
    </row>
    <row r="14" spans="1:11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5">
        <v>10</v>
      </c>
      <c r="J14" s="108">
        <f>SUM(J5:J13)</f>
        <v>7084952908</v>
      </c>
      <c r="K14" s="108">
        <f>SUM(K5:K13)</f>
        <v>7460247947</v>
      </c>
    </row>
    <row r="15" spans="1:11" ht="12.75">
      <c r="A15" s="268" t="s">
        <v>306</v>
      </c>
      <c r="B15" s="269"/>
      <c r="C15" s="269"/>
      <c r="D15" s="269"/>
      <c r="E15" s="269"/>
      <c r="F15" s="269"/>
      <c r="G15" s="269"/>
      <c r="H15" s="269"/>
      <c r="I15" s="105">
        <v>11</v>
      </c>
      <c r="J15" s="107">
        <v>0</v>
      </c>
      <c r="K15" s="107">
        <v>0</v>
      </c>
    </row>
    <row r="16" spans="1:11" ht="12.75">
      <c r="A16" s="268" t="s">
        <v>307</v>
      </c>
      <c r="B16" s="269"/>
      <c r="C16" s="269"/>
      <c r="D16" s="269"/>
      <c r="E16" s="269"/>
      <c r="F16" s="269"/>
      <c r="G16" s="269"/>
      <c r="H16" s="269"/>
      <c r="I16" s="105">
        <v>12</v>
      </c>
      <c r="J16" s="107">
        <v>0</v>
      </c>
      <c r="K16" s="107">
        <v>0</v>
      </c>
    </row>
    <row r="17" spans="1:11" ht="12.75">
      <c r="A17" s="268" t="s">
        <v>308</v>
      </c>
      <c r="B17" s="269"/>
      <c r="C17" s="269"/>
      <c r="D17" s="269"/>
      <c r="E17" s="269"/>
      <c r="F17" s="269"/>
      <c r="G17" s="269"/>
      <c r="H17" s="269"/>
      <c r="I17" s="105">
        <v>13</v>
      </c>
      <c r="J17" s="107">
        <v>0</v>
      </c>
      <c r="K17" s="107">
        <v>0</v>
      </c>
    </row>
    <row r="18" spans="1:11" ht="12.75">
      <c r="A18" s="268" t="s">
        <v>309</v>
      </c>
      <c r="B18" s="269"/>
      <c r="C18" s="269"/>
      <c r="D18" s="269"/>
      <c r="E18" s="269"/>
      <c r="F18" s="269"/>
      <c r="G18" s="269"/>
      <c r="H18" s="269"/>
      <c r="I18" s="105">
        <v>14</v>
      </c>
      <c r="J18" s="107">
        <v>0</v>
      </c>
      <c r="K18" s="107">
        <v>0</v>
      </c>
    </row>
    <row r="19" spans="1:11" ht="12.75">
      <c r="A19" s="268" t="s">
        <v>310</v>
      </c>
      <c r="B19" s="269"/>
      <c r="C19" s="269"/>
      <c r="D19" s="269"/>
      <c r="E19" s="269"/>
      <c r="F19" s="269"/>
      <c r="G19" s="269"/>
      <c r="H19" s="269"/>
      <c r="I19" s="105">
        <v>15</v>
      </c>
      <c r="J19" s="107">
        <v>0</v>
      </c>
      <c r="K19" s="107">
        <v>0</v>
      </c>
    </row>
    <row r="20" spans="1:11" ht="12.75">
      <c r="A20" s="268" t="s">
        <v>311</v>
      </c>
      <c r="B20" s="269"/>
      <c r="C20" s="269"/>
      <c r="D20" s="269"/>
      <c r="E20" s="269"/>
      <c r="F20" s="269"/>
      <c r="G20" s="269"/>
      <c r="H20" s="269"/>
      <c r="I20" s="105">
        <v>16</v>
      </c>
      <c r="J20" s="107">
        <v>0</v>
      </c>
      <c r="K20" s="107">
        <v>0</v>
      </c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76" t="s">
        <v>313</v>
      </c>
      <c r="B23" s="277"/>
      <c r="C23" s="277"/>
      <c r="D23" s="277"/>
      <c r="E23" s="277"/>
      <c r="F23" s="277"/>
      <c r="G23" s="277"/>
      <c r="H23" s="277"/>
      <c r="I23" s="110">
        <v>18</v>
      </c>
      <c r="J23" s="106">
        <v>7084952908</v>
      </c>
      <c r="K23" s="106">
        <v>7460247947</v>
      </c>
    </row>
    <row r="24" spans="1:11" ht="23.25" customHeight="1">
      <c r="A24" s="278" t="s">
        <v>314</v>
      </c>
      <c r="B24" s="279"/>
      <c r="C24" s="279"/>
      <c r="D24" s="279"/>
      <c r="E24" s="279"/>
      <c r="F24" s="279"/>
      <c r="G24" s="279"/>
      <c r="H24" s="279"/>
      <c r="I24" s="111">
        <v>19</v>
      </c>
      <c r="J24" s="109">
        <v>201244839</v>
      </c>
      <c r="K24" s="109">
        <v>209060423</v>
      </c>
    </row>
    <row r="25" spans="1:11" ht="30" customHeight="1">
      <c r="A25" s="264" t="s">
        <v>315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285" t="s">
        <v>291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6" t="s">
        <v>322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Doris Vičić</cp:lastModifiedBy>
  <cp:lastPrinted>2013-04-23T08:28:51Z</cp:lastPrinted>
  <dcterms:created xsi:type="dcterms:W3CDTF">2008-10-17T11:51:54Z</dcterms:created>
  <dcterms:modified xsi:type="dcterms:W3CDTF">2013-04-23T16:15:38Z</dcterms:modified>
  <cp:category/>
  <cp:version/>
  <cp:contentType/>
  <cp:contentStatus/>
</cp:coreProperties>
</file>