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<sst xmlns="http://schemas.openxmlformats.org/spreadsheetml/2006/main" count="395" uniqueCount="343">
  <si>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</si>
  <si>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</si>
  <si>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</si>
  <si>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</si>
  <si>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</si>
  <si>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</si>
  <si>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</si>
  <si>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</si>
  <si>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</si>
  <si>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</si>
  <si>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</si>
  <si>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</si>
  <si>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</si>
  <si>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</si>
  <si>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</si>
  <si>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</si>
  <si>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</si>
  <si>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</si>
  <si>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</si>
  <si>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</si>
  <si>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</si>
  <si>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</si>
  <si>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</si>
  <si>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</si>
  <si>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</si>
  <si>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</si>
  <si>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</si>
  <si>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</si>
  <si>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</si>
  <si>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</si>
  <si>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</si>
  <si>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</si>
  <si>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</si>
  <si>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</si>
  <si>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</si>
  <si>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</si>
  <si>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</si>
  <si>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</si>
  <si>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</si>
  <si>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</si>
  <si>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</si>
  <si>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</si>
  <si>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</si>
  <si>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</si>
  <si>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</si>
  <si>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</si>
  <si>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</si>
  <si>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</si>
  <si>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</si>
  <si>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</si>
  <si>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</si>
  <si>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</si>
  <si>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</si>
  <si>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</si>
  <si>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</si>
  <si>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</si>
  <si>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</si>
  <si>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</si>
  <si>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</si>
  <si>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</si>
  <si>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</si>
  <si>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</si>
  <si>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</si>
  <si>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</si>
  <si>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</si>
  <si>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</si>
  <si>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</si>
  <si>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</si>
  <si>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</si>
  <si>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</si>
  <si>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</si>
  <si>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</si>
  <si>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</si>
  <si>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</si>
  <si>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</si>
  <si>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</si>
  <si>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</si>
  <si>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</si>
  <si>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</si>
  <si>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</si>
  <si>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</si>
  <si>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</si>
  <si>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</si>
  <si>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</si>
  <si>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</si>
  <si>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</si>
  <si>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</si>
  <si>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</si>
  <si>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</si>
  <si>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</si>
  <si>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</si>
  <si>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</si>
  <si>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</si>
  <si>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</si>
  <si>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</si>
  <si>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</si>
  <si>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</si>
  <si>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</si>
  <si>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</si>
  <si>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</si>
  <si>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</si>
  <si>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</si>
  <si>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</si>
  <si>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</si>
  <si>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</si>
  <si>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</si>
  <si>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</si>
  <si>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</si>
  <si>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</si>
  <si>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</si>
  <si>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</si>
  <si>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</si>
  <si>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</si>
  <si>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</si>
  <si>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</si>
  <si>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</si>
  <si>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</si>
  <si>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</si>
  <si>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</si>
  <si>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</si>
  <si>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</si>
  <si>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</si>
  <si>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</si>
  <si>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</si>
  <si>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</si>
  <si>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</si>
  <si>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</si>
  <si>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</si>
  <si>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</si>
  <si>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</si>
  <si>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</si>
  <si>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</si>
  <si>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</si>
  <si>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</si>
  <si>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</si>
  <si>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</si>
  <si>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</si>
  <si>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</si>
  <si>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</si>
  <si>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</si>
  <si>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</si>
  <si>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</si>
  <si>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</si>
  <si>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</si>
  <si>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</si>
  <si>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</si>
  <si>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</si>
  <si>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</si>
  <si>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</si>
  <si>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</si>
  <si>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</si>
  <si>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</si>
  <si>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</si>
  <si>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</si>
  <si>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</si>
  <si>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</si>
  <si>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</si>
  <si>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</si>
  <si>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</si>
  <si>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</si>
  <si>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</si>
  <si>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</si>
  <si>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</si>
  <si>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</si>
  <si>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</si>
  <si>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</si>
  <si>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</si>
  <si>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</si>
  <si>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</si>
  <si>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</si>
  <si>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</si>
  <si>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</si>
  <si>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</si>
  <si>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</si>
  <si>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</si>
  <si>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</si>
  <si>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</si>
  <si>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</si>
  <si>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</si>
  <si>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</si>
  <si>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</si>
  <si>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</si>
  <si>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</si>
  <si>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</si>
  <si>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</si>
  <si>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</si>
  <si>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</si>
  <si>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</si>
  <si>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</si>
  <si>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</si>
  <si>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</si>
  <si>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</si>
  <si>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</si>
  <si>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</si>
  <si>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</si>
  <si>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</si>
  <si>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</si>
  <si>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</si>
  <si>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</si>
  <si>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</si>
  <si>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</si>
  <si>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</si>
  <si>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</si>
  <si>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</si>
  <si>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</si>
  <si>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</si>
  <si>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</si>
  <si>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</si>
  <si>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</si>
  <si>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</si>
  <si>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</si>
  <si>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</si>
  <si>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</si>
  <si>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</si>
  <si>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</si>
  <si>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</si>
  <si>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</si>
  <si>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</si>
  <si>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</si>
  <si>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</si>
  <si>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</si>
  <si>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</si>
  <si>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</si>
  <si>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</si>
  <si>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</si>
  <si>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</si>
  <si>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</si>
  <si>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</si>
  <si>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</si>
  <si>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</si>
  <si>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</si>
  <si>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</si>
  <si>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</si>
  <si>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</si>
  <si>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</si>
  <si>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</si>
  <si>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</si>
  <si>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</si>
  <si>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</si>
  <si>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</si>
  <si>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</si>
  <si>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</si>
  <si>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</si>
  <si>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</si>
  <si>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</si>
  <si>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</si>
  <si>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</si>
  <si>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</si>
  <si>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</si>
  <si>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</si>
  <si>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</si>
  <si>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</si>
  <si>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</si>
  <si>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</si>
  <si>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</si>
  <si>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</si>
  <si>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</si>
  <si>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</si>
  <si>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</si>
  <si>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</si>
  <si>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</si>
  <si>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</si>
  <si>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</si>
  <si>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</si>
  <si>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</si>
  <si>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</si>
  <si>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</si>
  <si>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</si>
  <si>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</si>
  <si>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</si>
  <si>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</si>
  <si>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</si>
  <si>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</si>
  <si>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</si>
  <si>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</si>
  <si>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</si>
  <si>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</si>
  <si>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</si>
  <si>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</si>
  <si>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</si>
  <si>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</si>
  <si>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</si>
  <si>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</si>
  <si>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</si>
  <si>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</si>
  <si>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</si>
  <si>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</si>
  <si>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</si>
  <si>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</si>
  <si>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</si>
  <si>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</si>
  <si>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</si>
  <si>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</si>
  <si>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</si>
  <si>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</si>
  <si>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</si>
  <si>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</si>
  <si>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</si>
  <si>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</si>
  <si>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</si>
  <si>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</si>
  <si>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</si>
  <si>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</si>
  <si>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</si>
  <si>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</si>
  <si>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</si>
  <si>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</si>
  <si>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</si>
  <si>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</si>
  <si>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</si>
  <si>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</si>
  <si>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</si>
  <si>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</si>
  <si>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</si>
  <si>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</si>
  <si>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</si>
  <si>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</si>
  <si>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</si>
  <si>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</si>
  <si>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</si>
  <si>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</si>
  <si>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</si>
  <si>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</si>
  <si>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</si>
  <si>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</si>
  <si>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</si>
  <si>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</si>
  <si>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</si>
  <si>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</si>
  <si>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</si>
  <si>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</si>
  <si>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</si>
  <si>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</si>
  <si>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</si>
  <si>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Vitomir Palinec</t>
  </si>
  <si>
    <t>052 801 118</t>
  </si>
  <si>
    <t>052 811 284</t>
  </si>
  <si>
    <t>Branko Zec</t>
  </si>
  <si>
    <r>
      <t xml:space="preserve">Obveznik: </t>
    </r>
    <r>
      <rPr>
        <b/>
        <u val="single"/>
        <sz val="10"/>
        <rFont val="Arial"/>
        <family val="2"/>
      </rPr>
      <t xml:space="preserve"> ADRIS GRUPA d.d.                                                                                      </t>
    </r>
  </si>
  <si>
    <r>
      <t xml:space="preserve">Obveznik: </t>
    </r>
    <r>
      <rPr>
        <b/>
        <u val="single"/>
        <sz val="8"/>
        <rFont val="Arial"/>
        <family val="2"/>
      </rPr>
      <t xml:space="preserve">ADRIS GRUPA d.d.                                                                                                                                     </t>
    </r>
  </si>
  <si>
    <r>
      <t xml:space="preserve">Obveznik: </t>
    </r>
    <r>
      <rPr>
        <b/>
        <u val="single"/>
        <sz val="10"/>
        <rFont val="Arial"/>
        <family val="2"/>
      </rPr>
      <t xml:space="preserve">ADRIS GRUPA d.d.                                                                                       </t>
    </r>
  </si>
  <si>
    <r>
      <t xml:space="preserve">stanje na dan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03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.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</si>
  <si>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03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</si>
</sst>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  <numFmt numFmtId="198" formatCode="#,##0.000"/>
    <numFmt numFmtId="199" formatCode="#,##0.00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197" fontId="6" fillId="0" borderId="21" xfId="64" applyNumberFormat="1" applyFont="1" applyFill="1" applyBorder="1" applyAlignment="1">
      <alignment horizontal="center" vertical="center" wrapText="1"/>
    </xf>
    <xf numFmtId="197" fontId="0" fillId="0" borderId="0" xfId="64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248</v>
      </c>
      <c r="B1" s="151"/>
      <c r="C1" s="15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56" t="s">
        <v>323</v>
      </c>
      <c r="D6" s="15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4" t="s">
        <v>252</v>
      </c>
      <c r="B8" s="195"/>
      <c r="C8" s="156" t="s">
        <v>324</v>
      </c>
      <c r="D8" s="15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6" t="s">
        <v>253</v>
      </c>
      <c r="B10" s="186"/>
      <c r="C10" s="156" t="s">
        <v>325</v>
      </c>
      <c r="D10" s="15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58" t="s">
        <v>326</v>
      </c>
      <c r="D12" s="183"/>
      <c r="E12" s="183"/>
      <c r="F12" s="183"/>
      <c r="G12" s="183"/>
      <c r="H12" s="183"/>
      <c r="I12" s="14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84">
        <v>52210</v>
      </c>
      <c r="D14" s="185"/>
      <c r="E14" s="16"/>
      <c r="F14" s="158" t="s">
        <v>327</v>
      </c>
      <c r="G14" s="183"/>
      <c r="H14" s="183"/>
      <c r="I14" s="14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58" t="s">
        <v>328</v>
      </c>
      <c r="D16" s="183"/>
      <c r="E16" s="183"/>
      <c r="F16" s="183"/>
      <c r="G16" s="183"/>
      <c r="H16" s="183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79" t="s">
        <v>329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79" t="s">
        <v>330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374</v>
      </c>
      <c r="D22" s="158" t="s">
        <v>327</v>
      </c>
      <c r="E22" s="169"/>
      <c r="F22" s="170"/>
      <c r="G22" s="141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18</v>
      </c>
      <c r="D24" s="158" t="s">
        <v>331</v>
      </c>
      <c r="E24" s="169"/>
      <c r="F24" s="169"/>
      <c r="G24" s="170"/>
      <c r="H24" s="51" t="s">
        <v>261</v>
      </c>
      <c r="I24" s="122">
        <v>44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332</v>
      </c>
      <c r="D26" s="25"/>
      <c r="E26" s="33"/>
      <c r="F26" s="24"/>
      <c r="G26" s="171" t="s">
        <v>263</v>
      </c>
      <c r="H26" s="142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6"/>
      <c r="B30" s="159"/>
      <c r="C30" s="159"/>
      <c r="D30" s="160"/>
      <c r="E30" s="166"/>
      <c r="F30" s="159"/>
      <c r="G30" s="159"/>
      <c r="H30" s="156"/>
      <c r="I30" s="157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6"/>
      <c r="B32" s="159"/>
      <c r="C32" s="159"/>
      <c r="D32" s="160"/>
      <c r="E32" s="166"/>
      <c r="F32" s="159"/>
      <c r="G32" s="159"/>
      <c r="H32" s="156"/>
      <c r="I32" s="15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6"/>
      <c r="B34" s="159"/>
      <c r="C34" s="159"/>
      <c r="D34" s="160"/>
      <c r="E34" s="166"/>
      <c r="F34" s="159"/>
      <c r="G34" s="159"/>
      <c r="H34" s="156"/>
      <c r="I34" s="15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3"/>
      <c r="B37" s="30"/>
      <c r="C37" s="161"/>
      <c r="D37" s="162"/>
      <c r="E37" s="16"/>
      <c r="F37" s="161"/>
      <c r="G37" s="162"/>
      <c r="H37" s="16"/>
      <c r="I37" s="95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6" t="s">
        <v>267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3"/>
      <c r="B45" s="30"/>
      <c r="C45" s="161"/>
      <c r="D45" s="162"/>
      <c r="E45" s="16"/>
      <c r="F45" s="161"/>
      <c r="G45" s="163"/>
      <c r="H45" s="35"/>
      <c r="I45" s="107"/>
      <c r="J45" s="10"/>
      <c r="K45" s="10"/>
      <c r="L45" s="10"/>
    </row>
    <row r="46" spans="1:12" ht="12.75">
      <c r="A46" s="136" t="s">
        <v>268</v>
      </c>
      <c r="B46" s="137"/>
      <c r="C46" s="158" t="s">
        <v>334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6" t="s">
        <v>270</v>
      </c>
      <c r="B48" s="137"/>
      <c r="C48" s="143" t="s">
        <v>335</v>
      </c>
      <c r="D48" s="139"/>
      <c r="E48" s="140"/>
      <c r="F48" s="16"/>
      <c r="G48" s="51" t="s">
        <v>271</v>
      </c>
      <c r="H48" s="143" t="s">
        <v>336</v>
      </c>
      <c r="I48" s="14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6" t="s">
        <v>257</v>
      </c>
      <c r="B50" s="137"/>
      <c r="C50" s="138" t="s">
        <v>329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43" t="s">
        <v>337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8"/>
      <c r="B53" s="20"/>
      <c r="C53" s="152" t="s">
        <v>273</v>
      </c>
      <c r="D53" s="152"/>
      <c r="E53" s="152"/>
      <c r="F53" s="152"/>
      <c r="G53" s="152"/>
      <c r="H53" s="15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5" t="s">
        <v>274</v>
      </c>
      <c r="C55" s="146"/>
      <c r="D55" s="146"/>
      <c r="E55" s="14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7" t="s">
        <v>306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8"/>
      <c r="B57" s="147" t="s">
        <v>307</v>
      </c>
      <c r="C57" s="148"/>
      <c r="D57" s="148"/>
      <c r="E57" s="148"/>
      <c r="F57" s="148"/>
      <c r="G57" s="148"/>
      <c r="H57" s="148"/>
      <c r="I57" s="110"/>
      <c r="J57" s="10"/>
      <c r="K57" s="10"/>
      <c r="L57" s="10"/>
    </row>
    <row r="58" spans="1:12" ht="12.75">
      <c r="A58" s="108"/>
      <c r="B58" s="147" t="s">
        <v>308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8"/>
      <c r="B59" s="147" t="s">
        <v>309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4"/>
      <c r="H63" s="13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212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0.8515625" style="52" bestFit="1" customWidth="1"/>
    <col min="12" max="12" width="9.140625" style="52" customWidth="1"/>
    <col min="13" max="13" width="13.421875" style="52" bestFit="1" customWidth="1"/>
    <col min="14" max="14" width="9.140625" style="52" customWidth="1"/>
    <col min="15" max="15" width="13.8515625" style="52" bestFit="1" customWidth="1"/>
    <col min="16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338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8" t="s">
        <v>278</v>
      </c>
      <c r="J4" s="59" t="s">
        <v>319</v>
      </c>
      <c r="K4" s="60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6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2340619812</v>
      </c>
      <c r="K8" s="53">
        <f>K9+K16+K26+K35+K39</f>
        <v>2342667324</v>
      </c>
      <c r="M8" s="129"/>
      <c r="N8" s="129"/>
      <c r="P8" s="129"/>
    </row>
    <row r="9" spans="1:16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4336990</v>
      </c>
      <c r="K9" s="53">
        <f>SUM(K10:K15)</f>
        <v>4106485</v>
      </c>
      <c r="M9" s="129"/>
      <c r="N9" s="129"/>
      <c r="P9" s="129"/>
    </row>
    <row r="10" spans="1:16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>
        <v>0</v>
      </c>
      <c r="M10" s="129"/>
      <c r="N10" s="129"/>
      <c r="P10" s="129"/>
    </row>
    <row r="11" spans="1:16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107100</v>
      </c>
      <c r="K11" s="7">
        <v>125249</v>
      </c>
      <c r="M11" s="129"/>
      <c r="N11" s="129"/>
      <c r="P11" s="129"/>
    </row>
    <row r="12" spans="1:16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0</v>
      </c>
      <c r="K12" s="7">
        <v>0</v>
      </c>
      <c r="M12" s="129"/>
      <c r="N12" s="129"/>
      <c r="P12" s="129"/>
    </row>
    <row r="13" spans="1:16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>
        <v>0</v>
      </c>
      <c r="M13" s="129"/>
      <c r="N13" s="129"/>
      <c r="P13" s="129"/>
    </row>
    <row r="14" spans="1:16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2320604</v>
      </c>
      <c r="K14" s="7">
        <v>2320804</v>
      </c>
      <c r="M14" s="129"/>
      <c r="N14" s="129"/>
      <c r="P14" s="129"/>
    </row>
    <row r="15" spans="1:16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1909286</v>
      </c>
      <c r="K15" s="7">
        <v>1660432</v>
      </c>
      <c r="M15" s="129"/>
      <c r="N15" s="129"/>
      <c r="P15" s="129"/>
    </row>
    <row r="16" spans="1:16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121411007</v>
      </c>
      <c r="K16" s="53">
        <f>SUM(K17:K25)</f>
        <v>123231936</v>
      </c>
      <c r="L16" s="71"/>
      <c r="M16" s="129"/>
      <c r="N16" s="129"/>
      <c r="P16" s="129"/>
    </row>
    <row r="17" spans="1:16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32738810</v>
      </c>
      <c r="K17" s="7">
        <v>32738810</v>
      </c>
      <c r="M17" s="129"/>
      <c r="N17" s="129"/>
      <c r="P17" s="129"/>
    </row>
    <row r="18" spans="1:16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31886368</v>
      </c>
      <c r="K18" s="7">
        <v>31274604</v>
      </c>
      <c r="M18" s="129"/>
      <c r="N18" s="129"/>
      <c r="P18" s="129"/>
    </row>
    <row r="19" spans="1:16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1597852</v>
      </c>
      <c r="K19" s="7">
        <v>1529598</v>
      </c>
      <c r="M19" s="129"/>
      <c r="N19" s="129"/>
      <c r="P19" s="129"/>
    </row>
    <row r="20" spans="1:16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3249389</v>
      </c>
      <c r="K20" s="7">
        <v>2918651</v>
      </c>
      <c r="M20" s="129"/>
      <c r="N20" s="129"/>
      <c r="P20" s="129"/>
    </row>
    <row r="21" spans="1:16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  <c r="M21" s="129"/>
      <c r="N21" s="129"/>
      <c r="P21" s="129"/>
    </row>
    <row r="22" spans="1:16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4967309</v>
      </c>
      <c r="K22" s="7">
        <v>5025895</v>
      </c>
      <c r="M22" s="129"/>
      <c r="N22" s="129"/>
      <c r="P22" s="129"/>
    </row>
    <row r="23" spans="1:16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34231468</v>
      </c>
      <c r="K23" s="7">
        <v>37012455</v>
      </c>
      <c r="M23" s="129"/>
      <c r="N23" s="129"/>
      <c r="P23" s="129"/>
    </row>
    <row r="24" spans="1:16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3082811</v>
      </c>
      <c r="K24" s="7">
        <v>3074923</v>
      </c>
      <c r="M24" s="129"/>
      <c r="N24" s="129"/>
      <c r="P24" s="129"/>
    </row>
    <row r="25" spans="1:16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9657000</v>
      </c>
      <c r="K25" s="7">
        <v>9657000</v>
      </c>
      <c r="M25" s="129"/>
      <c r="N25" s="129"/>
      <c r="P25" s="129"/>
    </row>
    <row r="26" spans="1:16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2202425063</v>
      </c>
      <c r="K26" s="53">
        <f>SUM(K27:K34)</f>
        <v>2202887363</v>
      </c>
      <c r="M26" s="129"/>
      <c r="N26" s="129"/>
      <c r="P26" s="129"/>
    </row>
    <row r="27" spans="1:16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2138805000</v>
      </c>
      <c r="K27" s="7">
        <v>2139267300</v>
      </c>
      <c r="M27" s="129"/>
      <c r="N27" s="129"/>
      <c r="P27" s="129"/>
    </row>
    <row r="28" spans="1:16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>
        <v>0</v>
      </c>
      <c r="M28" s="129"/>
      <c r="N28" s="129"/>
      <c r="P28" s="129"/>
    </row>
    <row r="29" spans="1:16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61722700</v>
      </c>
      <c r="K29" s="7">
        <v>61722700</v>
      </c>
      <c r="M29" s="129"/>
      <c r="N29" s="129"/>
      <c r="P29" s="129"/>
    </row>
    <row r="30" spans="1:16" ht="14.25" customHeight="1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  <c r="M30" s="129"/>
      <c r="N30" s="129"/>
      <c r="P30" s="129"/>
    </row>
    <row r="31" spans="1:16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0</v>
      </c>
      <c r="K31" s="7">
        <v>0</v>
      </c>
      <c r="M31" s="129"/>
      <c r="N31" s="129"/>
      <c r="P31" s="129"/>
    </row>
    <row r="32" spans="1:16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1897363</v>
      </c>
      <c r="K32" s="7">
        <v>1897363</v>
      </c>
      <c r="M32" s="129"/>
      <c r="N32" s="129"/>
      <c r="P32" s="129"/>
    </row>
    <row r="33" spans="1:16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0</v>
      </c>
      <c r="K33" s="7">
        <v>0</v>
      </c>
      <c r="M33" s="129"/>
      <c r="N33" s="129"/>
      <c r="P33" s="129"/>
    </row>
    <row r="34" spans="1:16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0</v>
      </c>
      <c r="K34" s="7">
        <v>0</v>
      </c>
      <c r="M34" s="129"/>
      <c r="N34" s="129"/>
      <c r="P34" s="129"/>
    </row>
    <row r="35" spans="1:16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92035</v>
      </c>
      <c r="K35" s="53">
        <f>SUM(K36:K38)</f>
        <v>86823</v>
      </c>
      <c r="M35" s="129"/>
      <c r="N35" s="129"/>
      <c r="P35" s="129"/>
    </row>
    <row r="36" spans="1:16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  <c r="M36" s="129"/>
      <c r="N36" s="129"/>
      <c r="P36" s="129"/>
    </row>
    <row r="37" spans="1:16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92035</v>
      </c>
      <c r="K37" s="7">
        <v>86823</v>
      </c>
      <c r="M37" s="129"/>
      <c r="N37" s="129"/>
      <c r="P37" s="129"/>
    </row>
    <row r="38" spans="1:16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0</v>
      </c>
      <c r="K38" s="7">
        <v>0</v>
      </c>
      <c r="M38" s="129"/>
      <c r="N38" s="129"/>
      <c r="P38" s="129"/>
    </row>
    <row r="39" spans="1:16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12354717</v>
      </c>
      <c r="K39" s="7">
        <v>12354717</v>
      </c>
      <c r="M39" s="129"/>
      <c r="N39" s="129"/>
      <c r="P39" s="129"/>
    </row>
    <row r="40" spans="1:16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4133653979</v>
      </c>
      <c r="K40" s="53">
        <f>K41+K49+K56+K64</f>
        <v>4169163245</v>
      </c>
      <c r="M40" s="129"/>
      <c r="N40" s="129"/>
      <c r="P40" s="129"/>
    </row>
    <row r="41" spans="1:16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/>
      <c r="K41" s="53"/>
      <c r="M41" s="129"/>
      <c r="N41" s="129"/>
      <c r="P41" s="129"/>
    </row>
    <row r="42" spans="1:16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0</v>
      </c>
      <c r="K42" s="7">
        <v>0</v>
      </c>
      <c r="M42" s="129"/>
      <c r="N42" s="129"/>
      <c r="P42" s="129"/>
    </row>
    <row r="43" spans="1:16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0</v>
      </c>
      <c r="K43" s="7">
        <v>0</v>
      </c>
      <c r="M43" s="129"/>
      <c r="N43" s="129"/>
      <c r="P43" s="129"/>
    </row>
    <row r="44" spans="1:16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0</v>
      </c>
      <c r="K44" s="7">
        <v>0</v>
      </c>
      <c r="M44" s="129"/>
      <c r="N44" s="129"/>
      <c r="P44" s="129"/>
    </row>
    <row r="45" spans="1:16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0</v>
      </c>
      <c r="K45" s="7">
        <v>0</v>
      </c>
      <c r="M45" s="129"/>
      <c r="N45" s="129"/>
      <c r="P45" s="129"/>
    </row>
    <row r="46" spans="1:16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0</v>
      </c>
      <c r="K46" s="7">
        <v>0</v>
      </c>
      <c r="M46" s="129"/>
      <c r="N46" s="129"/>
      <c r="P46" s="129"/>
    </row>
    <row r="47" spans="1:16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0</v>
      </c>
      <c r="K47" s="7">
        <v>0</v>
      </c>
      <c r="M47" s="129"/>
      <c r="N47" s="129"/>
      <c r="P47" s="129"/>
    </row>
    <row r="48" spans="1:16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  <c r="M48" s="129"/>
      <c r="N48" s="129"/>
      <c r="P48" s="129"/>
    </row>
    <row r="49" spans="1:16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23168669</v>
      </c>
      <c r="K49" s="53">
        <f>SUM(K50:K55)</f>
        <v>23285076</v>
      </c>
      <c r="M49" s="129"/>
      <c r="N49" s="129"/>
      <c r="P49" s="129"/>
    </row>
    <row r="50" spans="1:16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10439773</v>
      </c>
      <c r="K50" s="7">
        <v>13352559</v>
      </c>
      <c r="M50" s="129"/>
      <c r="N50" s="129"/>
      <c r="P50" s="129"/>
    </row>
    <row r="51" spans="1:16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1392276</v>
      </c>
      <c r="K51" s="7">
        <v>1319674</v>
      </c>
      <c r="M51" s="129"/>
      <c r="N51" s="129"/>
      <c r="P51" s="129"/>
    </row>
    <row r="52" spans="1:16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0</v>
      </c>
      <c r="K52" s="7">
        <v>0</v>
      </c>
      <c r="M52" s="129"/>
      <c r="N52" s="129"/>
      <c r="P52" s="129"/>
    </row>
    <row r="53" spans="1:16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12274</v>
      </c>
      <c r="K53" s="7">
        <v>15798</v>
      </c>
      <c r="M53" s="129"/>
      <c r="N53" s="129"/>
      <c r="P53" s="129"/>
    </row>
    <row r="54" spans="1:16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2261037</v>
      </c>
      <c r="K54" s="7">
        <v>1210830</v>
      </c>
      <c r="M54" s="129"/>
      <c r="N54" s="129"/>
      <c r="P54" s="129"/>
    </row>
    <row r="55" spans="1:16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9063309</v>
      </c>
      <c r="K55" s="7">
        <v>7386215</v>
      </c>
      <c r="M55" s="129"/>
      <c r="N55" s="129"/>
      <c r="P55" s="129"/>
    </row>
    <row r="56" spans="1:16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SUM(J57:J63)</f>
        <v>4108358563</v>
      </c>
      <c r="K56" s="53">
        <f>SUM(K57:K63)</f>
        <v>4142276243</v>
      </c>
      <c r="M56" s="129"/>
      <c r="N56" s="129"/>
      <c r="P56" s="129"/>
    </row>
    <row r="57" spans="1:16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  <c r="M57" s="129"/>
      <c r="N57" s="129"/>
      <c r="P57" s="129"/>
    </row>
    <row r="58" spans="1:16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1527772784</v>
      </c>
      <c r="K58" s="7">
        <v>1746702376</v>
      </c>
      <c r="M58" s="129"/>
      <c r="N58" s="129"/>
      <c r="P58" s="129"/>
    </row>
    <row r="59" spans="1:16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  <c r="M59" s="129"/>
      <c r="N59" s="129"/>
      <c r="P59" s="129"/>
    </row>
    <row r="60" spans="1:16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0</v>
      </c>
      <c r="K60" s="7">
        <v>0</v>
      </c>
      <c r="M60" s="129"/>
      <c r="N60" s="129"/>
      <c r="P60" s="129"/>
    </row>
    <row r="61" spans="1:16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280908987</v>
      </c>
      <c r="K61" s="7">
        <v>280459086</v>
      </c>
      <c r="M61" s="129"/>
      <c r="N61" s="129"/>
      <c r="P61" s="129"/>
    </row>
    <row r="62" spans="1:16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2299676792</v>
      </c>
      <c r="K62" s="7">
        <v>2115114781</v>
      </c>
      <c r="M62" s="129"/>
      <c r="N62" s="129"/>
      <c r="P62" s="129"/>
    </row>
    <row r="63" spans="1:16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0</v>
      </c>
      <c r="K63" s="7">
        <v>0</v>
      </c>
      <c r="M63" s="129"/>
      <c r="N63" s="129"/>
      <c r="P63" s="129"/>
    </row>
    <row r="64" spans="1:16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2126747</v>
      </c>
      <c r="K64" s="7">
        <v>3601926</v>
      </c>
      <c r="M64" s="129"/>
      <c r="N64" s="129"/>
      <c r="P64" s="129"/>
    </row>
    <row r="65" spans="1:16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131375</v>
      </c>
      <c r="K65" s="7">
        <v>223209</v>
      </c>
      <c r="M65" s="129"/>
      <c r="N65" s="129"/>
      <c r="P65" s="129"/>
    </row>
    <row r="66" spans="1:16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6474405166</v>
      </c>
      <c r="K66" s="53">
        <f>K7+K8+K40+K65</f>
        <v>6512053778</v>
      </c>
      <c r="M66" s="129"/>
      <c r="N66" s="129"/>
      <c r="P66" s="129"/>
    </row>
    <row r="67" spans="1:16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  <c r="M67" s="129"/>
      <c r="N67" s="129"/>
      <c r="P67" s="129"/>
    </row>
    <row r="68" spans="1:16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  <c r="M68" s="129"/>
      <c r="N68" s="129"/>
      <c r="P68" s="129"/>
    </row>
    <row r="69" spans="1:16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5845381080</v>
      </c>
      <c r="K69" s="54">
        <f>K70+K71+K72+K78+K79+K82+K85</f>
        <v>5888993272</v>
      </c>
      <c r="M69" s="129"/>
      <c r="N69" s="129"/>
      <c r="P69" s="129"/>
    </row>
    <row r="70" spans="1:16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164000000</v>
      </c>
      <c r="K70" s="7">
        <v>164000000</v>
      </c>
      <c r="M70" s="129"/>
      <c r="N70" s="129"/>
      <c r="P70" s="129"/>
    </row>
    <row r="71" spans="1:16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16921764</v>
      </c>
      <c r="K71" s="7">
        <v>16921764</v>
      </c>
      <c r="M71" s="129"/>
      <c r="N71" s="129"/>
      <c r="P71" s="129"/>
    </row>
    <row r="72" spans="1:16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5039336761</v>
      </c>
      <c r="K72" s="53">
        <f>K73+K74-K75+K76+K77</f>
        <v>5039336761</v>
      </c>
      <c r="M72" s="129"/>
      <c r="N72" s="129"/>
      <c r="P72" s="129"/>
    </row>
    <row r="73" spans="1:16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12448675</v>
      </c>
      <c r="K73" s="7">
        <v>12448675</v>
      </c>
      <c r="M73" s="129"/>
      <c r="N73" s="129"/>
      <c r="P73" s="129"/>
    </row>
    <row r="74" spans="1:16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41459113</v>
      </c>
      <c r="K74" s="7">
        <v>41459113</v>
      </c>
      <c r="M74" s="129"/>
      <c r="N74" s="129"/>
      <c r="P74" s="129"/>
    </row>
    <row r="75" spans="1:16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41459113</v>
      </c>
      <c r="K75" s="7">
        <v>41459113</v>
      </c>
      <c r="M75" s="129"/>
      <c r="N75" s="129"/>
      <c r="P75" s="129"/>
    </row>
    <row r="76" spans="1:16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5026888086</v>
      </c>
      <c r="K76" s="7">
        <v>5026888086</v>
      </c>
      <c r="M76" s="129"/>
      <c r="N76" s="129"/>
      <c r="P76" s="129"/>
    </row>
    <row r="77" spans="1:16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0</v>
      </c>
      <c r="K77" s="7">
        <v>0</v>
      </c>
      <c r="M77" s="129"/>
      <c r="N77" s="129"/>
      <c r="P77" s="129"/>
    </row>
    <row r="78" spans="1:16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0</v>
      </c>
      <c r="K78" s="7">
        <v>0</v>
      </c>
      <c r="M78" s="129"/>
      <c r="N78" s="129"/>
      <c r="P78" s="129"/>
    </row>
    <row r="79" spans="1:16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38728424</v>
      </c>
      <c r="K79" s="53">
        <f>K80-K81</f>
        <v>625122555</v>
      </c>
      <c r="M79" s="129"/>
      <c r="N79" s="129"/>
      <c r="P79" s="129"/>
    </row>
    <row r="80" spans="1:16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38728424</v>
      </c>
      <c r="K80" s="7">
        <v>625122555</v>
      </c>
      <c r="M80" s="129"/>
      <c r="N80" s="129"/>
      <c r="O80" s="129"/>
      <c r="P80" s="129"/>
    </row>
    <row r="81" spans="1:16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0</v>
      </c>
      <c r="M81" s="129"/>
      <c r="N81" s="129"/>
      <c r="O81" s="129"/>
      <c r="P81" s="129"/>
    </row>
    <row r="82" spans="1:16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586394131</v>
      </c>
      <c r="K82" s="53">
        <f>K83-K84</f>
        <v>43612192</v>
      </c>
      <c r="M82" s="129"/>
      <c r="N82" s="129"/>
      <c r="O82" s="129"/>
      <c r="P82" s="129"/>
    </row>
    <row r="83" spans="1:16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586394131</v>
      </c>
      <c r="K83" s="7">
        <v>43612192</v>
      </c>
      <c r="M83" s="129"/>
      <c r="N83" s="129"/>
      <c r="P83" s="129"/>
    </row>
    <row r="84" spans="1:16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v>0</v>
      </c>
      <c r="M84" s="129"/>
      <c r="N84" s="129"/>
      <c r="P84" s="129"/>
    </row>
    <row r="85" spans="1:16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  <c r="M85" s="129"/>
      <c r="N85" s="129"/>
      <c r="P85" s="129"/>
    </row>
    <row r="86" spans="1:16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51431212</v>
      </c>
      <c r="K86" s="53">
        <f>SUM(K87:K89)</f>
        <v>51431212</v>
      </c>
      <c r="M86" s="129"/>
      <c r="N86" s="129"/>
      <c r="P86" s="129"/>
    </row>
    <row r="87" spans="1:16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6545035</v>
      </c>
      <c r="K87" s="7">
        <v>6545035</v>
      </c>
      <c r="M87" s="129"/>
      <c r="N87" s="129"/>
      <c r="P87" s="129"/>
    </row>
    <row r="88" spans="1:16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>
        <v>0</v>
      </c>
      <c r="K88" s="7">
        <v>0</v>
      </c>
      <c r="M88" s="129"/>
      <c r="N88" s="129"/>
      <c r="P88" s="129"/>
    </row>
    <row r="89" spans="1:16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44886177</v>
      </c>
      <c r="K89" s="7">
        <v>44886177</v>
      </c>
      <c r="M89" s="129"/>
      <c r="N89" s="129"/>
      <c r="P89" s="129"/>
    </row>
    <row r="90" spans="1:16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59587</v>
      </c>
      <c r="K90" s="53">
        <f>SUM(K91:K99)</f>
        <v>59587</v>
      </c>
      <c r="M90" s="129"/>
      <c r="N90" s="129"/>
      <c r="P90" s="129"/>
    </row>
    <row r="91" spans="1:16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0</v>
      </c>
      <c r="K91" s="7">
        <v>0</v>
      </c>
      <c r="M91" s="129"/>
      <c r="N91" s="129"/>
      <c r="P91" s="129"/>
    </row>
    <row r="92" spans="1:16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0</v>
      </c>
      <c r="K92" s="7">
        <v>0</v>
      </c>
      <c r="M92" s="129"/>
      <c r="N92" s="129"/>
      <c r="P92" s="129"/>
    </row>
    <row r="93" spans="1:16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0</v>
      </c>
      <c r="K93" s="7">
        <v>0</v>
      </c>
      <c r="M93" s="129"/>
      <c r="N93" s="129"/>
      <c r="P93" s="129"/>
    </row>
    <row r="94" spans="1:16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>
        <v>0</v>
      </c>
      <c r="K94" s="7">
        <v>0</v>
      </c>
      <c r="M94" s="129"/>
      <c r="N94" s="129"/>
      <c r="P94" s="129"/>
    </row>
    <row r="95" spans="1:16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>
        <v>0</v>
      </c>
      <c r="K95" s="7">
        <v>0</v>
      </c>
      <c r="M95" s="129"/>
      <c r="N95" s="129"/>
      <c r="P95" s="129"/>
    </row>
    <row r="96" spans="1:16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0</v>
      </c>
      <c r="K96" s="7">
        <v>0</v>
      </c>
      <c r="M96" s="129"/>
      <c r="N96" s="129"/>
      <c r="P96" s="129"/>
    </row>
    <row r="97" spans="1:16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>
        <v>0</v>
      </c>
      <c r="K97" s="7">
        <v>0</v>
      </c>
      <c r="M97" s="129"/>
      <c r="N97" s="129"/>
      <c r="P97" s="129"/>
    </row>
    <row r="98" spans="1:16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59587</v>
      </c>
      <c r="K98" s="7">
        <v>59587</v>
      </c>
      <c r="M98" s="129"/>
      <c r="N98" s="129"/>
      <c r="P98" s="129"/>
    </row>
    <row r="99" spans="1:16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0</v>
      </c>
      <c r="K99" s="7">
        <v>0</v>
      </c>
      <c r="M99" s="129"/>
      <c r="N99" s="129"/>
      <c r="P99" s="129"/>
    </row>
    <row r="100" spans="1:16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572705239</v>
      </c>
      <c r="K100" s="53">
        <f>SUM(K101:K112)</f>
        <v>566518623</v>
      </c>
      <c r="M100" s="129"/>
      <c r="N100" s="129"/>
      <c r="P100" s="129"/>
    </row>
    <row r="101" spans="1:16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480850230</v>
      </c>
      <c r="K101" s="7">
        <v>484327177</v>
      </c>
      <c r="M101" s="129"/>
      <c r="N101" s="129"/>
      <c r="P101" s="129"/>
    </row>
    <row r="102" spans="1:16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0</v>
      </c>
      <c r="K102" s="7">
        <v>0</v>
      </c>
      <c r="M102" s="129"/>
      <c r="N102" s="129"/>
      <c r="P102" s="129"/>
    </row>
    <row r="103" spans="1:16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0</v>
      </c>
      <c r="K103" s="7">
        <v>0</v>
      </c>
      <c r="M103" s="129"/>
      <c r="N103" s="129"/>
      <c r="P103" s="129"/>
    </row>
    <row r="104" spans="1:16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181469</v>
      </c>
      <c r="K104" s="7">
        <v>106191</v>
      </c>
      <c r="M104" s="129"/>
      <c r="N104" s="129"/>
      <c r="P104" s="129"/>
    </row>
    <row r="105" spans="1:16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22985341</v>
      </c>
      <c r="K105" s="7">
        <v>13189131</v>
      </c>
      <c r="M105" s="129"/>
      <c r="N105" s="129"/>
      <c r="P105" s="129"/>
    </row>
    <row r="106" spans="1:16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0</v>
      </c>
      <c r="K106" s="7">
        <v>0</v>
      </c>
      <c r="M106" s="129"/>
      <c r="N106" s="129"/>
      <c r="P106" s="129"/>
    </row>
    <row r="107" spans="1:16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>
        <v>0</v>
      </c>
      <c r="M107" s="129"/>
      <c r="N107" s="129"/>
      <c r="P107" s="129"/>
    </row>
    <row r="108" spans="1:16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10443550</v>
      </c>
      <c r="K108" s="7">
        <v>10385979</v>
      </c>
      <c r="M108" s="129"/>
      <c r="N108" s="129"/>
      <c r="P108" s="129"/>
    </row>
    <row r="109" spans="1:16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46244029</v>
      </c>
      <c r="K109" s="7">
        <v>46677327</v>
      </c>
      <c r="M109" s="129"/>
      <c r="N109" s="129"/>
      <c r="P109" s="129"/>
    </row>
    <row r="110" spans="1:16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12000620</v>
      </c>
      <c r="K110" s="7">
        <v>11832818</v>
      </c>
      <c r="M110" s="129"/>
      <c r="N110" s="129"/>
      <c r="P110" s="129"/>
    </row>
    <row r="111" spans="1:16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  <c r="M111" s="129"/>
      <c r="N111" s="129"/>
      <c r="P111" s="129"/>
    </row>
    <row r="112" spans="1:16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0</v>
      </c>
      <c r="K112" s="7">
        <v>0</v>
      </c>
      <c r="M112" s="129"/>
      <c r="N112" s="129"/>
      <c r="P112" s="129"/>
    </row>
    <row r="113" spans="1:16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4828048</v>
      </c>
      <c r="K113" s="7">
        <v>5051084</v>
      </c>
      <c r="M113" s="129"/>
      <c r="N113" s="129"/>
      <c r="P113" s="129"/>
    </row>
    <row r="114" spans="1:16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6474405166</v>
      </c>
      <c r="K114" s="53">
        <f>K69+K86+K90+K100+K113</f>
        <v>6512053778</v>
      </c>
      <c r="M114" s="129"/>
      <c r="N114" s="129"/>
      <c r="P114" s="129"/>
    </row>
    <row r="115" spans="1:16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0</v>
      </c>
      <c r="K115" s="8">
        <v>0</v>
      </c>
      <c r="M115" s="129"/>
      <c r="N115" s="129"/>
      <c r="P115" s="129"/>
    </row>
    <row r="116" spans="1:16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  <c r="M116" s="129"/>
      <c r="N116" s="129"/>
      <c r="P116" s="129"/>
    </row>
    <row r="117" spans="1:16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  <c r="M117" s="129"/>
      <c r="N117" s="129"/>
      <c r="P117" s="129"/>
    </row>
    <row r="118" spans="1:16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0</v>
      </c>
      <c r="K118" s="7">
        <v>0</v>
      </c>
      <c r="M118" s="129"/>
      <c r="N118" s="129"/>
      <c r="P118" s="129"/>
    </row>
    <row r="119" spans="1:16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0</v>
      </c>
      <c r="K119" s="8">
        <v>0</v>
      </c>
      <c r="M119" s="129"/>
      <c r="N119" s="129"/>
      <c r="P119" s="129"/>
    </row>
    <row r="120" spans="1:13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M120" s="128"/>
    </row>
    <row r="121" spans="1:13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M121" s="1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35:K35 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zoomScaleSheetLayoutView="110" zoomScalePageLayoutView="0" workbookViewId="0" topLeftCell="A28">
      <selection activeCell="L48" sqref="L47:L48"/>
    </sheetView>
  </sheetViews>
  <sheetFormatPr defaultColWidth="9.140625" defaultRowHeight="12.75"/>
  <cols>
    <col min="1" max="9" width="9.140625" style="52" customWidth="1"/>
    <col min="10" max="10" width="10.8515625" style="52" bestFit="1" customWidth="1"/>
    <col min="11" max="11" width="11.00390625" style="52" customWidth="1"/>
    <col min="12" max="12" width="10.71093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9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13526891</v>
      </c>
      <c r="K7" s="54">
        <f>SUM(K8:K9)</f>
        <v>13526891</v>
      </c>
      <c r="L7" s="54">
        <f>SUM(L8:L9)</f>
        <v>12267806</v>
      </c>
      <c r="M7" s="54">
        <f>SUM(M8:M9)</f>
        <v>12267806</v>
      </c>
      <c r="P7" s="129"/>
      <c r="Q7" s="129"/>
      <c r="S7" s="129"/>
    </row>
    <row r="8" spans="1:19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12468642</v>
      </c>
      <c r="K8" s="7">
        <v>12468642</v>
      </c>
      <c r="L8" s="7">
        <v>12254814</v>
      </c>
      <c r="M8" s="7">
        <v>12254814</v>
      </c>
      <c r="P8" s="129"/>
      <c r="Q8" s="129"/>
      <c r="S8" s="129"/>
    </row>
    <row r="9" spans="1:19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1058249</v>
      </c>
      <c r="K9" s="7">
        <v>1058249</v>
      </c>
      <c r="L9" s="7">
        <v>12992</v>
      </c>
      <c r="M9" s="7">
        <v>12992</v>
      </c>
      <c r="P9" s="129"/>
      <c r="Q9" s="129"/>
      <c r="S9" s="129"/>
    </row>
    <row r="10" spans="1:19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9151156</v>
      </c>
      <c r="K10" s="53">
        <f>K11+K12+K16+K20+K21+K22+K25+K26</f>
        <v>9151156</v>
      </c>
      <c r="L10" s="53">
        <f>L11+L12+L16+L20+L21+L22+L25+L26</f>
        <v>10135389</v>
      </c>
      <c r="M10" s="53">
        <f>M11+M12+M16+M20+M21+M22+M25+M26</f>
        <v>10135389</v>
      </c>
      <c r="P10" s="129"/>
      <c r="Q10" s="129"/>
      <c r="S10" s="129"/>
    </row>
    <row r="11" spans="1:19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0</v>
      </c>
      <c r="K11" s="7">
        <v>0</v>
      </c>
      <c r="L11" s="7">
        <v>0</v>
      </c>
      <c r="M11" s="7">
        <v>0</v>
      </c>
      <c r="P11" s="129"/>
      <c r="Q11" s="129"/>
      <c r="S11" s="129"/>
    </row>
    <row r="12" spans="1:19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2763997</v>
      </c>
      <c r="K12" s="53">
        <f>SUM(K13:K15)</f>
        <v>2763997</v>
      </c>
      <c r="L12" s="53">
        <f>SUM(L13:L15)</f>
        <v>2696702</v>
      </c>
      <c r="M12" s="53">
        <f>SUM(M13:M15)</f>
        <v>2696702</v>
      </c>
      <c r="P12" s="129"/>
      <c r="Q12" s="129"/>
      <c r="S12" s="129"/>
    </row>
    <row r="13" spans="1:19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388123</v>
      </c>
      <c r="K13" s="7">
        <v>388123</v>
      </c>
      <c r="L13" s="7">
        <v>508033</v>
      </c>
      <c r="M13" s="7">
        <v>508033</v>
      </c>
      <c r="P13" s="129"/>
      <c r="Q13" s="129"/>
      <c r="S13" s="129"/>
    </row>
    <row r="14" spans="1:19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0</v>
      </c>
      <c r="K14" s="7">
        <v>0</v>
      </c>
      <c r="L14" s="7">
        <v>0</v>
      </c>
      <c r="M14" s="7">
        <v>0</v>
      </c>
      <c r="P14" s="129"/>
      <c r="Q14" s="129"/>
      <c r="S14" s="129"/>
    </row>
    <row r="15" spans="1:19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2375874</v>
      </c>
      <c r="K15" s="7">
        <v>2375874</v>
      </c>
      <c r="L15" s="7">
        <v>2188669</v>
      </c>
      <c r="M15" s="7">
        <v>2188669</v>
      </c>
      <c r="P15" s="129"/>
      <c r="Q15" s="129"/>
      <c r="S15" s="129"/>
    </row>
    <row r="16" spans="1:19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3606720</v>
      </c>
      <c r="K16" s="53">
        <f>SUM(K17:K19)</f>
        <v>3606720</v>
      </c>
      <c r="L16" s="53">
        <f>SUM(L17:L19)</f>
        <v>3835858</v>
      </c>
      <c r="M16" s="53">
        <f>SUM(M17:M19)</f>
        <v>3835858</v>
      </c>
      <c r="P16" s="129"/>
      <c r="Q16" s="129"/>
      <c r="S16" s="129"/>
    </row>
    <row r="17" spans="1:19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1753445</v>
      </c>
      <c r="K17" s="7">
        <v>1753445</v>
      </c>
      <c r="L17" s="7">
        <v>1939008</v>
      </c>
      <c r="M17" s="7">
        <v>1939008</v>
      </c>
      <c r="P17" s="129"/>
      <c r="Q17" s="129"/>
      <c r="S17" s="129"/>
    </row>
    <row r="18" spans="1:19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1323961</v>
      </c>
      <c r="K18" s="7">
        <v>1323961</v>
      </c>
      <c r="L18" s="7">
        <v>1372455</v>
      </c>
      <c r="M18" s="7">
        <v>1372455</v>
      </c>
      <c r="P18" s="129"/>
      <c r="Q18" s="129"/>
      <c r="S18" s="129"/>
    </row>
    <row r="19" spans="1:19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529314</v>
      </c>
      <c r="K19" s="7">
        <v>529314</v>
      </c>
      <c r="L19" s="7">
        <v>524395</v>
      </c>
      <c r="M19" s="7">
        <v>524395</v>
      </c>
      <c r="P19" s="129"/>
      <c r="Q19" s="129"/>
      <c r="S19" s="129"/>
    </row>
    <row r="20" spans="1:19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1078262</v>
      </c>
      <c r="K20" s="7">
        <v>1078262</v>
      </c>
      <c r="L20" s="7">
        <v>1268106</v>
      </c>
      <c r="M20" s="7">
        <v>1268106</v>
      </c>
      <c r="P20" s="129"/>
      <c r="Q20" s="129"/>
      <c r="S20" s="129"/>
    </row>
    <row r="21" spans="1:19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1497418</v>
      </c>
      <c r="K21" s="7">
        <v>1497418</v>
      </c>
      <c r="L21" s="7">
        <v>2152172</v>
      </c>
      <c r="M21" s="7">
        <v>2152172</v>
      </c>
      <c r="P21" s="129"/>
      <c r="Q21" s="129"/>
      <c r="S21" s="129"/>
    </row>
    <row r="22" spans="1:19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  <c r="P22" s="129"/>
      <c r="Q22" s="129"/>
      <c r="S22" s="129"/>
    </row>
    <row r="23" spans="1:19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0</v>
      </c>
      <c r="K23" s="7">
        <v>0</v>
      </c>
      <c r="L23" s="7">
        <v>0</v>
      </c>
      <c r="M23" s="7">
        <v>0</v>
      </c>
      <c r="P23" s="129"/>
      <c r="Q23" s="129"/>
      <c r="S23" s="129"/>
    </row>
    <row r="24" spans="1:19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0</v>
      </c>
      <c r="K24" s="7">
        <v>0</v>
      </c>
      <c r="L24" s="7">
        <v>0</v>
      </c>
      <c r="M24" s="7">
        <v>0</v>
      </c>
      <c r="P24" s="129"/>
      <c r="Q24" s="129"/>
      <c r="S24" s="129"/>
    </row>
    <row r="25" spans="1:19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0</v>
      </c>
      <c r="K25" s="7">
        <v>0</v>
      </c>
      <c r="L25" s="7">
        <v>0</v>
      </c>
      <c r="M25" s="7">
        <v>0</v>
      </c>
      <c r="P25" s="129"/>
      <c r="Q25" s="129"/>
      <c r="S25" s="129"/>
    </row>
    <row r="26" spans="1:19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204759</v>
      </c>
      <c r="K26" s="7">
        <v>204759</v>
      </c>
      <c r="L26" s="7">
        <v>182551</v>
      </c>
      <c r="M26" s="7">
        <v>182551</v>
      </c>
      <c r="P26" s="129"/>
      <c r="Q26" s="129"/>
      <c r="S26" s="129"/>
    </row>
    <row r="27" spans="1:19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63827737</v>
      </c>
      <c r="K27" s="53">
        <f>SUM(K28:K32)</f>
        <v>63827737</v>
      </c>
      <c r="L27" s="53">
        <f>SUM(L28:L32)</f>
        <v>72719501</v>
      </c>
      <c r="M27" s="53">
        <f>SUM(M28:M32)</f>
        <v>72719501</v>
      </c>
      <c r="P27" s="129"/>
      <c r="Q27" s="129"/>
      <c r="S27" s="129"/>
    </row>
    <row r="28" spans="1:19" ht="24.75" customHeight="1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15874299</v>
      </c>
      <c r="K28" s="7">
        <v>15874299</v>
      </c>
      <c r="L28" s="7">
        <v>19572507</v>
      </c>
      <c r="M28" s="7">
        <v>19572507</v>
      </c>
      <c r="P28" s="129"/>
      <c r="Q28" s="129"/>
      <c r="S28" s="129"/>
    </row>
    <row r="29" spans="1:19" ht="24.75" customHeight="1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47953438</v>
      </c>
      <c r="K29" s="7">
        <v>47953438</v>
      </c>
      <c r="L29" s="7">
        <v>53146994</v>
      </c>
      <c r="M29" s="7">
        <v>53146994</v>
      </c>
      <c r="P29" s="129"/>
      <c r="Q29" s="129"/>
      <c r="S29" s="129"/>
    </row>
    <row r="30" spans="1:19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0</v>
      </c>
      <c r="K30" s="7">
        <v>0</v>
      </c>
      <c r="L30" s="7">
        <v>0</v>
      </c>
      <c r="M30" s="7">
        <v>0</v>
      </c>
      <c r="P30" s="129"/>
      <c r="Q30" s="129"/>
      <c r="S30" s="129"/>
    </row>
    <row r="31" spans="1:19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0</v>
      </c>
      <c r="K31" s="7">
        <v>0</v>
      </c>
      <c r="L31" s="7">
        <v>0</v>
      </c>
      <c r="M31" s="7">
        <v>0</v>
      </c>
      <c r="P31" s="129"/>
      <c r="Q31" s="129"/>
      <c r="S31" s="129"/>
    </row>
    <row r="32" spans="1:19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0</v>
      </c>
      <c r="K32" s="7">
        <v>0</v>
      </c>
      <c r="L32" s="7">
        <v>0</v>
      </c>
      <c r="M32" s="7">
        <v>0</v>
      </c>
      <c r="P32" s="129"/>
      <c r="Q32" s="129"/>
      <c r="S32" s="129"/>
    </row>
    <row r="33" spans="1:19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11795898</v>
      </c>
      <c r="K33" s="53">
        <f>SUM(K34:K37)</f>
        <v>11795898</v>
      </c>
      <c r="L33" s="53">
        <f>SUM(L34:L37)</f>
        <v>26900983</v>
      </c>
      <c r="M33" s="53">
        <f>SUM(M34:M37)</f>
        <v>26900983</v>
      </c>
      <c r="P33" s="129"/>
      <c r="Q33" s="129"/>
      <c r="S33" s="129"/>
    </row>
    <row r="34" spans="1:19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5891118</v>
      </c>
      <c r="K34" s="7">
        <v>5891118</v>
      </c>
      <c r="L34" s="7">
        <v>12121700</v>
      </c>
      <c r="M34" s="7">
        <v>12121700</v>
      </c>
      <c r="P34" s="129"/>
      <c r="Q34" s="129"/>
      <c r="S34" s="129"/>
    </row>
    <row r="35" spans="1:19" ht="26.25" customHeight="1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5904780</v>
      </c>
      <c r="K35" s="7">
        <v>5904780</v>
      </c>
      <c r="L35" s="7">
        <v>14779281</v>
      </c>
      <c r="M35" s="7">
        <v>14779281</v>
      </c>
      <c r="P35" s="129"/>
      <c r="Q35" s="129"/>
      <c r="S35" s="129"/>
    </row>
    <row r="36" spans="1:19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0</v>
      </c>
      <c r="L36" s="7">
        <v>0</v>
      </c>
      <c r="M36" s="7">
        <v>0</v>
      </c>
      <c r="P36" s="129"/>
      <c r="Q36" s="129"/>
      <c r="S36" s="129"/>
    </row>
    <row r="37" spans="1:19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0</v>
      </c>
      <c r="K37" s="7">
        <v>0</v>
      </c>
      <c r="L37" s="7">
        <v>2</v>
      </c>
      <c r="M37" s="7">
        <v>2</v>
      </c>
      <c r="P37" s="129"/>
      <c r="Q37" s="129"/>
      <c r="S37" s="129"/>
    </row>
    <row r="38" spans="1:19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  <c r="P38" s="129"/>
      <c r="Q38" s="129"/>
      <c r="S38" s="129"/>
    </row>
    <row r="39" spans="1:19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  <c r="P39" s="129"/>
      <c r="Q39" s="129"/>
      <c r="S39" s="129"/>
    </row>
    <row r="40" spans="1:19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  <c r="P40" s="129"/>
      <c r="Q40" s="129"/>
      <c r="S40" s="129"/>
    </row>
    <row r="41" spans="1:19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  <c r="P41" s="129"/>
      <c r="Q41" s="129"/>
      <c r="S41" s="129"/>
    </row>
    <row r="42" spans="1:19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77354628</v>
      </c>
      <c r="K42" s="53">
        <f>K7+K27+K38+K40</f>
        <v>77354628</v>
      </c>
      <c r="L42" s="53">
        <f>L7+L27+L38+L40</f>
        <v>84987307</v>
      </c>
      <c r="M42" s="53">
        <f>M7+M27+M38+M40</f>
        <v>84987307</v>
      </c>
      <c r="P42" s="129"/>
      <c r="Q42" s="129"/>
      <c r="S42" s="129"/>
    </row>
    <row r="43" spans="1:19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20947054</v>
      </c>
      <c r="K43" s="53">
        <f>K10+K33+K39+K41</f>
        <v>20947054</v>
      </c>
      <c r="L43" s="53">
        <f>L10+L33+L39+L41</f>
        <v>37036372</v>
      </c>
      <c r="M43" s="53">
        <f>M10+M33+M39+M41</f>
        <v>37036372</v>
      </c>
      <c r="P43" s="129"/>
      <c r="Q43" s="129"/>
      <c r="S43" s="129"/>
    </row>
    <row r="44" spans="1:19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56407574</v>
      </c>
      <c r="K44" s="53">
        <f>K42-K43</f>
        <v>56407574</v>
      </c>
      <c r="L44" s="53">
        <f>L42-L43</f>
        <v>47950935</v>
      </c>
      <c r="M44" s="53">
        <f>M42-M43</f>
        <v>47950935</v>
      </c>
      <c r="P44" s="129"/>
      <c r="Q44" s="129"/>
      <c r="S44" s="129"/>
    </row>
    <row r="45" spans="1:19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56407574</v>
      </c>
      <c r="K45" s="53">
        <f>IF(K42&gt;K43,K42-K43,0)</f>
        <v>56407574</v>
      </c>
      <c r="L45" s="53">
        <f>IF(L42&gt;L43,L42-L43,0)</f>
        <v>47950935</v>
      </c>
      <c r="M45" s="53">
        <f>IF(M42&gt;M43,M42-M43,0)</f>
        <v>47950935</v>
      </c>
      <c r="P45" s="129"/>
      <c r="Q45" s="129"/>
      <c r="S45" s="129"/>
    </row>
    <row r="46" spans="1:19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P46" s="129"/>
      <c r="Q46" s="129"/>
      <c r="S46" s="129"/>
    </row>
    <row r="47" spans="1:19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4102548</v>
      </c>
      <c r="K47" s="7">
        <v>4102548</v>
      </c>
      <c r="L47" s="7">
        <v>4338743</v>
      </c>
      <c r="M47" s="7">
        <v>4338743</v>
      </c>
      <c r="P47" s="129"/>
      <c r="Q47" s="129"/>
      <c r="S47" s="129"/>
    </row>
    <row r="48" spans="1:19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52305026</v>
      </c>
      <c r="K48" s="53">
        <f>K44-K47</f>
        <v>52305026</v>
      </c>
      <c r="L48" s="53">
        <f>L44-L47</f>
        <v>43612192</v>
      </c>
      <c r="M48" s="53">
        <f>M44-M47</f>
        <v>43612192</v>
      </c>
      <c r="P48" s="129"/>
      <c r="Q48" s="129"/>
      <c r="S48" s="129"/>
    </row>
    <row r="49" spans="1:19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52305026</v>
      </c>
      <c r="K49" s="53">
        <f>IF(K48&gt;0,K48,0)</f>
        <v>52305026</v>
      </c>
      <c r="L49" s="53">
        <f>IF(L48&gt;0,L48,0)</f>
        <v>43612192</v>
      </c>
      <c r="M49" s="53">
        <f>IF(M48&gt;0,M48,0)</f>
        <v>43612192</v>
      </c>
      <c r="P49" s="129"/>
      <c r="Q49" s="129"/>
      <c r="S49" s="129"/>
    </row>
    <row r="50" spans="1:19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  <c r="P50" s="129"/>
      <c r="Q50" s="129"/>
      <c r="S50" s="129"/>
    </row>
    <row r="51" spans="1:19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P51" s="129"/>
      <c r="Q51" s="129"/>
      <c r="S51" s="129"/>
    </row>
    <row r="52" spans="1:19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  <c r="P52" s="129"/>
      <c r="Q52" s="129"/>
      <c r="S52" s="129"/>
    </row>
    <row r="53" spans="1:19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0</v>
      </c>
      <c r="K53" s="7">
        <v>0</v>
      </c>
      <c r="L53" s="7">
        <v>0</v>
      </c>
      <c r="M53" s="7">
        <v>0</v>
      </c>
      <c r="P53" s="129"/>
      <c r="Q53" s="129"/>
      <c r="S53" s="129"/>
    </row>
    <row r="54" spans="1:19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0</v>
      </c>
      <c r="K54" s="8">
        <v>0</v>
      </c>
      <c r="L54" s="8">
        <v>0</v>
      </c>
      <c r="M54" s="8">
        <v>0</v>
      </c>
      <c r="P54" s="129"/>
      <c r="Q54" s="129"/>
      <c r="S54" s="129"/>
    </row>
    <row r="55" spans="1:19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P55" s="129"/>
      <c r="Q55" s="129"/>
      <c r="S55" s="129"/>
    </row>
    <row r="56" spans="1:19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+J48</f>
        <v>52305026</v>
      </c>
      <c r="K56" s="6">
        <f>+K48</f>
        <v>52305026</v>
      </c>
      <c r="L56" s="6">
        <f>+L48</f>
        <v>43612192</v>
      </c>
      <c r="M56" s="6">
        <f>+M48</f>
        <v>43612192</v>
      </c>
      <c r="P56" s="129"/>
      <c r="Q56" s="129"/>
      <c r="S56" s="129"/>
    </row>
    <row r="57" spans="1:19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P57" s="129"/>
      <c r="Q57" s="129"/>
      <c r="S57" s="129"/>
    </row>
    <row r="58" spans="1:19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0</v>
      </c>
      <c r="K58" s="7">
        <v>0</v>
      </c>
      <c r="L58" s="7">
        <v>0</v>
      </c>
      <c r="M58" s="7">
        <v>0</v>
      </c>
      <c r="P58" s="129"/>
      <c r="Q58" s="129"/>
      <c r="S58" s="129"/>
    </row>
    <row r="59" spans="1:19" ht="25.5" customHeight="1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0</v>
      </c>
      <c r="K59" s="7">
        <v>0</v>
      </c>
      <c r="L59" s="7">
        <v>0</v>
      </c>
      <c r="M59" s="7">
        <v>0</v>
      </c>
      <c r="P59" s="129"/>
      <c r="Q59" s="129"/>
      <c r="S59" s="129"/>
    </row>
    <row r="60" spans="1:19" ht="25.5" customHeight="1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>
        <v>0</v>
      </c>
      <c r="K60" s="7">
        <v>0</v>
      </c>
      <c r="L60" s="7">
        <v>0</v>
      </c>
      <c r="M60" s="7">
        <v>0</v>
      </c>
      <c r="P60" s="129"/>
      <c r="Q60" s="129"/>
      <c r="S60" s="129"/>
    </row>
    <row r="61" spans="1:19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>
        <v>0</v>
      </c>
      <c r="K61" s="7">
        <v>0</v>
      </c>
      <c r="L61" s="7">
        <v>0</v>
      </c>
      <c r="M61" s="7">
        <v>0</v>
      </c>
      <c r="P61" s="129"/>
      <c r="Q61" s="129"/>
      <c r="S61" s="129"/>
    </row>
    <row r="62" spans="1:19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>
        <v>0</v>
      </c>
      <c r="K62" s="7">
        <v>0</v>
      </c>
      <c r="L62" s="7">
        <v>0</v>
      </c>
      <c r="M62" s="7">
        <v>0</v>
      </c>
      <c r="P62" s="129"/>
      <c r="Q62" s="129"/>
      <c r="S62" s="129"/>
    </row>
    <row r="63" spans="1:19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>
        <v>0</v>
      </c>
      <c r="K63" s="7">
        <v>0</v>
      </c>
      <c r="L63" s="7">
        <v>0</v>
      </c>
      <c r="M63" s="7">
        <v>0</v>
      </c>
      <c r="P63" s="129"/>
      <c r="Q63" s="129"/>
      <c r="S63" s="129"/>
    </row>
    <row r="64" spans="1:19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>
        <v>0</v>
      </c>
      <c r="K64" s="7">
        <v>0</v>
      </c>
      <c r="L64" s="7">
        <v>0</v>
      </c>
      <c r="M64" s="7">
        <v>0</v>
      </c>
      <c r="P64" s="129"/>
      <c r="Q64" s="129"/>
      <c r="S64" s="129"/>
    </row>
    <row r="65" spans="1:19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0</v>
      </c>
      <c r="K65" s="7">
        <v>0</v>
      </c>
      <c r="L65" s="7">
        <v>0</v>
      </c>
      <c r="M65" s="7">
        <v>0</v>
      </c>
      <c r="P65" s="129"/>
      <c r="Q65" s="129"/>
      <c r="S65" s="129"/>
    </row>
    <row r="66" spans="1:19" ht="26.25" customHeight="1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P66" s="129"/>
      <c r="Q66" s="129"/>
      <c r="S66" s="129"/>
    </row>
    <row r="67" spans="1:19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52305026</v>
      </c>
      <c r="K67" s="61">
        <f>K56+K66</f>
        <v>52305026</v>
      </c>
      <c r="L67" s="61">
        <f>L56+L66</f>
        <v>43612192</v>
      </c>
      <c r="M67" s="61">
        <f>M56+M66</f>
        <v>43612192</v>
      </c>
      <c r="P67" s="129"/>
      <c r="Q67" s="129"/>
      <c r="S67" s="129"/>
    </row>
    <row r="68" spans="1:19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P68" s="129"/>
      <c r="Q68" s="129"/>
      <c r="S68" s="129"/>
    </row>
    <row r="69" spans="1:19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P69" s="129"/>
      <c r="Q69" s="129"/>
      <c r="S69" s="129"/>
    </row>
    <row r="70" spans="1:19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0</v>
      </c>
      <c r="K70" s="7">
        <v>0</v>
      </c>
      <c r="L70" s="7">
        <v>0</v>
      </c>
      <c r="M70" s="7">
        <v>0</v>
      </c>
      <c r="P70" s="129"/>
      <c r="Q70" s="129"/>
      <c r="S70" s="129"/>
    </row>
    <row r="71" spans="1:19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>
        <v>0</v>
      </c>
      <c r="K71" s="8">
        <v>0</v>
      </c>
      <c r="L71" s="8">
        <v>0</v>
      </c>
      <c r="M71" s="8">
        <v>0</v>
      </c>
      <c r="P71" s="129"/>
      <c r="Q71" s="129"/>
      <c r="S71" s="12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J22:M22" formulaRange="1"/>
    <ignoredError sqref="J56:M56" unlockedFormula="1"/>
    <ignoredError sqref="J57:M5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140625" style="132" customWidth="1"/>
    <col min="12" max="13" width="9.140625" style="52" customWidth="1"/>
    <col min="14" max="14" width="13.8515625" style="52" bestFit="1" customWidth="1"/>
    <col min="15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131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131" t="s">
        <v>284</v>
      </c>
    </row>
    <row r="6" spans="1:15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  <c r="N6" s="129"/>
      <c r="O6" s="129"/>
    </row>
    <row r="7" spans="1:15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56407574</v>
      </c>
      <c r="K7" s="6">
        <v>47950935</v>
      </c>
      <c r="M7" s="128"/>
      <c r="N7" s="129"/>
      <c r="O7" s="130"/>
    </row>
    <row r="8" spans="1:15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1078262</v>
      </c>
      <c r="K8" s="7">
        <v>1268106</v>
      </c>
      <c r="M8" s="128"/>
      <c r="N8" s="129"/>
      <c r="O8" s="130"/>
    </row>
    <row r="9" spans="1:15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2069445</v>
      </c>
      <c r="K9" s="7">
        <v>0</v>
      </c>
      <c r="M9" s="128"/>
      <c r="N9" s="129"/>
      <c r="O9" s="130"/>
    </row>
    <row r="10" spans="1:15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0</v>
      </c>
      <c r="K10" s="7">
        <v>0</v>
      </c>
      <c r="M10" s="128"/>
      <c r="N10" s="129"/>
      <c r="O10" s="129"/>
    </row>
    <row r="11" spans="1:15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>
        <v>0</v>
      </c>
      <c r="K11" s="7">
        <v>0</v>
      </c>
      <c r="M11" s="128"/>
      <c r="N11" s="129"/>
      <c r="O11" s="129"/>
    </row>
    <row r="12" spans="1:14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0</v>
      </c>
      <c r="K12" s="7">
        <v>0</v>
      </c>
      <c r="M12" s="128"/>
      <c r="N12" s="129"/>
    </row>
    <row r="13" spans="1:14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59555281</v>
      </c>
      <c r="K13" s="53">
        <f>SUM(K7:K12)</f>
        <v>49219041</v>
      </c>
      <c r="M13" s="128"/>
      <c r="N13" s="129"/>
    </row>
    <row r="14" spans="1:14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0</v>
      </c>
      <c r="K14" s="7">
        <v>6186616</v>
      </c>
      <c r="M14" s="128"/>
      <c r="N14" s="129"/>
    </row>
    <row r="15" spans="1:14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190845</v>
      </c>
      <c r="K15" s="7">
        <v>116407</v>
      </c>
      <c r="M15" s="128"/>
      <c r="N15" s="129"/>
    </row>
    <row r="16" spans="1:14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0</v>
      </c>
      <c r="K16" s="7">
        <v>0</v>
      </c>
      <c r="M16" s="128"/>
      <c r="N16" s="129"/>
    </row>
    <row r="17" spans="1:14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41741705</v>
      </c>
      <c r="K17" s="7">
        <v>44921171</v>
      </c>
      <c r="M17" s="128"/>
      <c r="N17" s="129"/>
    </row>
    <row r="18" spans="1:14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41932550</v>
      </c>
      <c r="K18" s="53">
        <f>SUM(K14:K17)</f>
        <v>51224194</v>
      </c>
      <c r="M18" s="128"/>
      <c r="N18" s="129"/>
    </row>
    <row r="19" spans="1:14" ht="25.5" customHeight="1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17622731</v>
      </c>
      <c r="K19" s="53">
        <f>IF(K13&gt;K18,K13-K18,0)</f>
        <v>0</v>
      </c>
      <c r="M19" s="128"/>
      <c r="N19" s="129"/>
    </row>
    <row r="20" spans="1:14" ht="25.5" customHeight="1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0</v>
      </c>
      <c r="K20" s="61">
        <f>IF(K18&gt;K13,K18-K13,0)</f>
        <v>2005153</v>
      </c>
      <c r="M20" s="128"/>
      <c r="N20" s="129"/>
    </row>
    <row r="21" spans="1:14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  <c r="N21" s="129"/>
    </row>
    <row r="22" spans="1:14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73483</v>
      </c>
      <c r="K22" s="6">
        <v>44076</v>
      </c>
      <c r="M22" s="128"/>
      <c r="N22" s="129"/>
    </row>
    <row r="23" spans="1:14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>
        <v>0</v>
      </c>
      <c r="K23" s="7">
        <v>0</v>
      </c>
      <c r="M23" s="128"/>
      <c r="N23" s="129"/>
    </row>
    <row r="24" spans="1:14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25666034</v>
      </c>
      <c r="K24" s="7">
        <v>42676044</v>
      </c>
      <c r="M24" s="128"/>
      <c r="N24" s="129"/>
    </row>
    <row r="25" spans="1:14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13000000</v>
      </c>
      <c r="K25" s="7">
        <v>57209</v>
      </c>
      <c r="M25" s="128"/>
      <c r="N25" s="129"/>
    </row>
    <row r="26" spans="1:14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154509993</v>
      </c>
      <c r="K26" s="7">
        <v>189640595</v>
      </c>
      <c r="M26" s="128"/>
      <c r="N26" s="129"/>
    </row>
    <row r="27" spans="1:14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193249510</v>
      </c>
      <c r="K27" s="53">
        <f>SUM(K22:K26)</f>
        <v>232417924</v>
      </c>
      <c r="M27" s="128"/>
      <c r="N27" s="129"/>
    </row>
    <row r="28" spans="1:14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122111</v>
      </c>
      <c r="K28" s="7">
        <v>2897274</v>
      </c>
      <c r="M28" s="128"/>
      <c r="N28" s="129"/>
    </row>
    <row r="29" spans="1:14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143170</v>
      </c>
      <c r="K29" s="7">
        <v>462300</v>
      </c>
      <c r="M29" s="128"/>
      <c r="N29" s="129"/>
    </row>
    <row r="30" spans="1:14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215176869</v>
      </c>
      <c r="K30" s="7">
        <v>225410216</v>
      </c>
      <c r="M30" s="128"/>
      <c r="N30" s="129"/>
    </row>
    <row r="31" spans="1:14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215442150</v>
      </c>
      <c r="K31" s="53">
        <f>SUM(K28:K30)</f>
        <v>228769790</v>
      </c>
      <c r="M31" s="128"/>
      <c r="N31" s="129"/>
    </row>
    <row r="32" spans="1:14" ht="26.25" customHeight="1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0</v>
      </c>
      <c r="K32" s="53">
        <f>IF(K27&gt;K31,K27-K31,0)</f>
        <v>3648134</v>
      </c>
      <c r="M32" s="128"/>
      <c r="N32" s="129"/>
    </row>
    <row r="33" spans="1:14" ht="26.25" customHeight="1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22192640</v>
      </c>
      <c r="K33" s="61">
        <f>IF(K31&gt;K27,K31-K27,0)</f>
        <v>0</v>
      </c>
      <c r="M33" s="128"/>
      <c r="N33" s="129"/>
    </row>
    <row r="34" spans="1:14" ht="17.25" customHeight="1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  <c r="N34" s="129"/>
    </row>
    <row r="35" spans="1:14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>
        <v>0</v>
      </c>
      <c r="K35" s="6">
        <v>0</v>
      </c>
      <c r="M35" s="128"/>
      <c r="N35" s="129"/>
    </row>
    <row r="36" spans="1:14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5023059</v>
      </c>
      <c r="K36" s="7">
        <v>0</v>
      </c>
      <c r="M36" s="128"/>
      <c r="N36" s="129"/>
    </row>
    <row r="37" spans="1:14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0</v>
      </c>
      <c r="K37" s="7">
        <v>0</v>
      </c>
      <c r="M37" s="128"/>
      <c r="N37" s="129"/>
    </row>
    <row r="38" spans="1:14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5023059</v>
      </c>
      <c r="K38" s="53">
        <f>SUM(K35:K37)</f>
        <v>0</v>
      </c>
      <c r="M38" s="128"/>
      <c r="N38" s="129"/>
    </row>
    <row r="39" spans="1:14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0</v>
      </c>
      <c r="K39" s="7">
        <v>0</v>
      </c>
      <c r="M39" s="128"/>
      <c r="N39" s="129"/>
    </row>
    <row r="40" spans="1:14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286930</v>
      </c>
      <c r="K40" s="7">
        <v>167802</v>
      </c>
      <c r="M40" s="128"/>
      <c r="N40" s="129"/>
    </row>
    <row r="41" spans="1:14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0</v>
      </c>
      <c r="K41" s="7">
        <v>0</v>
      </c>
      <c r="M41" s="128"/>
      <c r="N41" s="129"/>
    </row>
    <row r="42" spans="1:14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>
        <v>0</v>
      </c>
      <c r="K42" s="7">
        <v>0</v>
      </c>
      <c r="M42" s="128"/>
      <c r="N42" s="129"/>
    </row>
    <row r="43" spans="1:14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0</v>
      </c>
      <c r="K43" s="7">
        <v>0</v>
      </c>
      <c r="M43" s="128"/>
      <c r="N43" s="129"/>
    </row>
    <row r="44" spans="1:14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286930</v>
      </c>
      <c r="K44" s="53">
        <f>SUM(K39:K43)</f>
        <v>167802</v>
      </c>
      <c r="M44" s="128"/>
      <c r="N44" s="129"/>
    </row>
    <row r="45" spans="1:14" ht="26.25" customHeight="1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4736129</v>
      </c>
      <c r="K45" s="53">
        <f>IF(K38&gt;K44,K38-K44,0)</f>
        <v>0</v>
      </c>
      <c r="M45" s="128"/>
      <c r="N45" s="129"/>
    </row>
    <row r="46" spans="1:14" ht="26.25" customHeight="1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167802</v>
      </c>
      <c r="M46" s="128"/>
      <c r="N46" s="129"/>
    </row>
    <row r="47" spans="1:14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IF(J19-J20+J32-J33+J45-J46&gt;0,J19-J20+J32-J33+J45-J46,0)</f>
        <v>166220</v>
      </c>
      <c r="K47" s="53">
        <f>IF(K19-K20+K32-K33+K45-K46&gt;0,K19-K20+K32-K33+K45-K46,0)</f>
        <v>1475179</v>
      </c>
      <c r="M47" s="128"/>
      <c r="N47" s="129"/>
    </row>
    <row r="48" spans="1:14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  <c r="M48" s="128"/>
      <c r="N48" s="129"/>
    </row>
    <row r="49" spans="1:14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855635</v>
      </c>
      <c r="K49" s="7">
        <v>2126747</v>
      </c>
      <c r="M49" s="128"/>
      <c r="N49" s="129"/>
    </row>
    <row r="50" spans="1:14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166220</v>
      </c>
      <c r="K50" s="7">
        <f>+K47</f>
        <v>1475179</v>
      </c>
      <c r="M50" s="128"/>
      <c r="N50" s="129"/>
    </row>
    <row r="51" spans="1:14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0</v>
      </c>
      <c r="K51" s="7">
        <v>0</v>
      </c>
      <c r="M51" s="128"/>
      <c r="N51" s="129"/>
    </row>
    <row r="52" spans="1:14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5">
        <f>J49+J50-J51</f>
        <v>1021855</v>
      </c>
      <c r="K52" s="61">
        <f>K49+K50-K51</f>
        <v>3601926</v>
      </c>
      <c r="M52" s="128"/>
      <c r="N52" s="129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K5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24" customHeight="1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24" customHeight="1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25.5" customHeight="1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25.5" customHeight="1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26.25" customHeight="1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26.25" customHeight="1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25" zoomScalePageLayoutView="0" workbookViewId="0" topLeftCell="A1">
      <selection activeCell="I34" sqref="I3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90" t="s">
        <v>282</v>
      </c>
      <c r="D2" s="290"/>
      <c r="E2" s="77">
        <v>40909</v>
      </c>
      <c r="F2" s="43" t="s">
        <v>250</v>
      </c>
      <c r="G2" s="291">
        <v>40999</v>
      </c>
      <c r="H2" s="292"/>
      <c r="I2" s="74"/>
      <c r="J2" s="74"/>
      <c r="K2" s="74"/>
      <c r="L2" s="78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1" t="s">
        <v>305</v>
      </c>
      <c r="J3" s="82" t="s">
        <v>150</v>
      </c>
      <c r="K3" s="82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4">
        <v>2</v>
      </c>
      <c r="J4" s="83" t="s">
        <v>283</v>
      </c>
      <c r="K4" s="83" t="s">
        <v>284</v>
      </c>
    </row>
    <row r="5" spans="1:14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164000000</v>
      </c>
      <c r="K5" s="45">
        <v>164000000</v>
      </c>
      <c r="M5" s="133"/>
      <c r="N5" s="133"/>
    </row>
    <row r="6" spans="1:14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16921764</v>
      </c>
      <c r="K6" s="46">
        <v>16921764</v>
      </c>
      <c r="M6" s="133"/>
      <c r="N6" s="133"/>
    </row>
    <row r="7" spans="1:14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5039336761</v>
      </c>
      <c r="K7" s="46">
        <v>5039336761</v>
      </c>
      <c r="M7" s="133"/>
      <c r="N7" s="133"/>
    </row>
    <row r="8" spans="1:14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38728424</v>
      </c>
      <c r="K8" s="46">
        <v>625122555</v>
      </c>
      <c r="M8" s="133"/>
      <c r="N8" s="133"/>
    </row>
    <row r="9" spans="1:14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586394131</v>
      </c>
      <c r="K9" s="46">
        <v>43612192</v>
      </c>
      <c r="M9" s="133"/>
      <c r="N9" s="133"/>
    </row>
    <row r="10" spans="1:14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0</v>
      </c>
      <c r="K10" s="46">
        <v>0</v>
      </c>
      <c r="M10" s="133"/>
      <c r="N10" s="133"/>
    </row>
    <row r="11" spans="1:14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  <c r="M11" s="133"/>
      <c r="N11" s="133"/>
    </row>
    <row r="12" spans="1:14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/>
      <c r="M12" s="133"/>
      <c r="N12" s="133"/>
    </row>
    <row r="13" spans="1:14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  <c r="M13" s="133"/>
      <c r="N13" s="133"/>
    </row>
    <row r="14" spans="1:14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v>5845381080</v>
      </c>
      <c r="K14" s="79">
        <v>5888993272</v>
      </c>
      <c r="M14" s="133"/>
      <c r="N14" s="133"/>
    </row>
    <row r="15" spans="1:14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  <c r="M15" s="133"/>
      <c r="N15" s="133"/>
    </row>
    <row r="16" spans="1:14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  <c r="M16" s="133"/>
      <c r="N16" s="133"/>
    </row>
    <row r="17" spans="1:14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  <c r="M17" s="133"/>
      <c r="N17" s="133"/>
    </row>
    <row r="18" spans="1:14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  <c r="M18" s="133"/>
      <c r="N18" s="133"/>
    </row>
    <row r="19" spans="1:14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  <c r="M19" s="133"/>
      <c r="N19" s="133"/>
    </row>
    <row r="20" spans="1:14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  <c r="M20" s="133"/>
      <c r="N20" s="133"/>
    </row>
    <row r="21" spans="1:14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0</v>
      </c>
      <c r="K21" s="80">
        <f>SUM(K15:K20)</f>
        <v>0</v>
      </c>
      <c r="M21" s="133"/>
      <c r="N21" s="133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M22" s="133"/>
      <c r="N22" s="133"/>
    </row>
    <row r="23" spans="1:14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  <c r="M23" s="133"/>
      <c r="N23" s="133"/>
    </row>
    <row r="24" spans="1:14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/>
      <c r="K24" s="80"/>
      <c r="M24" s="133"/>
      <c r="N24" s="133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2012-04-27T10:52:41Z</cp:lastPrinted>
  <dcterms:created xsi:type="dcterms:W3CDTF">2008-10-17T11:51:54Z</dcterms:created>
  <dcterms:modified xsi:type="dcterms:W3CDTF">2012-04-30T10:59:00Z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