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168" windowHeight="80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<sst xmlns="http://schemas.openxmlformats.org/spreadsheetml/2006/main" count="399" uniqueCount="345">
  <si>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</si>
  <si>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</si>
  <si>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</si>
  <si>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</si>
  <si>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</si>
  <si>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</si>
  <si>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</si>
  <si>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</si>
  <si>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</si>
  <si>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</si>
  <si>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</si>
  <si>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</si>
  <si>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</si>
  <si>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</si>
  <si>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</si>
  <si>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</si>
  <si>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</si>
  <si>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</si>
  <si>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</si>
  <si>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</si>
  <si>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</si>
  <si>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</si>
  <si>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</si>
  <si>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</si>
  <si>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</si>
  <si>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</si>
  <si>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</si>
  <si>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</si>
  <si>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</si>
  <si>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</si>
  <si>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</si>
  <si>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</si>
  <si>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</si>
  <si>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</si>
  <si>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</si>
  <si>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</si>
  <si>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</si>
  <si>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</si>
  <si>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</si>
  <si>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</si>
  <si>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</si>
  <si>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</si>
  <si>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</si>
  <si>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</si>
  <si>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</si>
  <si>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</si>
  <si>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</si>
  <si>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</si>
  <si>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</si>
  <si>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</si>
  <si>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</si>
  <si>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</si>
  <si>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</si>
  <si>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</si>
  <si>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</si>
  <si>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</si>
  <si>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</si>
  <si>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</si>
  <si>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</si>
  <si>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</si>
  <si>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</si>
  <si>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</si>
  <si>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</si>
  <si>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</si>
  <si>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</si>
  <si>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</si>
  <si>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</si>
  <si>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</si>
  <si>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</si>
  <si>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</si>
  <si>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</si>
  <si>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</si>
  <si>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</si>
  <si>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</si>
  <si>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</si>
  <si>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</si>
  <si>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</si>
  <si>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</si>
  <si>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</si>
  <si>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</si>
  <si>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</si>
  <si>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</si>
  <si>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</si>
  <si>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</si>
  <si>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</si>
  <si>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</si>
  <si>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</si>
  <si>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</si>
  <si>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</si>
  <si>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</si>
  <si>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</si>
  <si>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</si>
  <si>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</si>
  <si>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</si>
  <si>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</si>
  <si>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</si>
  <si>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</si>
  <si>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</si>
  <si>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</si>
  <si>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</si>
  <si>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</si>
  <si>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</si>
  <si>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</si>
  <si>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</si>
  <si>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</si>
  <si>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</si>
  <si>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</si>
  <si>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</si>
  <si>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</si>
  <si>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</si>
  <si>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</si>
  <si>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</si>
  <si>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</si>
  <si>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</si>
  <si>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</si>
  <si>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</si>
  <si>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</si>
  <si>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</si>
  <si>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</si>
  <si>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</si>
  <si>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</si>
  <si>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</si>
  <si>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</si>
  <si>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</si>
  <si>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</si>
  <si>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</si>
  <si>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</si>
  <si>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</si>
  <si>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</si>
  <si>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</si>
  <si>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</si>
  <si>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</si>
  <si>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</si>
  <si>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</si>
  <si>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</si>
  <si>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</si>
  <si>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</si>
  <si>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</si>
  <si>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</si>
  <si>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</si>
  <si>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</si>
  <si>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</si>
  <si>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</si>
  <si>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</si>
  <si>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</si>
  <si>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</si>
  <si>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</si>
  <si>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</si>
  <si>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</si>
  <si>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</si>
  <si>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</si>
  <si>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</si>
  <si>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</si>
  <si>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</si>
  <si>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</si>
  <si>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</si>
  <si>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</si>
  <si>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</si>
  <si>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</si>
  <si>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</si>
  <si>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</si>
  <si>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</si>
  <si>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</si>
  <si>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</si>
  <si>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</si>
  <si>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</si>
  <si>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</si>
  <si>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</si>
  <si>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</si>
  <si>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</si>
  <si>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</si>
  <si>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</si>
  <si>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</si>
  <si>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</si>
  <si>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</si>
  <si>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</si>
  <si>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</si>
  <si>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</si>
  <si>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</si>
  <si>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</si>
  <si>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</si>
  <si>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</si>
  <si>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</si>
  <si>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</si>
  <si>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</si>
  <si>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</si>
  <si>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</si>
  <si>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</si>
  <si>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</si>
  <si>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</si>
  <si>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</si>
  <si>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</si>
  <si>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</si>
  <si>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</si>
  <si>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</si>
  <si>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</si>
  <si>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</si>
  <si>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</si>
  <si>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</si>
  <si>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</si>
  <si>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</si>
  <si>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</si>
  <si>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</si>
  <si>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</si>
  <si>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</si>
  <si>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</si>
  <si>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</si>
  <si>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</si>
  <si>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</si>
  <si>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</si>
  <si>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</si>
  <si>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</si>
  <si>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</si>
  <si>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</si>
  <si>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</si>
  <si>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</si>
  <si>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</si>
  <si>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</si>
  <si>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</si>
  <si>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</si>
  <si>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</si>
  <si>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</si>
  <si>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</si>
  <si>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</si>
  <si>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</si>
  <si>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</si>
  <si>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</si>
  <si>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</si>
  <si>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</si>
  <si>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</si>
  <si>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</si>
  <si>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</si>
  <si>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</si>
  <si>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</si>
  <si>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</si>
  <si>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</si>
  <si>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</si>
  <si>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</si>
  <si>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</si>
  <si>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</si>
  <si>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</si>
  <si>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</si>
  <si>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</si>
  <si>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</si>
  <si>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</si>
  <si>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</si>
  <si>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</si>
  <si>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</si>
  <si>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</si>
  <si>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</si>
  <si>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</si>
  <si>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</si>
  <si>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</si>
  <si>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</si>
  <si>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</si>
  <si>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</si>
  <si>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</si>
  <si>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</si>
  <si>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</si>
  <si>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</si>
  <si>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</si>
  <si>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</si>
  <si>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</si>
  <si>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</si>
  <si>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</si>
  <si>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</si>
  <si>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</si>
  <si>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</si>
  <si>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</si>
  <si>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</si>
  <si>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</si>
  <si>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</si>
  <si>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</si>
  <si>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</si>
  <si>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</si>
  <si>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</si>
  <si>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</si>
  <si>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</si>
  <si>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</si>
  <si>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</si>
  <si>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</si>
  <si>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</si>
  <si>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</si>
  <si>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</si>
  <si>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</si>
  <si>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</si>
  <si>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</si>
  <si>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</si>
  <si>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</si>
  <si>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</si>
  <si>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</si>
  <si>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</si>
  <si>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</si>
  <si>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</si>
  <si>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</si>
  <si>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</si>
  <si>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</si>
  <si>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</si>
  <si>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</si>
  <si>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</si>
  <si>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</si>
  <si>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</si>
  <si>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</si>
  <si>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</si>
  <si>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</si>
  <si>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</si>
  <si>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</si>
  <si>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</si>
  <si>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</si>
  <si>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</si>
  <si>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</si>
  <si>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</si>
  <si>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</si>
  <si>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</si>
  <si>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</si>
  <si>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</si>
  <si>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</si>
  <si>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</si>
  <si>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</si>
  <si>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</si>
  <si>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</si>
  <si>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</si>
  <si>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</si>
  <si>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</si>
  <si>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</si>
  <si>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</si>
  <si>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</si>
  <si>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</si>
  <si>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postmaster@adris.hr</t>
  </si>
  <si>
    <t>www.adris.hr</t>
  </si>
  <si>
    <t>OBALA VLADIMIRA NAZORA 1</t>
  </si>
  <si>
    <t>ISTARSKA</t>
  </si>
  <si>
    <t>NE</t>
  </si>
  <si>
    <t>7010</t>
  </si>
  <si>
    <t>Vitomir Palinec</t>
  </si>
  <si>
    <t>052 801 118</t>
  </si>
  <si>
    <t>052 811 284</t>
  </si>
  <si>
    <t>Branko Zec</t>
  </si>
  <si>
    <t>30.06.2012.</t>
  </si>
  <si>
    <r>
      <t xml:space="preserve">stanje na dan 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06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.</t>
    </r>
  </si>
  <si>
    <r>
      <t xml:space="preserve">u razdoblju 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06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.</t>
    </r>
  </si>
  <si>
    <r>
      <t xml:space="preserve">Obveznik: </t>
    </r>
    <r>
      <rPr>
        <b/>
        <u val="single"/>
        <sz val="10"/>
        <rFont val="Arial"/>
        <family val="2"/>
      </rPr>
      <t xml:space="preserve">ADRIS GRUPA d.d.                                                                                       </t>
    </r>
  </si>
  <si>
    <r>
      <t xml:space="preserve">Obveznik: </t>
    </r>
    <r>
      <rPr>
        <b/>
        <u val="single"/>
        <sz val="8"/>
        <rFont val="Arial"/>
        <family val="2"/>
      </rPr>
      <t xml:space="preserve">ADRIS GRUPA d.d.                                                                                                                                     </t>
    </r>
  </si>
  <si>
    <r>
      <t xml:space="preserve">Obveznik: </t>
    </r>
    <r>
      <rPr>
        <b/>
        <u val="single"/>
        <sz val="10"/>
        <rFont val="Arial"/>
        <family val="2"/>
      </rPr>
      <t xml:space="preserve"> ADRIS GRUPA d.d.                                                                                      </t>
    </r>
  </si>
  <si>
    <t>01.01.2012.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</si>
</sst>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00\ _k_n_-;\-* #,##0.000\ _k_n_-;_-* &quot;-&quot;??\ _k_n_-;_-@_-"/>
    <numFmt numFmtId="195" formatCode="_-* #,##0.0\ _k_n_-;\-* #,##0.0\ _k_n_-;_-* &quot;-&quot;??\ _k_n_-;_-@_-"/>
    <numFmt numFmtId="196" formatCode="_-* #,##0\ _k_n_-;\-* #,##0\ _k_n_-;_-* &quot;-&quot;??\ _k_n_-;_-@_-"/>
    <numFmt numFmtId="197" formatCode="[$-41A]d\.\ mmmm\ yyyy\.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3" fontId="0" fillId="0" borderId="0" xfId="64" applyFont="1" applyFill="1" applyAlignment="1">
      <alignment/>
    </xf>
    <xf numFmtId="194" fontId="0" fillId="0" borderId="0" xfId="64" applyNumberFormat="1" applyFont="1" applyFill="1" applyAlignment="1">
      <alignment/>
    </xf>
    <xf numFmtId="43" fontId="0" fillId="0" borderId="0" xfId="64" applyFont="1" applyFill="1" applyAlignment="1">
      <alignment/>
    </xf>
    <xf numFmtId="0" fontId="0" fillId="0" borderId="30" xfId="0" applyFill="1" applyBorder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E3" sqref="E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5" t="s">
        <v>248</v>
      </c>
      <c r="B1" s="146"/>
      <c r="C1" s="14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17" t="s">
        <v>344</v>
      </c>
      <c r="F2" s="12"/>
      <c r="G2" s="13" t="s">
        <v>250</v>
      </c>
      <c r="H2" s="117" t="s">
        <v>338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6" t="s">
        <v>251</v>
      </c>
      <c r="B6" s="137"/>
      <c r="C6" s="151" t="s">
        <v>323</v>
      </c>
      <c r="D6" s="152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1" t="s">
        <v>252</v>
      </c>
      <c r="B8" s="192"/>
      <c r="C8" s="151" t="s">
        <v>324</v>
      </c>
      <c r="D8" s="152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9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1" t="s">
        <v>253</v>
      </c>
      <c r="B10" s="183"/>
      <c r="C10" s="151" t="s">
        <v>325</v>
      </c>
      <c r="D10" s="152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6" t="s">
        <v>254</v>
      </c>
      <c r="B12" s="137"/>
      <c r="C12" s="153" t="s">
        <v>326</v>
      </c>
      <c r="D12" s="178"/>
      <c r="E12" s="178"/>
      <c r="F12" s="178"/>
      <c r="G12" s="178"/>
      <c r="H12" s="178"/>
      <c r="I12" s="179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6" t="s">
        <v>255</v>
      </c>
      <c r="B14" s="137"/>
      <c r="C14" s="180">
        <v>52210</v>
      </c>
      <c r="D14" s="181"/>
      <c r="E14" s="16"/>
      <c r="F14" s="153" t="s">
        <v>327</v>
      </c>
      <c r="G14" s="182"/>
      <c r="H14" s="182"/>
      <c r="I14" s="139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6" t="s">
        <v>256</v>
      </c>
      <c r="B16" s="137"/>
      <c r="C16" s="153" t="s">
        <v>330</v>
      </c>
      <c r="D16" s="182"/>
      <c r="E16" s="182"/>
      <c r="F16" s="182"/>
      <c r="G16" s="182"/>
      <c r="H16" s="182"/>
      <c r="I16" s="139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6" t="s">
        <v>257</v>
      </c>
      <c r="B18" s="137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6" t="s">
        <v>258</v>
      </c>
      <c r="B20" s="137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6" t="s">
        <v>259</v>
      </c>
      <c r="B22" s="137"/>
      <c r="C22" s="118">
        <v>374</v>
      </c>
      <c r="D22" s="153" t="s">
        <v>327</v>
      </c>
      <c r="E22" s="164"/>
      <c r="F22" s="165"/>
      <c r="G22" s="136"/>
      <c r="H22" s="177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6" t="s">
        <v>260</v>
      </c>
      <c r="B24" s="137"/>
      <c r="C24" s="118">
        <v>18</v>
      </c>
      <c r="D24" s="153" t="s">
        <v>331</v>
      </c>
      <c r="E24" s="164"/>
      <c r="F24" s="164"/>
      <c r="G24" s="165"/>
      <c r="H24" s="50" t="s">
        <v>261</v>
      </c>
      <c r="I24" s="119">
        <v>25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36" t="s">
        <v>262</v>
      </c>
      <c r="B26" s="137"/>
      <c r="C26" s="120" t="s">
        <v>332</v>
      </c>
      <c r="D26" s="25"/>
      <c r="E26" s="33"/>
      <c r="F26" s="24"/>
      <c r="G26" s="166" t="s">
        <v>263</v>
      </c>
      <c r="H26" s="137"/>
      <c r="I26" s="121" t="s">
        <v>333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91"/>
      <c r="B31" s="22"/>
      <c r="C31" s="21"/>
      <c r="D31" s="162"/>
      <c r="E31" s="162"/>
      <c r="F31" s="162"/>
      <c r="G31" s="163"/>
      <c r="H31" s="16"/>
      <c r="I31" s="98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0"/>
      <c r="B37" s="30"/>
      <c r="C37" s="156"/>
      <c r="D37" s="157"/>
      <c r="E37" s="16"/>
      <c r="F37" s="156"/>
      <c r="G37" s="157"/>
      <c r="H37" s="16"/>
      <c r="I37" s="92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1" t="s">
        <v>267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00"/>
      <c r="B45" s="30"/>
      <c r="C45" s="156"/>
      <c r="D45" s="157"/>
      <c r="E45" s="16"/>
      <c r="F45" s="156"/>
      <c r="G45" s="158"/>
      <c r="H45" s="35"/>
      <c r="I45" s="104"/>
      <c r="J45" s="10"/>
      <c r="K45" s="10"/>
      <c r="L45" s="10"/>
    </row>
    <row r="46" spans="1:12" ht="12.75">
      <c r="A46" s="131" t="s">
        <v>268</v>
      </c>
      <c r="B46" s="132"/>
      <c r="C46" s="153" t="s">
        <v>334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1" t="s">
        <v>270</v>
      </c>
      <c r="B48" s="132"/>
      <c r="C48" s="138" t="s">
        <v>335</v>
      </c>
      <c r="D48" s="134"/>
      <c r="E48" s="135"/>
      <c r="F48" s="16"/>
      <c r="G48" s="50" t="s">
        <v>271</v>
      </c>
      <c r="H48" s="138" t="s">
        <v>336</v>
      </c>
      <c r="I48" s="13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1" t="s">
        <v>257</v>
      </c>
      <c r="B50" s="132"/>
      <c r="C50" s="133" t="s">
        <v>328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6" t="s">
        <v>272</v>
      </c>
      <c r="B52" s="137"/>
      <c r="C52" s="138" t="s">
        <v>337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5"/>
      <c r="B53" s="20"/>
      <c r="C53" s="147" t="s">
        <v>273</v>
      </c>
      <c r="D53" s="147"/>
      <c r="E53" s="147"/>
      <c r="F53" s="147"/>
      <c r="G53" s="147"/>
      <c r="H53" s="14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0" t="s">
        <v>274</v>
      </c>
      <c r="C55" s="141"/>
      <c r="D55" s="141"/>
      <c r="E55" s="141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5"/>
      <c r="B57" s="142" t="s">
        <v>307</v>
      </c>
      <c r="C57" s="143"/>
      <c r="D57" s="143"/>
      <c r="E57" s="143"/>
      <c r="F57" s="143"/>
      <c r="G57" s="143"/>
      <c r="H57" s="143"/>
      <c r="I57" s="107"/>
      <c r="J57" s="10"/>
      <c r="K57" s="10"/>
      <c r="L57" s="10"/>
    </row>
    <row r="58" spans="1:12" ht="12.75">
      <c r="A58" s="105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5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29"/>
      <c r="H63" s="130"/>
      <c r="I63" s="116"/>
      <c r="J63" s="10"/>
      <c r="K63" s="10"/>
      <c r="L63" s="10"/>
    </row>
  </sheetData>
  <sheetProtection/>
  <protectedRanges>
    <protectedRange sqref="H2 C14:D14 F14:I14 C16:I16 C24:G24 C22:F22 C26 I26 I24 A30:I30 A32:I32 A34:D34" name="Range1"/>
    <protectedRange sqref="E2" name="Range1_1"/>
    <protectedRange sqref="C6:D6" name="Range1_2"/>
    <protectedRange sqref="C8:D8" name="Range1_3"/>
    <protectedRange sqref="C10:D10" name="Range1_4"/>
    <protectedRange sqref="C12:I12" name="Range1_5"/>
    <protectedRange sqref="C18:I18" name="Range1_6"/>
    <protectedRange sqref="C20:I20" name="Range1_7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1">
      <selection activeCell="M114" sqref="M114"/>
    </sheetView>
  </sheetViews>
  <sheetFormatPr defaultColWidth="9.140625" defaultRowHeight="12.75"/>
  <cols>
    <col min="1" max="9" width="9.140625" style="51" customWidth="1"/>
    <col min="10" max="10" width="11.421875" style="51" customWidth="1"/>
    <col min="11" max="11" width="13.28125" style="51" customWidth="1"/>
    <col min="12" max="16384" width="9.140625" style="51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5" t="s">
        <v>343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1">
      <c r="A4" s="208" t="s">
        <v>59</v>
      </c>
      <c r="B4" s="209"/>
      <c r="C4" s="209"/>
      <c r="D4" s="209"/>
      <c r="E4" s="209"/>
      <c r="F4" s="209"/>
      <c r="G4" s="209"/>
      <c r="H4" s="210"/>
      <c r="I4" s="57" t="s">
        <v>278</v>
      </c>
      <c r="J4" s="58" t="s">
        <v>319</v>
      </c>
      <c r="K4" s="59" t="s">
        <v>320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6">
        <v>2</v>
      </c>
      <c r="J5" s="55">
        <v>3</v>
      </c>
      <c r="K5" s="55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3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  <c r="M7" s="125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2">
        <f>J9+J16+J26+J35+J39</f>
        <v>2340619812</v>
      </c>
      <c r="K8" s="52">
        <f>K9+K16+K26+K35+K39</f>
        <v>2345034958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2">
        <f>SUM(J10:J15)</f>
        <v>4336990</v>
      </c>
      <c r="K9" s="52">
        <f>SUM(K10:K15)</f>
        <v>3863074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0</v>
      </c>
      <c r="K10" s="7">
        <v>0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107100</v>
      </c>
      <c r="K11" s="7">
        <v>130693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>
        <v>0</v>
      </c>
      <c r="K12" s="7">
        <v>0</v>
      </c>
    </row>
    <row r="13" spans="1:13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>
        <v>0</v>
      </c>
      <c r="K13" s="7">
        <v>0</v>
      </c>
      <c r="M13" s="125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2320604</v>
      </c>
      <c r="K14" s="7">
        <v>2320804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1909286</v>
      </c>
      <c r="K15" s="7">
        <v>1411577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2">
        <f>SUM(J17:J25)</f>
        <v>121411007</v>
      </c>
      <c r="K16" s="52">
        <f>SUM(K17:K25)</f>
        <v>125738600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32738810</v>
      </c>
      <c r="K17" s="7">
        <v>32738810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31886368</v>
      </c>
      <c r="K18" s="7">
        <f>40354678-K25</f>
        <v>30697678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1597852</v>
      </c>
      <c r="K19" s="7">
        <v>1471910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3249389</v>
      </c>
      <c r="K20" s="7">
        <v>2647106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>
        <v>0</v>
      </c>
      <c r="K21" s="7">
        <v>0</v>
      </c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4967309</v>
      </c>
      <c r="K22" s="7">
        <v>4906862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34231468</v>
      </c>
      <c r="K23" s="7">
        <v>40552200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3082811</v>
      </c>
      <c r="K24" s="7">
        <v>3067034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9657000</v>
      </c>
      <c r="K25" s="7">
        <v>9657000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2">
        <f>SUM(J27:J34)</f>
        <v>2202425063</v>
      </c>
      <c r="K26" s="52">
        <f>SUM(K27:K34)</f>
        <v>2202997763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2138805000</v>
      </c>
      <c r="K27" s="7">
        <v>2139377700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0</v>
      </c>
      <c r="K28" s="7">
        <v>0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61722700</v>
      </c>
      <c r="K29" s="7">
        <v>61722700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>
        <v>0</v>
      </c>
      <c r="K30" s="7">
        <v>0</v>
      </c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0</v>
      </c>
      <c r="K31" s="7">
        <v>0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1897363</v>
      </c>
      <c r="K32" s="7">
        <v>1897363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0</v>
      </c>
      <c r="K33" s="7">
        <v>0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>
        <v>0</v>
      </c>
      <c r="K34" s="7">
        <v>0</v>
      </c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2">
        <f>SUM(J36:J38)</f>
        <v>92035</v>
      </c>
      <c r="K35" s="52">
        <f>SUM(K36:K38)</f>
        <v>80804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0</v>
      </c>
      <c r="K36" s="7">
        <v>0</v>
      </c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92035</v>
      </c>
      <c r="K37" s="7">
        <v>80804</v>
      </c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0</v>
      </c>
      <c r="K38" s="7">
        <v>0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12354717</v>
      </c>
      <c r="K39" s="7">
        <v>12354717</v>
      </c>
    </row>
    <row r="40" spans="1:11" ht="12.75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7">
        <f>J41+J49+J56+J64</f>
        <v>4133653979</v>
      </c>
      <c r="K40" s="7">
        <f>K41+K49+K56+K64</f>
        <v>4188752294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2">
        <f>SUM(J42:J48)</f>
        <v>0</v>
      </c>
      <c r="K41" s="52">
        <f>SUM(K42:K48)</f>
        <v>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0</v>
      </c>
      <c r="K42" s="7">
        <v>0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0</v>
      </c>
      <c r="K43" s="7">
        <v>0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0</v>
      </c>
      <c r="K44" s="7">
        <v>0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0</v>
      </c>
      <c r="K45" s="7">
        <v>0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0</v>
      </c>
      <c r="K46" s="7">
        <v>0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0</v>
      </c>
      <c r="K47" s="7">
        <v>0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>
        <v>0</v>
      </c>
      <c r="K48" s="7">
        <v>0</v>
      </c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2">
        <f>SUM(J50:J55)</f>
        <v>23168669</v>
      </c>
      <c r="K49" s="52">
        <f>SUM(K50:K55)</f>
        <v>22533684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10439773</v>
      </c>
      <c r="K50" s="7">
        <v>13270568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1392276</v>
      </c>
      <c r="K51" s="7">
        <v>1080759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0</v>
      </c>
      <c r="K52" s="7">
        <v>0</v>
      </c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12274</v>
      </c>
      <c r="K53" s="7">
        <v>11313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2261037</v>
      </c>
      <c r="K54" s="7">
        <v>1118927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9063309</v>
      </c>
      <c r="K55" s="7">
        <v>7052117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2">
        <f>SUM(J57:J63)</f>
        <v>4108358563</v>
      </c>
      <c r="K56" s="52">
        <f>SUM(K57:K63)</f>
        <v>4158786628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>
        <v>0</v>
      </c>
      <c r="K57" s="7">
        <v>0</v>
      </c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1527772784</v>
      </c>
      <c r="K58" s="7">
        <v>1089574567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>
        <v>0</v>
      </c>
      <c r="K59" s="7">
        <v>0</v>
      </c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0</v>
      </c>
      <c r="K60" s="7">
        <v>0</v>
      </c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280908987</v>
      </c>
      <c r="K61" s="7">
        <v>289719223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2299676792</v>
      </c>
      <c r="K62" s="7">
        <v>2380512838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0</v>
      </c>
      <c r="K63" s="7">
        <v>398980000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2126747</v>
      </c>
      <c r="K64" s="7">
        <v>7431982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131375</v>
      </c>
      <c r="K65" s="7">
        <v>197412</v>
      </c>
    </row>
    <row r="66" spans="1:11" ht="12.75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2">
        <f>J7+J8+J40+J65</f>
        <v>6474405166</v>
      </c>
      <c r="K66" s="52">
        <f>K7+K8+K40+K65</f>
        <v>6533984664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53">
        <f>J70+J71+J72+J78+J79+J82+J85</f>
        <v>5845381080</v>
      </c>
      <c r="K69" s="53">
        <f>K70+K71+K72+K78+K79+K82+K85</f>
        <v>5815928920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164000000</v>
      </c>
      <c r="K70" s="7">
        <v>164000000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16921764</v>
      </c>
      <c r="K71" s="7">
        <v>16921764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2">
        <f>J73+J74-J75+J76+J77</f>
        <v>5039336761</v>
      </c>
      <c r="K72" s="52">
        <f>K73+K74-K75+K76+K77</f>
        <v>5435730892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12448675</v>
      </c>
      <c r="K73" s="7">
        <v>12448675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41459113</v>
      </c>
      <c r="K74" s="7">
        <v>41459113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41459113</v>
      </c>
      <c r="K75" s="7">
        <v>41459113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5026888086</v>
      </c>
      <c r="K76" s="7">
        <v>5423282217</v>
      </c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0</v>
      </c>
      <c r="K77" s="7">
        <v>0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0</v>
      </c>
      <c r="K78" s="7">
        <v>0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2">
        <f>J80-J81</f>
        <v>38728424</v>
      </c>
      <c r="K79" s="52">
        <f>K80-K81</f>
        <v>115352924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38728424</v>
      </c>
      <c r="K80" s="7">
        <v>115352924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0</v>
      </c>
      <c r="K81" s="7">
        <v>0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2">
        <f>J83-J84</f>
        <v>586394131</v>
      </c>
      <c r="K82" s="52">
        <f>K83-K84</f>
        <v>83923340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586394131</v>
      </c>
      <c r="K83" s="7">
        <v>83923340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0</v>
      </c>
      <c r="K84" s="7">
        <v>0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2">
        <f>SUM(J87:J89)</f>
        <v>51431212</v>
      </c>
      <c r="K86" s="52">
        <f>SUM(K87:K89)</f>
        <v>51431212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6545035</v>
      </c>
      <c r="K87" s="7">
        <v>6545035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>
        <v>0</v>
      </c>
      <c r="K88" s="7">
        <v>0</v>
      </c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44886177</v>
      </c>
      <c r="K89" s="7">
        <v>44886177</v>
      </c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2">
        <f>SUM(J91:J99)</f>
        <v>59587</v>
      </c>
      <c r="K90" s="52">
        <f>SUM(K91:K99)</f>
        <v>54542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>
        <v>0</v>
      </c>
      <c r="K91" s="7">
        <v>0</v>
      </c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0</v>
      </c>
      <c r="K92" s="7">
        <v>0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0</v>
      </c>
      <c r="K93" s="7">
        <v>0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>
        <v>0</v>
      </c>
      <c r="K94" s="7">
        <v>0</v>
      </c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0</v>
      </c>
      <c r="K95" s="7">
        <v>0</v>
      </c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>
        <v>0</v>
      </c>
      <c r="K96" s="7">
        <v>0</v>
      </c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>
        <v>0</v>
      </c>
      <c r="K97" s="7">
        <v>0</v>
      </c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59587</v>
      </c>
      <c r="K98" s="7">
        <f>54543-1</f>
        <v>54542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0</v>
      </c>
      <c r="K99" s="7">
        <v>0</v>
      </c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2">
        <f>SUM(J101:J112)</f>
        <v>572705239</v>
      </c>
      <c r="K100" s="52">
        <f>SUM(K101:K112)</f>
        <v>661990736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480850230</v>
      </c>
      <c r="K101" s="7">
        <v>490869349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0</v>
      </c>
      <c r="K102" s="7">
        <v>0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0</v>
      </c>
      <c r="K103" s="7">
        <v>0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181469</v>
      </c>
      <c r="K104" s="7">
        <v>34389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22985341</v>
      </c>
      <c r="K105" s="7">
        <v>13540466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0</v>
      </c>
      <c r="K106" s="7">
        <v>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>
        <v>0</v>
      </c>
      <c r="K107" s="7">
        <v>0</v>
      </c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10443550</v>
      </c>
      <c r="K108" s="7">
        <v>11258326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46244029</v>
      </c>
      <c r="K109" s="7">
        <v>20196286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12000620</v>
      </c>
      <c r="K110" s="7">
        <v>125161614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>
        <v>0</v>
      </c>
      <c r="K111" s="7">
        <v>0</v>
      </c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0</v>
      </c>
      <c r="K112" s="7">
        <v>930306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4828048</v>
      </c>
      <c r="K113" s="7">
        <v>4579254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2">
        <f>J69+J86+J90+J100+J113</f>
        <v>6474405166</v>
      </c>
      <c r="K114" s="52">
        <f>K69+K86+K90+K100+K113</f>
        <v>6533984664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>
        <v>0</v>
      </c>
      <c r="K115" s="8"/>
    </row>
    <row r="116" spans="1:11" ht="12.75">
      <c r="A116" s="217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31"/>
      <c r="J117" s="231"/>
      <c r="K117" s="232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L1:IV65536 A1:K1 J4:K6 J116:J65536 K115:K65536 J67:K68 A4:I65536"/>
    <dataValidation type="whole" operator="greaterThanOrEqual" allowBlank="1" showInputMessage="1" showErrorMessage="1" errorTitle="Pogrešan unos" error="Mogu se unijeti samo cjelobrojne pozitivne vrijednosti." sqref="J79:K84 J72:K77 J70:K70 J86:J115 K86:K114 J7:K6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:K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D1">
      <selection activeCell="Q67" sqref="Q67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48" t="s">
        <v>340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8" t="s">
        <v>341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1.75">
      <c r="A4" s="239" t="s">
        <v>59</v>
      </c>
      <c r="B4" s="239"/>
      <c r="C4" s="239"/>
      <c r="D4" s="239"/>
      <c r="E4" s="239"/>
      <c r="F4" s="239"/>
      <c r="G4" s="239"/>
      <c r="H4" s="239"/>
      <c r="I4" s="57" t="s">
        <v>279</v>
      </c>
      <c r="J4" s="240" t="s">
        <v>319</v>
      </c>
      <c r="K4" s="240"/>
      <c r="L4" s="240" t="s">
        <v>320</v>
      </c>
      <c r="M4" s="240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53">
        <f>SUM(J8:J9)</f>
        <v>26778027</v>
      </c>
      <c r="K7" s="53">
        <f>SUM(K8:K9)</f>
        <v>13251136</v>
      </c>
      <c r="L7" s="53">
        <f>SUM(L8:L9)</f>
        <v>23173438</v>
      </c>
      <c r="M7" s="53">
        <f>SUM(M8:M9)</f>
        <v>10905632</v>
      </c>
    </row>
    <row r="8" spans="1:13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24694028</v>
      </c>
      <c r="K8" s="7">
        <v>12225386</v>
      </c>
      <c r="L8" s="7">
        <v>23116248</v>
      </c>
      <c r="M8" s="7">
        <v>10861434</v>
      </c>
    </row>
    <row r="9" spans="1:13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2083999</v>
      </c>
      <c r="K9" s="7">
        <v>1025750</v>
      </c>
      <c r="L9" s="7">
        <v>57190</v>
      </c>
      <c r="M9" s="7">
        <v>44198</v>
      </c>
    </row>
    <row r="10" spans="1:13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2">
        <f>J11+J12+J16+J20+J21+J22+J25+J26</f>
        <v>26399553</v>
      </c>
      <c r="K10" s="52">
        <f>K11+K12+K16+K20+K21+K22+K25+K26</f>
        <v>17248395</v>
      </c>
      <c r="L10" s="52">
        <f>L11+L12+L16+L20+L21+L22+L25+L26</f>
        <v>22151217</v>
      </c>
      <c r="M10" s="52">
        <f>M11+M12+M16+M20+M21+M22+M25+M26</f>
        <v>12015828</v>
      </c>
    </row>
    <row r="11" spans="1:13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2">
        <f>SUM(J13:J15)</f>
        <v>6659137</v>
      </c>
      <c r="K12" s="52">
        <f>SUM(K13:K15)</f>
        <v>3895140</v>
      </c>
      <c r="L12" s="52">
        <f>SUM(L13:L15)</f>
        <v>6637511</v>
      </c>
      <c r="M12" s="52">
        <f>SUM(M13:M15)</f>
        <v>3940809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776604</v>
      </c>
      <c r="K13" s="7">
        <v>388481</v>
      </c>
      <c r="L13" s="7">
        <v>862119</v>
      </c>
      <c r="M13" s="7">
        <v>354086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5882533</v>
      </c>
      <c r="K15" s="7">
        <v>3506659</v>
      </c>
      <c r="L15" s="7">
        <v>5775392</v>
      </c>
      <c r="M15" s="7">
        <v>3586723</v>
      </c>
    </row>
    <row r="16" spans="1:13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2">
        <f>SUM(J17:J19)</f>
        <v>8952763</v>
      </c>
      <c r="K16" s="52">
        <f>SUM(K17:K19)</f>
        <v>5346043</v>
      </c>
      <c r="L16" s="52">
        <f>SUM(L17:L19)</f>
        <v>9480466</v>
      </c>
      <c r="M16" s="52">
        <f>SUM(M17:M19)</f>
        <v>5644608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4440006</v>
      </c>
      <c r="K17" s="7">
        <v>2686561</v>
      </c>
      <c r="L17" s="7">
        <v>4633838</v>
      </c>
      <c r="M17" s="7">
        <v>2694830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3237165</v>
      </c>
      <c r="K18" s="7">
        <v>1913204</v>
      </c>
      <c r="L18" s="7">
        <v>3531539</v>
      </c>
      <c r="M18" s="7">
        <v>2159084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1275592</v>
      </c>
      <c r="K19" s="7">
        <v>746278</v>
      </c>
      <c r="L19" s="7">
        <v>1315089</v>
      </c>
      <c r="M19" s="7">
        <v>790694</v>
      </c>
    </row>
    <row r="20" spans="1:13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2158349</v>
      </c>
      <c r="K20" s="7">
        <v>1080087</v>
      </c>
      <c r="L20" s="7">
        <v>2503805</v>
      </c>
      <c r="M20" s="7">
        <v>1235699</v>
      </c>
    </row>
    <row r="21" spans="1:13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8099800</v>
      </c>
      <c r="K21" s="7">
        <v>6602381</v>
      </c>
      <c r="L21" s="7">
        <v>2984916</v>
      </c>
      <c r="M21" s="7">
        <v>832744</v>
      </c>
    </row>
    <row r="22" spans="1:13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529504</v>
      </c>
      <c r="K26" s="7">
        <v>324744</v>
      </c>
      <c r="L26" s="7">
        <v>544519</v>
      </c>
      <c r="M26" s="7">
        <v>361968</v>
      </c>
    </row>
    <row r="27" spans="1:13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2">
        <f>SUM(J28:J32)</f>
        <v>122705830</v>
      </c>
      <c r="K27" s="52">
        <f>SUM(K28:K32)</f>
        <v>58878092</v>
      </c>
      <c r="L27" s="52">
        <f>SUM(L28:L32)</f>
        <v>140348738</v>
      </c>
      <c r="M27" s="52">
        <f>SUM(M28:M32)</f>
        <v>67629237</v>
      </c>
    </row>
    <row r="28" spans="1:13" ht="21" customHeight="1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32965939</v>
      </c>
      <c r="K28" s="7">
        <v>17091639</v>
      </c>
      <c r="L28" s="7">
        <v>36956902</v>
      </c>
      <c r="M28" s="7">
        <v>17384395</v>
      </c>
    </row>
    <row r="29" spans="1:13" ht="23.25" customHeight="1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89739891</v>
      </c>
      <c r="K29" s="7">
        <v>41786453</v>
      </c>
      <c r="L29" s="7">
        <v>103380994</v>
      </c>
      <c r="M29" s="7">
        <v>50234000</v>
      </c>
    </row>
    <row r="30" spans="1:13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>
        <v>0</v>
      </c>
      <c r="K31" s="7">
        <v>0</v>
      </c>
      <c r="L31" s="7">
        <v>10842</v>
      </c>
      <c r="M31" s="7">
        <v>10842</v>
      </c>
    </row>
    <row r="32" spans="1:13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2">
        <f>SUM(J34:J37)</f>
        <v>26542055</v>
      </c>
      <c r="K33" s="52">
        <f>SUM(K34:K37)</f>
        <v>14746158</v>
      </c>
      <c r="L33" s="52">
        <f>SUM(L34:L37)</f>
        <v>40556655</v>
      </c>
      <c r="M33" s="52">
        <f>SUM(M34:M37)</f>
        <v>13655672</v>
      </c>
    </row>
    <row r="34" spans="1:13" ht="18" customHeight="1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13650937</v>
      </c>
      <c r="K34" s="7">
        <v>7759820</v>
      </c>
      <c r="L34" s="7">
        <v>15492887</v>
      </c>
      <c r="M34" s="7">
        <v>3371187</v>
      </c>
    </row>
    <row r="35" spans="1:13" ht="23.25" customHeight="1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7417318</v>
      </c>
      <c r="K35" s="7">
        <v>1512538</v>
      </c>
      <c r="L35" s="7">
        <v>19415951</v>
      </c>
      <c r="M35" s="7">
        <v>4636670</v>
      </c>
    </row>
    <row r="36" spans="1:13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>
        <v>5473800</v>
      </c>
      <c r="K36" s="7">
        <v>5473800</v>
      </c>
      <c r="L36" s="7">
        <v>5647815</v>
      </c>
      <c r="M36" s="7">
        <v>5647815</v>
      </c>
    </row>
    <row r="37" spans="1:13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0</v>
      </c>
      <c r="K37" s="7">
        <v>0</v>
      </c>
      <c r="L37" s="7">
        <v>2</v>
      </c>
      <c r="M37" s="7">
        <v>0</v>
      </c>
    </row>
    <row r="38" spans="1:13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2">
        <f>J7+J27+J38+J40</f>
        <v>149483857</v>
      </c>
      <c r="K42" s="52">
        <f>K7+K27+K38+K40</f>
        <v>72129228</v>
      </c>
      <c r="L42" s="52">
        <f>L7+L27+L38+L40</f>
        <v>163522176</v>
      </c>
      <c r="M42" s="52">
        <f>M7+M27+M38+M40</f>
        <v>78534869</v>
      </c>
    </row>
    <row r="43" spans="1:13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2">
        <f>J10+J33+J39+J41</f>
        <v>52941608</v>
      </c>
      <c r="K43" s="52">
        <f>K10+K33+K39+K41</f>
        <v>31994553</v>
      </c>
      <c r="L43" s="52">
        <f>L10+L33+L39+L41</f>
        <v>62707872</v>
      </c>
      <c r="M43" s="52">
        <f>M10+M33+M39+M41</f>
        <v>25671500</v>
      </c>
    </row>
    <row r="44" spans="1:13" ht="12.75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2">
        <f>J42-J43</f>
        <v>96542249</v>
      </c>
      <c r="K44" s="52">
        <f>K42-K43</f>
        <v>40134675</v>
      </c>
      <c r="L44" s="52">
        <f>L42-L43</f>
        <v>100814304</v>
      </c>
      <c r="M44" s="52">
        <f>M42-M43</f>
        <v>52863369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2">
        <f>IF(J42&gt;J43,J42-J43,0)</f>
        <v>96542249</v>
      </c>
      <c r="K45" s="52">
        <f>IF(K42&gt;K43,K42-K43,0)</f>
        <v>40134675</v>
      </c>
      <c r="L45" s="52">
        <f>IF(L42&gt;L43,L42-L43,0)</f>
        <v>100814304</v>
      </c>
      <c r="M45" s="52">
        <f>IF(M42&gt;M43,M42-M43,0)</f>
        <v>52863369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8441291</v>
      </c>
      <c r="K47" s="7">
        <v>4338743</v>
      </c>
      <c r="L47" s="7">
        <v>16890964</v>
      </c>
      <c r="M47" s="7">
        <v>12552221</v>
      </c>
    </row>
    <row r="48" spans="1:13" ht="12.75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2">
        <f>J44-J47</f>
        <v>88100958</v>
      </c>
      <c r="K48" s="52">
        <f>K44-K47</f>
        <v>35795932</v>
      </c>
      <c r="L48" s="52">
        <f>L44-L47</f>
        <v>83923340</v>
      </c>
      <c r="M48" s="52">
        <f>M44-M47</f>
        <v>40311148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2">
        <f>IF(J48&gt;0,J48,0)</f>
        <v>88100958</v>
      </c>
      <c r="K49" s="52">
        <f>IF(K48&gt;0,K48,0)</f>
        <v>35795932</v>
      </c>
      <c r="L49" s="52">
        <f>IF(L48&gt;0,L48,0)</f>
        <v>83923340</v>
      </c>
      <c r="M49" s="52">
        <f>IF(M48&gt;0,M48,0)</f>
        <v>40311148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7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44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4"/>
      <c r="J52" s="54"/>
      <c r="K52" s="54"/>
      <c r="L52" s="54"/>
      <c r="M52" s="128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44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f>+J48</f>
        <v>88100958</v>
      </c>
      <c r="K56" s="6">
        <f>+K48</f>
        <v>35795932</v>
      </c>
      <c r="L56" s="6">
        <f>+L48</f>
        <v>83923340</v>
      </c>
      <c r="M56" s="6">
        <f>+M48</f>
        <v>40311148</v>
      </c>
    </row>
    <row r="57" spans="1:13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3.5" customHeight="1">
      <c r="A58" s="200" t="s">
        <v>228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26.25" customHeight="1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4" customHeight="1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0" t="s">
        <v>230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24" customHeight="1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0">
        <f>J56+J66</f>
        <v>88100958</v>
      </c>
      <c r="K67" s="60">
        <f>K56+K66</f>
        <v>35795932</v>
      </c>
      <c r="L67" s="60">
        <f>L56+L66</f>
        <v>83923340</v>
      </c>
      <c r="M67" s="60">
        <f>M56+M66</f>
        <v>40311148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4:I65536 J4:M6 J72:M65536 J55:M55 N68:N65536 J68:M69 A1:M1 O1:IV65536 N1:N55 J42:M46 J51:M52"/>
    <dataValidation type="whole" operator="greaterThanOrEqual" allowBlank="1" showInputMessage="1" showErrorMessage="1" errorTitle="Pogrešan unos" error="Mogu se unijeti samo cjelobrojne pozitivne vrijednosti." sqref="J7:M10 J12:M41 J47:M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notEqual" allowBlank="1" showInputMessage="1" showErrorMessage="1" errorTitle="Pogrešan unos" error="Mogu se unijeti samo cjelobrojne vrijednosti." sqref="J70:M71 J53:M54 J56:M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10" zoomScalePageLayoutView="0" workbookViewId="0" topLeftCell="A1">
      <selection activeCell="J52" sqref="J52"/>
    </sheetView>
  </sheetViews>
  <sheetFormatPr defaultColWidth="9.140625" defaultRowHeight="12.75"/>
  <cols>
    <col min="1" max="6" width="9.140625" style="51" customWidth="1"/>
    <col min="7" max="7" width="8.00390625" style="51" customWidth="1"/>
    <col min="8" max="8" width="3.8515625" style="51" customWidth="1"/>
    <col min="9" max="9" width="6.28125" style="51" customWidth="1"/>
    <col min="10" max="10" width="13.28125" style="51" customWidth="1"/>
    <col min="11" max="11" width="13.00390625" style="51" customWidth="1"/>
    <col min="12" max="16384" width="9.140625" style="51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258" t="s">
        <v>342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1.7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319</v>
      </c>
      <c r="K4" s="65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6">
        <v>2</v>
      </c>
      <c r="J5" s="67" t="s">
        <v>283</v>
      </c>
      <c r="K5" s="67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5"/>
      <c r="J6" s="265"/>
      <c r="K6" s="266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96542249</v>
      </c>
      <c r="K7" s="6">
        <v>100814304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2158349</v>
      </c>
      <c r="K8" s="7">
        <v>2503805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116295510</v>
      </c>
      <c r="K9" s="7">
        <v>89285497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563839</v>
      </c>
      <c r="K10" s="7">
        <v>634984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0</v>
      </c>
      <c r="K11" s="7">
        <v>0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0</v>
      </c>
      <c r="K12" s="7">
        <v>0</v>
      </c>
    </row>
    <row r="13" spans="1:13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62">
        <f>SUM(J7:J12)</f>
        <v>215559947</v>
      </c>
      <c r="K13" s="52">
        <f>SUM(K7:K12)</f>
        <v>193238590</v>
      </c>
      <c r="M13" s="126"/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0</v>
      </c>
      <c r="K14" s="7">
        <v>0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0</v>
      </c>
      <c r="K15" s="7">
        <v>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0</v>
      </c>
      <c r="K16" s="7">
        <v>0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191506389</v>
      </c>
      <c r="K17" s="7">
        <v>205382283</v>
      </c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62">
        <f>SUM(J14:J17)</f>
        <v>191506389</v>
      </c>
      <c r="K18" s="52">
        <f>SUM(K14:K17)</f>
        <v>205382283</v>
      </c>
    </row>
    <row r="19" spans="1:11" ht="24" customHeight="1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62">
        <f>IF(J13&gt;J18,J13-J18,0)</f>
        <v>24053558</v>
      </c>
      <c r="K19" s="52">
        <f>IF(K13&gt;K18,K13-K18,0)</f>
        <v>0</v>
      </c>
    </row>
    <row r="20" spans="1:11" ht="22.5" customHeight="1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62">
        <f>IF(J18&gt;J13,J18-J13,0)</f>
        <v>0</v>
      </c>
      <c r="K20" s="60">
        <f>IF(K18&gt;K13,K18-K13,0)</f>
        <v>12143693</v>
      </c>
    </row>
    <row r="21" spans="1:11" ht="12.75">
      <c r="A21" s="217" t="s">
        <v>159</v>
      </c>
      <c r="B21" s="228"/>
      <c r="C21" s="228"/>
      <c r="D21" s="228"/>
      <c r="E21" s="228"/>
      <c r="F21" s="228"/>
      <c r="G21" s="228"/>
      <c r="H21" s="228"/>
      <c r="I21" s="265"/>
      <c r="J21" s="265"/>
      <c r="K21" s="266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104579</v>
      </c>
      <c r="K22" s="6">
        <v>80757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>
        <v>0</v>
      </c>
      <c r="K23" s="7">
        <v>0</v>
      </c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52122257</v>
      </c>
      <c r="K24" s="7">
        <v>73639161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13113049</v>
      </c>
      <c r="K25" s="7">
        <v>112194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216622739</v>
      </c>
      <c r="K26" s="7">
        <v>879762242</v>
      </c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62">
        <f>SUM(J22:J26)</f>
        <v>281962624</v>
      </c>
      <c r="K27" s="52">
        <f>SUM(K22:K26)</f>
        <v>953594354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1313761</v>
      </c>
      <c r="K28" s="7">
        <v>6396228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>
        <v>33407265</v>
      </c>
      <c r="K29" s="7">
        <v>572700</v>
      </c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288274629</v>
      </c>
      <c r="K30" s="7">
        <v>940874355</v>
      </c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62">
        <f>SUM(J28:J30)</f>
        <v>322995655</v>
      </c>
      <c r="K31" s="52">
        <f>SUM(K28:K30)</f>
        <v>947843283</v>
      </c>
    </row>
    <row r="32" spans="1:11" ht="21.75" customHeight="1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2">
        <f>IF(J27&gt;J31,J27-J31,0)</f>
        <v>0</v>
      </c>
      <c r="K32" s="52">
        <f>IF(K27&gt;K31,K27-K31,0)</f>
        <v>5751071</v>
      </c>
    </row>
    <row r="33" spans="1:11" ht="21.75" customHeight="1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62">
        <f>IF(J31&gt;J27,J31-J27,0)</f>
        <v>41033031</v>
      </c>
      <c r="K33" s="60">
        <f>IF(K31&gt;K27,K31-K27,0)</f>
        <v>0</v>
      </c>
    </row>
    <row r="34" spans="1:11" ht="12.75">
      <c r="A34" s="217" t="s">
        <v>160</v>
      </c>
      <c r="B34" s="228"/>
      <c r="C34" s="228"/>
      <c r="D34" s="228"/>
      <c r="E34" s="228"/>
      <c r="F34" s="228"/>
      <c r="G34" s="228"/>
      <c r="H34" s="228"/>
      <c r="I34" s="265"/>
      <c r="J34" s="265"/>
      <c r="K34" s="266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>
        <v>0</v>
      </c>
      <c r="K35" s="6">
        <v>0</v>
      </c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17680334</v>
      </c>
      <c r="K36" s="7">
        <v>11912362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0</v>
      </c>
      <c r="K37" s="7">
        <v>0</v>
      </c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62">
        <f>SUM(J35:J37)</f>
        <v>17680334</v>
      </c>
      <c r="K38" s="52">
        <f>SUM(K35:K37)</f>
        <v>11912362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0</v>
      </c>
      <c r="K39" s="7">
        <v>0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386470</v>
      </c>
      <c r="K40" s="7">
        <v>214506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>
        <v>0</v>
      </c>
      <c r="K41" s="7">
        <v>0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>
        <v>0</v>
      </c>
      <c r="K42" s="7">
        <v>0</v>
      </c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0</v>
      </c>
      <c r="K43" s="7">
        <v>0</v>
      </c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62">
        <f>SUM(J39:J43)</f>
        <v>386470</v>
      </c>
      <c r="K44" s="52">
        <f>SUM(K39:K43)</f>
        <v>214506</v>
      </c>
    </row>
    <row r="45" spans="1:11" ht="23.25" customHeight="1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62">
        <f>IF(J38&gt;J44,J38-J44,0)</f>
        <v>17293864</v>
      </c>
      <c r="K45" s="52">
        <f>IF(K38&gt;K44,K38-K44,0)</f>
        <v>11697856</v>
      </c>
    </row>
    <row r="46" spans="1:11" ht="25.5" customHeight="1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62">
        <f>IF(J44&gt;J38,J44-J38,0)</f>
        <v>0</v>
      </c>
      <c r="K46" s="52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2">
        <f>IF(J19-J20+J32-J33+J45-J46&gt;0,J19-J20+J32-J33+J45-J46,0)</f>
        <v>314391</v>
      </c>
      <c r="K47" s="52">
        <f>IF(K19-K20+K32-K33+K45-K46&gt;0,K19-K20+K32-K33+K45-K46,0)</f>
        <v>5305234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855635</v>
      </c>
      <c r="K49" s="7">
        <v>2126748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f>+J47</f>
        <v>314391</v>
      </c>
      <c r="K50" s="7">
        <f>+K47</f>
        <v>5305234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0</v>
      </c>
      <c r="K51" s="7">
        <v>0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3">
        <f>J49+J50-J51</f>
        <v>1170026</v>
      </c>
      <c r="K52" s="60">
        <f>K49+K50-K51</f>
        <v>7431982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allowBlank="1" sqref="L1:IV65536 A1:K1 A4:I65536 J4:K6 J21:K21 J34:K34 J53:K65536"/>
    <dataValidation type="whole" operator="greaterThanOrEqual" allowBlank="1" showInputMessage="1" showErrorMessage="1" errorTitle="Pogrešan unos" error="Mogu se unijeti samo cjelobrojne pozitivne vrijednosti." sqref="J44:K48 J38:K38 J31:K33 J27:K27 J52:K52 J13:K13 J18:K20">
      <formula1>0</formula1>
    </dataValidation>
    <dataValidation type="whole" operator="notEqual" allowBlank="1" showInputMessage="1" showErrorMessage="1" errorTitle="Pogrešan unos" error="Mogu se unijeti samo cjelobrojne vrijednosti." sqref="J35:K37 J49:K51 J28:K30 J22:K26 J39:K43 J7:K12 J14:K1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2">
      <selection activeCell="A23" sqref="A23:H2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3" t="s">
        <v>59</v>
      </c>
      <c r="B4" s="263"/>
      <c r="C4" s="263"/>
      <c r="D4" s="263"/>
      <c r="E4" s="263"/>
      <c r="F4" s="263"/>
      <c r="G4" s="263"/>
      <c r="H4" s="263"/>
      <c r="I4" s="64" t="s">
        <v>279</v>
      </c>
      <c r="J4" s="65" t="s">
        <v>319</v>
      </c>
      <c r="K4" s="65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283</v>
      </c>
      <c r="K5" s="71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5"/>
      <c r="J6" s="265"/>
      <c r="K6" s="266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00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14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7" t="s">
        <v>159</v>
      </c>
      <c r="B22" s="228"/>
      <c r="C22" s="228"/>
      <c r="D22" s="228"/>
      <c r="E22" s="228"/>
      <c r="F22" s="228"/>
      <c r="G22" s="228"/>
      <c r="H22" s="228"/>
      <c r="I22" s="265"/>
      <c r="J22" s="265"/>
      <c r="K22" s="266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7" t="s">
        <v>160</v>
      </c>
      <c r="B35" s="228"/>
      <c r="C35" s="228"/>
      <c r="D35" s="228"/>
      <c r="E35" s="228"/>
      <c r="F35" s="228"/>
      <c r="G35" s="228"/>
      <c r="H35" s="228"/>
      <c r="I35" s="265">
        <v>0</v>
      </c>
      <c r="J35" s="265"/>
      <c r="K35" s="266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25" zoomScalePageLayoutView="0" workbookViewId="0" topLeftCell="A1">
      <selection activeCell="H43" sqref="H43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0.8515625" style="74" bestFit="1" customWidth="1"/>
    <col min="12" max="16384" width="9.140625" style="74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3"/>
    </row>
    <row r="2" spans="1:12" ht="15">
      <c r="A2" s="42"/>
      <c r="B2" s="72"/>
      <c r="C2" s="290" t="s">
        <v>282</v>
      </c>
      <c r="D2" s="290"/>
      <c r="E2" s="75" t="s">
        <v>344</v>
      </c>
      <c r="F2" s="43" t="s">
        <v>250</v>
      </c>
      <c r="G2" s="291" t="s">
        <v>338</v>
      </c>
      <c r="H2" s="292"/>
      <c r="I2" s="72"/>
      <c r="J2" s="72"/>
      <c r="K2" s="72"/>
      <c r="L2" s="76"/>
    </row>
    <row r="3" spans="1:11" ht="21.75">
      <c r="A3" s="293" t="s">
        <v>59</v>
      </c>
      <c r="B3" s="293"/>
      <c r="C3" s="293"/>
      <c r="D3" s="293"/>
      <c r="E3" s="293"/>
      <c r="F3" s="293"/>
      <c r="G3" s="293"/>
      <c r="H3" s="293"/>
      <c r="I3" s="78" t="s">
        <v>305</v>
      </c>
      <c r="J3" s="79" t="s">
        <v>150</v>
      </c>
      <c r="K3" s="79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1">
        <v>2</v>
      </c>
      <c r="J4" s="80" t="s">
        <v>283</v>
      </c>
      <c r="K4" s="80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6">
        <v>164000000</v>
      </c>
      <c r="K5" s="6">
        <v>164000000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7">
        <v>16921764</v>
      </c>
      <c r="K6" s="7">
        <v>16921764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7">
        <v>5039336761</v>
      </c>
      <c r="K7" s="7">
        <v>5435730892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7">
        <v>38728424</v>
      </c>
      <c r="K8" s="7">
        <v>115352924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7">
        <v>586394131</v>
      </c>
      <c r="K9" s="7">
        <v>83923340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7">
        <v>0</v>
      </c>
      <c r="K10" s="7">
        <v>0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7">
        <v>0</v>
      </c>
      <c r="K11" s="7">
        <v>0</v>
      </c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7">
        <v>0</v>
      </c>
      <c r="K12" s="7">
        <v>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7">
        <v>0</v>
      </c>
      <c r="K13" s="7">
        <v>0</v>
      </c>
    </row>
    <row r="14" spans="1:14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52">
        <f>SUM(J5:J13)</f>
        <v>5845381080</v>
      </c>
      <c r="K14" s="52">
        <f>SUM(K5:K13)</f>
        <v>5815928920</v>
      </c>
      <c r="N14" s="127"/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7"/>
      <c r="K15" s="7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7"/>
      <c r="K16" s="7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7"/>
      <c r="K17" s="7"/>
    </row>
    <row r="18" spans="1:13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7"/>
      <c r="K18" s="7"/>
      <c r="M18" s="127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7"/>
      <c r="K19" s="7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7"/>
      <c r="K20" s="7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60">
        <v>0</v>
      </c>
      <c r="K21" s="60"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7"/>
      <c r="K24" s="77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L1:IV65536 J1:K4 J22:K65536"/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2012-07-30T11:06:15Z</cp:lastPrinted>
  <dcterms:created xsi:type="dcterms:W3CDTF">2008-10-17T11:51:54Z</dcterms:created>
  <dcterms:modified xsi:type="dcterms:W3CDTF">2012-07-30T12:58:45Z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