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<sst xmlns="http://schemas.openxmlformats.org/spreadsheetml/2006/main" count="357" uniqueCount="321">
  <si>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</si>
  <si>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</si>
  <si>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</si>
  <si>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</si>
  <si>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</si>
  <si>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</si>
  <si>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</si>
  <si>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</si>
  <si>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</si>
  <si>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</si>
  <si>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</si>
  <si>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</si>
  <si>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</si>
  <si>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</si>
  <si>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</si>
  <si>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</si>
  <si>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</si>
  <si>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</si>
  <si>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</si>
  <si>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</si>
  <si>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</si>
  <si>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</si>
  <si>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</si>
  <si>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</si>
  <si>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</si>
  <si>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</si>
  <si>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</si>
  <si>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</si>
  <si>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</si>
  <si>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</si>
  <si>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</si>
  <si>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</si>
  <si>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</si>
  <si>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</si>
  <si>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</si>
  <si>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</si>
  <si>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</si>
  <si>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</si>
  <si>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</si>
  <si>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</si>
  <si>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</si>
  <si>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</si>
  <si>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</si>
  <si>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</si>
  <si>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</si>
  <si>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</si>
  <si>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</si>
  <si>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</si>
  <si>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</si>
  <si>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</si>
  <si>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</si>
  <si>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</si>
  <si>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</si>
  <si>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</si>
  <si>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</si>
  <si>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</si>
  <si>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</si>
  <si>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</si>
  <si>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</si>
  <si>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</si>
  <si>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</si>
  <si>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</si>
  <si>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</si>
  <si>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</si>
  <si>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</si>
  <si>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</si>
  <si>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</si>
  <si>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</si>
  <si>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</si>
  <si>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</si>
  <si>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</si>
  <si>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</si>
  <si>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</si>
  <si>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</si>
  <si>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</si>
  <si>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</si>
  <si>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</si>
  <si>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</si>
  <si>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</si>
  <si>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</si>
  <si>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</si>
  <si>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</si>
  <si>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</si>
  <si>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</si>
  <si>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</si>
  <si>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</si>
  <si>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</si>
  <si>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</si>
  <si>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</si>
  <si>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</si>
  <si>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</si>
  <si>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</si>
  <si>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</si>
  <si>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</si>
  <si>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</si>
  <si>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</si>
  <si>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</si>
  <si>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</si>
  <si>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</si>
  <si>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</si>
  <si>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</si>
  <si>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</si>
  <si>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</si>
  <si>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</si>
  <si>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</si>
  <si>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</si>
  <si>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</si>
  <si>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</si>
  <si>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</si>
  <si>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</si>
  <si>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</si>
  <si>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</si>
  <si>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</si>
  <si>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</si>
  <si>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</si>
  <si>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</si>
  <si>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</si>
  <si>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</si>
  <si>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</si>
  <si>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</si>
  <si>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</si>
  <si>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</si>
  <si>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</si>
  <si>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</si>
  <si>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</si>
  <si>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</si>
  <si>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</si>
  <si>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</si>
  <si>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</si>
  <si>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</si>
  <si>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</si>
  <si>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</si>
  <si>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</si>
  <si>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</si>
  <si>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</si>
  <si>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</si>
  <si>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</si>
  <si>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</si>
  <si>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</si>
  <si>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</si>
  <si>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</si>
  <si>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</si>
  <si>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</si>
  <si>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</si>
  <si>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</si>
  <si>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</si>
  <si>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</si>
  <si>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</si>
  <si>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</si>
  <si>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</si>
  <si>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</si>
  <si>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</si>
  <si>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</si>
  <si>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</si>
  <si>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</si>
  <si>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</si>
  <si>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</si>
  <si>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</si>
  <si>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</si>
  <si>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</si>
  <si>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</si>
  <si>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</si>
  <si>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</si>
  <si>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</si>
  <si>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</si>
  <si>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</si>
  <si>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</si>
  <si>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</si>
  <si>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</si>
  <si>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</si>
  <si>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</si>
  <si>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</si>
  <si>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</si>
  <si>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</si>
  <si>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</si>
  <si>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</si>
  <si>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</si>
  <si>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</si>
  <si>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</si>
  <si>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</si>
  <si>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</si>
  <si>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</si>
  <si>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</si>
  <si>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</si>
  <si>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</si>
  <si>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</si>
  <si>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</si>
  <si>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</si>
  <si>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</si>
  <si>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</si>
  <si>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</si>
  <si>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</si>
  <si>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</si>
  <si>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</si>
  <si>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</si>
  <si>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</si>
  <si>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</si>
  <si>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</si>
  <si>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</si>
  <si>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</si>
  <si>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</si>
  <si>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</si>
  <si>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</si>
  <si>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</si>
  <si>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</si>
  <si>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</si>
  <si>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</si>
  <si>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</si>
  <si>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</si>
  <si>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</si>
  <si>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</si>
  <si>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</si>
  <si>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</si>
  <si>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</si>
  <si>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</si>
  <si>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</si>
  <si>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</si>
  <si>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</si>
  <si>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</si>
  <si>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</si>
  <si>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</si>
  <si>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</si>
  <si>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</si>
  <si>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</si>
  <si>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</si>
  <si>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</si>
  <si>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</si>
  <si>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</si>
  <si>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</si>
  <si>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</si>
  <si>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</si>
  <si>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</si>
  <si>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</si>
  <si>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</si>
  <si>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</si>
  <si>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</si>
  <si>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</si>
  <si>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</si>
  <si>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</si>
  <si>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</si>
  <si>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</si>
  <si>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</si>
  <si>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</si>
  <si>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</si>
  <si>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</si>
  <si>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</si>
  <si>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</si>
  <si>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</si>
  <si>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</si>
  <si>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</si>
  <si>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</si>
  <si>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</si>
  <si>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</si>
  <si>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</si>
  <si>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</si>
  <si>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</si>
  <si>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</si>
  <si>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</si>
  <si>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</si>
  <si>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</si>
  <si>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</si>
  <si>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</si>
  <si>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</si>
  <si>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</si>
  <si>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</si>
  <si>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</si>
  <si>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</si>
  <si>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</si>
  <si>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</si>
  <si>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</si>
  <si>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</si>
  <si>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</si>
  <si>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</si>
  <si>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</si>
  <si>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</si>
  <si>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</si>
  <si>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</si>
  <si>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</si>
  <si>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</si>
  <si>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</si>
  <si>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</si>
  <si>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</si>
  <si>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</si>
  <si>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</si>
  <si>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</si>
  <si>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</si>
  <si>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</si>
  <si>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</si>
  <si>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</si>
  <si>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</si>
  <si>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</si>
  <si>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</si>
  <si>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</si>
  <si>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</si>
  <si>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</si>
  <si>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DA</t>
  </si>
  <si>
    <t>7010</t>
  </si>
  <si>
    <t>TDR d.o.o.</t>
  </si>
  <si>
    <t>ADRIA RESORTS d.o.o.</t>
  </si>
  <si>
    <t>HRVATSKI DUHANI d.d.</t>
  </si>
  <si>
    <t>ISTRAGRAFIKA d.d.</t>
  </si>
  <si>
    <t>INOVINE d.d.</t>
  </si>
  <si>
    <t>TVORNICA DUHANA ZAGREB d.d.</t>
  </si>
  <si>
    <t>ROVINJ, OBALA VLADIMIRA NAZORA 1</t>
  </si>
  <si>
    <t>VIROVITICA, OSJEČKA 2</t>
  </si>
  <si>
    <t>ZAGREB, DRAŠKOVIĆEVA 27</t>
  </si>
  <si>
    <t>01773259</t>
  </si>
  <si>
    <t>01537733</t>
  </si>
  <si>
    <t>01744216</t>
  </si>
  <si>
    <t>03075290</t>
  </si>
  <si>
    <t>02330725</t>
  </si>
  <si>
    <t>03212785</t>
  </si>
  <si>
    <t>Vitomir Palinec</t>
  </si>
  <si>
    <t>052 801 118</t>
  </si>
  <si>
    <t>052 811 284</t>
  </si>
  <si>
    <t>Branko Zec</t>
  </si>
  <si>
    <r>
      <t xml:space="preserve">Obveznik: </t>
    </r>
    <r>
      <rPr>
        <b/>
        <u val="single"/>
        <sz val="10"/>
        <rFont val="Arial"/>
        <family val="2"/>
      </rPr>
      <t xml:space="preserve">ADRIS GRUPA d.d.                                                                                       </t>
    </r>
  </si>
  <si>
    <r>
      <t xml:space="preserve">Obveznik: </t>
    </r>
    <r>
      <rPr>
        <b/>
        <u val="single"/>
        <sz val="8"/>
        <rFont val="Arial"/>
        <family val="2"/>
      </rPr>
      <t xml:space="preserve">ADRIS GRUPA d.d.                                                                                                                                    </t>
    </r>
  </si>
  <si>
    <t>1.10.2011.</t>
  </si>
  <si>
    <r>
      <t xml:space="preserve">stanje na dan </t>
    </r>
    <r>
      <rPr>
        <b/>
        <u val="single"/>
        <sz val="10"/>
        <rFont val="Arial"/>
        <family val="2"/>
      </rPr>
      <t>31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12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2011</t>
    </r>
    <r>
      <rPr>
        <b/>
        <sz val="10"/>
        <rFont val="Arial"/>
        <family val="2"/>
      </rPr>
      <t>.</t>
    </r>
  </si>
  <si>
    <r>
      <t xml:space="preserve">u razdoblju </t>
    </r>
    <r>
      <rPr>
        <b/>
        <u val="single"/>
        <sz val="10"/>
        <rFont val="Arial"/>
        <family val="2"/>
      </rPr>
      <t>01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10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2011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31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12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2011</t>
    </r>
    <r>
      <rPr>
        <b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</si>
</sst>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O37" sqref="O3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213</v>
      </c>
      <c r="B1" s="145"/>
      <c r="C1" s="145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81" t="s">
        <v>214</v>
      </c>
      <c r="B2" s="182"/>
      <c r="C2" s="182"/>
      <c r="D2" s="183"/>
      <c r="E2" s="116" t="s">
        <v>318</v>
      </c>
      <c r="F2" s="12"/>
      <c r="G2" s="13" t="s">
        <v>215</v>
      </c>
      <c r="H2" s="116">
        <v>40908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84" t="s">
        <v>282</v>
      </c>
      <c r="B4" s="185"/>
      <c r="C4" s="185"/>
      <c r="D4" s="185"/>
      <c r="E4" s="185"/>
      <c r="F4" s="185"/>
      <c r="G4" s="185"/>
      <c r="H4" s="185"/>
      <c r="I4" s="186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35" t="s">
        <v>216</v>
      </c>
      <c r="B6" s="136"/>
      <c r="C6" s="150" t="s">
        <v>286</v>
      </c>
      <c r="D6" s="151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87" t="s">
        <v>217</v>
      </c>
      <c r="B8" s="188"/>
      <c r="C8" s="150" t="s">
        <v>287</v>
      </c>
      <c r="D8" s="151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50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30" t="s">
        <v>218</v>
      </c>
      <c r="B10" s="179"/>
      <c r="C10" s="150" t="s">
        <v>288</v>
      </c>
      <c r="D10" s="151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80"/>
      <c r="B11" s="179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35" t="s">
        <v>219</v>
      </c>
      <c r="B12" s="136"/>
      <c r="C12" s="152" t="s">
        <v>289</v>
      </c>
      <c r="D12" s="176"/>
      <c r="E12" s="176"/>
      <c r="F12" s="176"/>
      <c r="G12" s="176"/>
      <c r="H12" s="176"/>
      <c r="I12" s="138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35" t="s">
        <v>220</v>
      </c>
      <c r="B14" s="136"/>
      <c r="C14" s="177">
        <v>52210</v>
      </c>
      <c r="D14" s="178"/>
      <c r="E14" s="16"/>
      <c r="F14" s="152" t="s">
        <v>290</v>
      </c>
      <c r="G14" s="176"/>
      <c r="H14" s="176"/>
      <c r="I14" s="138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35" t="s">
        <v>221</v>
      </c>
      <c r="B16" s="136"/>
      <c r="C16" s="152" t="s">
        <v>291</v>
      </c>
      <c r="D16" s="176"/>
      <c r="E16" s="176"/>
      <c r="F16" s="176"/>
      <c r="G16" s="176"/>
      <c r="H16" s="176"/>
      <c r="I16" s="138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35" t="s">
        <v>222</v>
      </c>
      <c r="B18" s="136"/>
      <c r="C18" s="172" t="s">
        <v>292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35" t="s">
        <v>223</v>
      </c>
      <c r="B20" s="136"/>
      <c r="C20" s="172" t="s">
        <v>293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35" t="s">
        <v>224</v>
      </c>
      <c r="B22" s="136"/>
      <c r="C22" s="117">
        <v>374</v>
      </c>
      <c r="D22" s="152" t="s">
        <v>290</v>
      </c>
      <c r="E22" s="160"/>
      <c r="F22" s="161"/>
      <c r="G22" s="135"/>
      <c r="H22" s="175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35" t="s">
        <v>225</v>
      </c>
      <c r="B24" s="136"/>
      <c r="C24" s="117">
        <v>18</v>
      </c>
      <c r="D24" s="152" t="s">
        <v>294</v>
      </c>
      <c r="E24" s="160"/>
      <c r="F24" s="160"/>
      <c r="G24" s="161"/>
      <c r="H24" s="51" t="s">
        <v>226</v>
      </c>
      <c r="I24" s="118">
        <v>3997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283</v>
      </c>
      <c r="I25" s="94"/>
      <c r="J25" s="10"/>
      <c r="K25" s="10"/>
      <c r="L25" s="10"/>
    </row>
    <row r="26" spans="1:12" ht="12.75">
      <c r="A26" s="135" t="s">
        <v>227</v>
      </c>
      <c r="B26" s="136"/>
      <c r="C26" s="119" t="s">
        <v>295</v>
      </c>
      <c r="D26" s="25"/>
      <c r="E26" s="33"/>
      <c r="F26" s="24"/>
      <c r="G26" s="164" t="s">
        <v>228</v>
      </c>
      <c r="H26" s="136"/>
      <c r="I26" s="120" t="s">
        <v>296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65" t="s">
        <v>229</v>
      </c>
      <c r="B28" s="166"/>
      <c r="C28" s="167"/>
      <c r="D28" s="167"/>
      <c r="E28" s="168" t="s">
        <v>230</v>
      </c>
      <c r="F28" s="169"/>
      <c r="G28" s="169"/>
      <c r="H28" s="170" t="s">
        <v>231</v>
      </c>
      <c r="I28" s="171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52" t="s">
        <v>297</v>
      </c>
      <c r="B30" s="160"/>
      <c r="C30" s="160"/>
      <c r="D30" s="161"/>
      <c r="E30" s="152" t="s">
        <v>303</v>
      </c>
      <c r="F30" s="160"/>
      <c r="G30" s="161"/>
      <c r="H30" s="150" t="s">
        <v>306</v>
      </c>
      <c r="I30" s="151"/>
      <c r="J30" s="10"/>
      <c r="K30" s="10"/>
      <c r="L30" s="10"/>
    </row>
    <row r="31" spans="1:12" ht="12.75">
      <c r="A31" s="90"/>
      <c r="B31" s="22"/>
      <c r="C31" s="21"/>
      <c r="D31" s="162"/>
      <c r="E31" s="162"/>
      <c r="F31" s="162"/>
      <c r="G31" s="163"/>
      <c r="H31" s="16"/>
      <c r="I31" s="97"/>
      <c r="J31" s="10"/>
      <c r="K31" s="10"/>
      <c r="L31" s="10"/>
    </row>
    <row r="32" spans="1:12" ht="12.75">
      <c r="A32" s="152" t="s">
        <v>298</v>
      </c>
      <c r="B32" s="160"/>
      <c r="C32" s="160"/>
      <c r="D32" s="161"/>
      <c r="E32" s="152" t="s">
        <v>303</v>
      </c>
      <c r="F32" s="160"/>
      <c r="G32" s="161"/>
      <c r="H32" s="150" t="s">
        <v>307</v>
      </c>
      <c r="I32" s="151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52" t="s">
        <v>299</v>
      </c>
      <c r="B34" s="160"/>
      <c r="C34" s="160"/>
      <c r="D34" s="161"/>
      <c r="E34" s="152" t="s">
        <v>304</v>
      </c>
      <c r="F34" s="160"/>
      <c r="G34" s="161"/>
      <c r="H34" s="150" t="s">
        <v>308</v>
      </c>
      <c r="I34" s="151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52" t="s">
        <v>300</v>
      </c>
      <c r="B36" s="160"/>
      <c r="C36" s="160"/>
      <c r="D36" s="161"/>
      <c r="E36" s="152" t="s">
        <v>303</v>
      </c>
      <c r="F36" s="160"/>
      <c r="G36" s="161"/>
      <c r="H36" s="150" t="s">
        <v>309</v>
      </c>
      <c r="I36" s="151"/>
      <c r="J36" s="10"/>
      <c r="K36" s="10"/>
      <c r="L36" s="10"/>
    </row>
    <row r="37" spans="1:12" ht="12.75">
      <c r="A37" s="99"/>
      <c r="B37" s="30"/>
      <c r="C37" s="155"/>
      <c r="D37" s="156"/>
      <c r="E37" s="16"/>
      <c r="F37" s="155"/>
      <c r="G37" s="156"/>
      <c r="H37" s="16"/>
      <c r="I37" s="91"/>
      <c r="J37" s="10"/>
      <c r="K37" s="10"/>
      <c r="L37" s="10"/>
    </row>
    <row r="38" spans="1:12" ht="12.75">
      <c r="A38" s="152" t="s">
        <v>301</v>
      </c>
      <c r="B38" s="160"/>
      <c r="C38" s="160"/>
      <c r="D38" s="161"/>
      <c r="E38" s="152" t="s">
        <v>305</v>
      </c>
      <c r="F38" s="160"/>
      <c r="G38" s="161"/>
      <c r="H38" s="150" t="s">
        <v>310</v>
      </c>
      <c r="I38" s="151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52" t="s">
        <v>302</v>
      </c>
      <c r="B40" s="160"/>
      <c r="C40" s="160"/>
      <c r="D40" s="161"/>
      <c r="E40" s="152" t="s">
        <v>303</v>
      </c>
      <c r="F40" s="160"/>
      <c r="G40" s="161"/>
      <c r="H40" s="150" t="s">
        <v>311</v>
      </c>
      <c r="I40" s="151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30" t="s">
        <v>232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99"/>
      <c r="B45" s="30"/>
      <c r="C45" s="155"/>
      <c r="D45" s="156"/>
      <c r="E45" s="16"/>
      <c r="F45" s="155"/>
      <c r="G45" s="157"/>
      <c r="H45" s="35"/>
      <c r="I45" s="103"/>
      <c r="J45" s="10"/>
      <c r="K45" s="10"/>
      <c r="L45" s="10"/>
    </row>
    <row r="46" spans="1:12" ht="12.75">
      <c r="A46" s="130" t="s">
        <v>233</v>
      </c>
      <c r="B46" s="131"/>
      <c r="C46" s="152" t="s">
        <v>312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0"/>
      <c r="B47" s="22"/>
      <c r="C47" s="21" t="s">
        <v>234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30" t="s">
        <v>235</v>
      </c>
      <c r="B48" s="131"/>
      <c r="C48" s="137" t="s">
        <v>313</v>
      </c>
      <c r="D48" s="133"/>
      <c r="E48" s="134"/>
      <c r="F48" s="16"/>
      <c r="G48" s="51" t="s">
        <v>236</v>
      </c>
      <c r="H48" s="137" t="s">
        <v>314</v>
      </c>
      <c r="I48" s="134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30" t="s">
        <v>222</v>
      </c>
      <c r="B50" s="131"/>
      <c r="C50" s="132" t="s">
        <v>292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35" t="s">
        <v>237</v>
      </c>
      <c r="B52" s="136"/>
      <c r="C52" s="137" t="s">
        <v>315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4"/>
      <c r="B53" s="20"/>
      <c r="C53" s="146" t="s">
        <v>238</v>
      </c>
      <c r="D53" s="146"/>
      <c r="E53" s="146"/>
      <c r="F53" s="146"/>
      <c r="G53" s="146"/>
      <c r="H53" s="146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39" t="s">
        <v>239</v>
      </c>
      <c r="C55" s="140"/>
      <c r="D55" s="140"/>
      <c r="E55" s="140"/>
      <c r="F55" s="49"/>
      <c r="G55" s="49"/>
      <c r="H55" s="49"/>
      <c r="I55" s="106"/>
      <c r="J55" s="10"/>
      <c r="K55" s="10"/>
      <c r="L55" s="10"/>
    </row>
    <row r="56" spans="1:12" ht="12.75">
      <c r="A56" s="104"/>
      <c r="B56" s="141" t="s">
        <v>271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4"/>
      <c r="B57" s="141" t="s">
        <v>272</v>
      </c>
      <c r="C57" s="142"/>
      <c r="D57" s="142"/>
      <c r="E57" s="142"/>
      <c r="F57" s="142"/>
      <c r="G57" s="142"/>
      <c r="H57" s="142"/>
      <c r="I57" s="106"/>
      <c r="J57" s="10"/>
      <c r="K57" s="10"/>
      <c r="L57" s="10"/>
    </row>
    <row r="58" spans="1:12" ht="12.75">
      <c r="A58" s="104"/>
      <c r="B58" s="141" t="s">
        <v>273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4"/>
      <c r="B59" s="141" t="s">
        <v>274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240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241</v>
      </c>
      <c r="F62" s="33"/>
      <c r="G62" s="147" t="s">
        <v>242</v>
      </c>
      <c r="H62" s="148"/>
      <c r="I62" s="149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28"/>
      <c r="H63" s="129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79">
      <selection activeCell="J119" sqref="J119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2" width="9.140625" style="52" customWidth="1"/>
    <col min="13" max="13" width="10.140625" style="52" bestFit="1" customWidth="1"/>
    <col min="14" max="14" width="12.7109375" style="52" bestFit="1" customWidth="1"/>
    <col min="15" max="16384" width="9.140625" style="52" customWidth="1"/>
  </cols>
  <sheetData>
    <row r="1" spans="1:11" ht="12.75" customHeight="1">
      <c r="A1" s="199" t="s">
        <v>126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200" t="s">
        <v>319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>
      <c r="A3" s="201" t="s">
        <v>316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22.5">
      <c r="A4" s="204" t="s">
        <v>50</v>
      </c>
      <c r="B4" s="205"/>
      <c r="C4" s="205"/>
      <c r="D4" s="205"/>
      <c r="E4" s="205"/>
      <c r="F4" s="205"/>
      <c r="G4" s="205"/>
      <c r="H4" s="206"/>
      <c r="I4" s="58" t="s">
        <v>243</v>
      </c>
      <c r="J4" s="59" t="s">
        <v>284</v>
      </c>
      <c r="K4" s="60" t="s">
        <v>285</v>
      </c>
    </row>
    <row r="5" spans="1:11" ht="12.75">
      <c r="A5" s="189">
        <v>1</v>
      </c>
      <c r="B5" s="189"/>
      <c r="C5" s="189"/>
      <c r="D5" s="189"/>
      <c r="E5" s="189"/>
      <c r="F5" s="189"/>
      <c r="G5" s="189"/>
      <c r="H5" s="189"/>
      <c r="I5" s="57">
        <v>2</v>
      </c>
      <c r="J5" s="56">
        <v>3</v>
      </c>
      <c r="K5" s="56">
        <v>4</v>
      </c>
    </row>
    <row r="6" spans="1:11" ht="12.75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2"/>
    </row>
    <row r="7" spans="1:11" ht="12.75">
      <c r="A7" s="193" t="s">
        <v>51</v>
      </c>
      <c r="B7" s="194"/>
      <c r="C7" s="194"/>
      <c r="D7" s="194"/>
      <c r="E7" s="194"/>
      <c r="F7" s="194"/>
      <c r="G7" s="194"/>
      <c r="H7" s="195"/>
      <c r="I7" s="3">
        <v>1</v>
      </c>
      <c r="J7" s="6"/>
      <c r="K7" s="6"/>
    </row>
    <row r="8" spans="1:11" ht="12.75">
      <c r="A8" s="196" t="s">
        <v>8</v>
      </c>
      <c r="B8" s="197"/>
      <c r="C8" s="197"/>
      <c r="D8" s="197"/>
      <c r="E8" s="197"/>
      <c r="F8" s="197"/>
      <c r="G8" s="197"/>
      <c r="H8" s="198"/>
      <c r="I8" s="1">
        <v>2</v>
      </c>
      <c r="J8" s="53">
        <f>J9+J16+J26+J35+J39</f>
        <v>3943252436</v>
      </c>
      <c r="K8" s="53">
        <f>K9+K16+K26+K35+K39</f>
        <v>3963546959</v>
      </c>
    </row>
    <row r="9" spans="1:11" ht="12.75">
      <c r="A9" s="207" t="s">
        <v>170</v>
      </c>
      <c r="B9" s="208"/>
      <c r="C9" s="208"/>
      <c r="D9" s="208"/>
      <c r="E9" s="208"/>
      <c r="F9" s="208"/>
      <c r="G9" s="208"/>
      <c r="H9" s="209"/>
      <c r="I9" s="1">
        <v>3</v>
      </c>
      <c r="J9" s="53">
        <f>SUM(J10:J15)</f>
        <v>161282494</v>
      </c>
      <c r="K9" s="53">
        <f>SUM(K10:K15)</f>
        <v>161621820</v>
      </c>
    </row>
    <row r="10" spans="1:11" ht="12.75">
      <c r="A10" s="207" t="s">
        <v>99</v>
      </c>
      <c r="B10" s="208"/>
      <c r="C10" s="208"/>
      <c r="D10" s="208"/>
      <c r="E10" s="208"/>
      <c r="F10" s="208"/>
      <c r="G10" s="208"/>
      <c r="H10" s="209"/>
      <c r="I10" s="1">
        <v>4</v>
      </c>
      <c r="J10" s="7"/>
      <c r="K10" s="7">
        <v>0</v>
      </c>
    </row>
    <row r="11" spans="1:11" ht="12.75">
      <c r="A11" s="207" t="s">
        <v>9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18435154</v>
      </c>
      <c r="K11" s="7">
        <v>18889498</v>
      </c>
    </row>
    <row r="12" spans="1:11" ht="12.75">
      <c r="A12" s="207" t="s">
        <v>100</v>
      </c>
      <c r="B12" s="208"/>
      <c r="C12" s="208"/>
      <c r="D12" s="208"/>
      <c r="E12" s="208"/>
      <c r="F12" s="208"/>
      <c r="G12" s="208"/>
      <c r="H12" s="209"/>
      <c r="I12" s="1">
        <v>6</v>
      </c>
      <c r="J12" s="7">
        <v>130815030</v>
      </c>
      <c r="K12" s="7">
        <v>130815030</v>
      </c>
    </row>
    <row r="13" spans="1:11" ht="12.75">
      <c r="A13" s="207" t="s">
        <v>173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>
        <v>0</v>
      </c>
    </row>
    <row r="14" spans="1:11" ht="12.75">
      <c r="A14" s="207" t="s">
        <v>174</v>
      </c>
      <c r="B14" s="208"/>
      <c r="C14" s="208"/>
      <c r="D14" s="208"/>
      <c r="E14" s="208"/>
      <c r="F14" s="208"/>
      <c r="G14" s="208"/>
      <c r="H14" s="209"/>
      <c r="I14" s="1">
        <v>8</v>
      </c>
      <c r="J14" s="7">
        <v>3605771</v>
      </c>
      <c r="K14" s="7">
        <v>2949074</v>
      </c>
    </row>
    <row r="15" spans="1:11" ht="12.75">
      <c r="A15" s="207" t="s">
        <v>175</v>
      </c>
      <c r="B15" s="208"/>
      <c r="C15" s="208"/>
      <c r="D15" s="208"/>
      <c r="E15" s="208"/>
      <c r="F15" s="208"/>
      <c r="G15" s="208"/>
      <c r="H15" s="209"/>
      <c r="I15" s="1">
        <v>9</v>
      </c>
      <c r="J15" s="7">
        <v>8426539</v>
      </c>
      <c r="K15" s="7">
        <v>8968218</v>
      </c>
    </row>
    <row r="16" spans="1:11" ht="12.75">
      <c r="A16" s="207" t="s">
        <v>171</v>
      </c>
      <c r="B16" s="208"/>
      <c r="C16" s="208"/>
      <c r="D16" s="208"/>
      <c r="E16" s="208"/>
      <c r="F16" s="208"/>
      <c r="G16" s="208"/>
      <c r="H16" s="209"/>
      <c r="I16" s="1">
        <v>10</v>
      </c>
      <c r="J16" s="53">
        <f>SUM(J17:J25)</f>
        <v>3555203518</v>
      </c>
      <c r="K16" s="53">
        <f>SUM(K17:K25)</f>
        <v>3538510912</v>
      </c>
    </row>
    <row r="17" spans="1:11" ht="12.75">
      <c r="A17" s="207" t="s">
        <v>176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326174110</v>
      </c>
      <c r="K17" s="7">
        <v>326332620</v>
      </c>
    </row>
    <row r="18" spans="1:11" ht="12.75">
      <c r="A18" s="207" t="s">
        <v>212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1868801051</v>
      </c>
      <c r="K18" s="7">
        <v>2165384868</v>
      </c>
    </row>
    <row r="19" spans="1:11" ht="12.75">
      <c r="A19" s="207" t="s">
        <v>177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546630472</v>
      </c>
      <c r="K19" s="7">
        <v>583541114</v>
      </c>
    </row>
    <row r="20" spans="1:11" ht="12.75">
      <c r="A20" s="207" t="s">
        <v>21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48446490</v>
      </c>
      <c r="K20" s="7">
        <v>63245060</v>
      </c>
    </row>
    <row r="21" spans="1:11" ht="12.75">
      <c r="A21" s="207" t="s">
        <v>22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>
        <v>0</v>
      </c>
    </row>
    <row r="22" spans="1:11" ht="12.75">
      <c r="A22" s="207" t="s">
        <v>63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>
        <v>116131853</v>
      </c>
      <c r="K22" s="7">
        <v>71000166</v>
      </c>
    </row>
    <row r="23" spans="1:11" ht="12.75">
      <c r="A23" s="207" t="s">
        <v>64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550124738</v>
      </c>
      <c r="K23" s="7">
        <v>225966562</v>
      </c>
    </row>
    <row r="24" spans="1:11" ht="12.75">
      <c r="A24" s="207" t="s">
        <v>65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>
        <v>15693129</v>
      </c>
      <c r="K24" s="7">
        <v>21332795</v>
      </c>
    </row>
    <row r="25" spans="1:11" ht="12.75">
      <c r="A25" s="207" t="s">
        <v>66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>
        <v>83201675</v>
      </c>
      <c r="K25" s="7">
        <v>81707727</v>
      </c>
    </row>
    <row r="26" spans="1:11" ht="12.75">
      <c r="A26" s="207" t="s">
        <v>158</v>
      </c>
      <c r="B26" s="208"/>
      <c r="C26" s="208"/>
      <c r="D26" s="208"/>
      <c r="E26" s="208"/>
      <c r="F26" s="208"/>
      <c r="G26" s="208"/>
      <c r="H26" s="209"/>
      <c r="I26" s="1">
        <v>20</v>
      </c>
      <c r="J26" s="53">
        <f>SUM(J27:J34)</f>
        <v>131887359</v>
      </c>
      <c r="K26" s="53">
        <f>SUM(K27:K34)</f>
        <v>145851656</v>
      </c>
    </row>
    <row r="27" spans="1:11" ht="12.75">
      <c r="A27" s="207" t="s">
        <v>67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/>
      <c r="K27" s="7">
        <v>0</v>
      </c>
    </row>
    <row r="28" spans="1:11" ht="12.75">
      <c r="A28" s="207" t="s">
        <v>68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>
        <v>0</v>
      </c>
    </row>
    <row r="29" spans="1:11" ht="12.75">
      <c r="A29" s="207" t="s">
        <v>69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>
        <v>129974686</v>
      </c>
      <c r="K29" s="7">
        <v>143954293</v>
      </c>
    </row>
    <row r="30" spans="1:11" ht="12.75">
      <c r="A30" s="207" t="s">
        <v>74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>
        <v>0</v>
      </c>
    </row>
    <row r="31" spans="1:11" ht="12.75">
      <c r="A31" s="207" t="s">
        <v>75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/>
      <c r="K31" s="7">
        <v>0</v>
      </c>
    </row>
    <row r="32" spans="1:11" ht="12.75">
      <c r="A32" s="207" t="s">
        <v>76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>
        <v>1912673</v>
      </c>
      <c r="K32" s="7">
        <v>1897363</v>
      </c>
    </row>
    <row r="33" spans="1:11" ht="12.75">
      <c r="A33" s="207" t="s">
        <v>70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>
        <v>0</v>
      </c>
    </row>
    <row r="34" spans="1:11" ht="12.75">
      <c r="A34" s="207" t="s">
        <v>151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>
        <v>0</v>
      </c>
    </row>
    <row r="35" spans="1:11" ht="12.75">
      <c r="A35" s="207" t="s">
        <v>152</v>
      </c>
      <c r="B35" s="208"/>
      <c r="C35" s="208"/>
      <c r="D35" s="208"/>
      <c r="E35" s="208"/>
      <c r="F35" s="208"/>
      <c r="G35" s="208"/>
      <c r="H35" s="209"/>
      <c r="I35" s="1">
        <v>29</v>
      </c>
      <c r="J35" s="53">
        <f>SUM(J36:J38)</f>
        <v>12915476</v>
      </c>
      <c r="K35" s="53">
        <f>SUM(K36:K38)</f>
        <v>8751704</v>
      </c>
    </row>
    <row r="36" spans="1:11" ht="12.75">
      <c r="A36" s="207" t="s">
        <v>71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>
        <v>0</v>
      </c>
    </row>
    <row r="37" spans="1:11" ht="12.75">
      <c r="A37" s="207" t="s">
        <v>72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>
        <v>12874059</v>
      </c>
      <c r="K37" s="7">
        <v>8747332</v>
      </c>
    </row>
    <row r="38" spans="1:11" ht="12.75">
      <c r="A38" s="207" t="s">
        <v>73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>
        <v>41417</v>
      </c>
      <c r="K38" s="7">
        <v>4372</v>
      </c>
    </row>
    <row r="39" spans="1:11" ht="12.75">
      <c r="A39" s="207" t="s">
        <v>153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>
        <v>81963589</v>
      </c>
      <c r="K39" s="7">
        <v>108810867</v>
      </c>
    </row>
    <row r="40" spans="1:11" ht="12.75">
      <c r="A40" s="196" t="s">
        <v>205</v>
      </c>
      <c r="B40" s="197"/>
      <c r="C40" s="197"/>
      <c r="D40" s="197"/>
      <c r="E40" s="197"/>
      <c r="F40" s="197"/>
      <c r="G40" s="197"/>
      <c r="H40" s="198"/>
      <c r="I40" s="1">
        <v>34</v>
      </c>
      <c r="J40" s="53">
        <f>J41+J49+J56+J64</f>
        <v>4803550002</v>
      </c>
      <c r="K40" s="53">
        <f>K41+K49+K56+K64</f>
        <v>4868631958</v>
      </c>
    </row>
    <row r="41" spans="1:11" ht="12.75">
      <c r="A41" s="207" t="s">
        <v>91</v>
      </c>
      <c r="B41" s="208"/>
      <c r="C41" s="208"/>
      <c r="D41" s="208"/>
      <c r="E41" s="208"/>
      <c r="F41" s="208"/>
      <c r="G41" s="208"/>
      <c r="H41" s="209"/>
      <c r="I41" s="1">
        <v>35</v>
      </c>
      <c r="J41" s="53">
        <f>SUM(J42:J48)</f>
        <v>591221916</v>
      </c>
      <c r="K41" s="53">
        <f>SUM(K42:K48)</f>
        <v>718173907</v>
      </c>
    </row>
    <row r="42" spans="1:11" ht="12.75">
      <c r="A42" s="207" t="s">
        <v>103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179003794</v>
      </c>
      <c r="K42" s="7">
        <v>229554448</v>
      </c>
    </row>
    <row r="43" spans="1:11" ht="12.75">
      <c r="A43" s="207" t="s">
        <v>104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>
        <v>106078215</v>
      </c>
      <c r="K43" s="7">
        <v>126858592</v>
      </c>
    </row>
    <row r="44" spans="1:11" ht="12.75">
      <c r="A44" s="207" t="s">
        <v>77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>
        <v>117731707</v>
      </c>
      <c r="K44" s="7">
        <v>92125278</v>
      </c>
    </row>
    <row r="45" spans="1:11" ht="12.75">
      <c r="A45" s="207" t="s">
        <v>78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180609394</v>
      </c>
      <c r="K45" s="7">
        <v>256284139</v>
      </c>
    </row>
    <row r="46" spans="1:11" ht="12.75">
      <c r="A46" s="207" t="s">
        <v>79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>
        <v>3824794</v>
      </c>
      <c r="K46" s="7">
        <v>9388412</v>
      </c>
    </row>
    <row r="47" spans="1:11" ht="12.75">
      <c r="A47" s="207" t="s">
        <v>80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>
        <v>3974012</v>
      </c>
      <c r="K47" s="7">
        <v>3963038</v>
      </c>
    </row>
    <row r="48" spans="1:11" ht="12.75">
      <c r="A48" s="207" t="s">
        <v>81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>
        <v>0</v>
      </c>
    </row>
    <row r="49" spans="1:11" ht="12.75">
      <c r="A49" s="207" t="s">
        <v>92</v>
      </c>
      <c r="B49" s="208"/>
      <c r="C49" s="208"/>
      <c r="D49" s="208"/>
      <c r="E49" s="208"/>
      <c r="F49" s="208"/>
      <c r="G49" s="208"/>
      <c r="H49" s="209"/>
      <c r="I49" s="1">
        <v>43</v>
      </c>
      <c r="J49" s="53">
        <f>SUM(J50:J55)</f>
        <v>840268874</v>
      </c>
      <c r="K49" s="53">
        <f>SUM(K50:K55)</f>
        <v>909724871</v>
      </c>
    </row>
    <row r="50" spans="1:11" ht="12.75">
      <c r="A50" s="207" t="s">
        <v>165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/>
      <c r="K50" s="7">
        <v>0</v>
      </c>
    </row>
    <row r="51" spans="1:11" ht="12.75">
      <c r="A51" s="207" t="s">
        <v>166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416544692</v>
      </c>
      <c r="K51" s="7">
        <v>356069274</v>
      </c>
    </row>
    <row r="52" spans="1:11" ht="12.75">
      <c r="A52" s="207" t="s">
        <v>167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>
        <v>134218222</v>
      </c>
      <c r="K52" s="7">
        <v>243849664</v>
      </c>
    </row>
    <row r="53" spans="1:11" ht="12.75">
      <c r="A53" s="207" t="s">
        <v>168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4758953</v>
      </c>
      <c r="K53" s="7">
        <v>1798685</v>
      </c>
    </row>
    <row r="54" spans="1:11" ht="12.75">
      <c r="A54" s="207" t="s">
        <v>5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39957930</v>
      </c>
      <c r="K54" s="7">
        <v>92292407</v>
      </c>
    </row>
    <row r="55" spans="1:11" ht="12.75">
      <c r="A55" s="207" t="s">
        <v>6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244789077</v>
      </c>
      <c r="K55" s="7">
        <v>215714841</v>
      </c>
    </row>
    <row r="56" spans="1:11" ht="12.75">
      <c r="A56" s="207" t="s">
        <v>93</v>
      </c>
      <c r="B56" s="208"/>
      <c r="C56" s="208"/>
      <c r="D56" s="208"/>
      <c r="E56" s="208"/>
      <c r="F56" s="208"/>
      <c r="G56" s="208"/>
      <c r="H56" s="209"/>
      <c r="I56" s="1">
        <v>50</v>
      </c>
      <c r="J56" s="53">
        <f>SUM(J57:J63)</f>
        <v>3310979103</v>
      </c>
      <c r="K56" s="53">
        <f>SUM(K57:K63)</f>
        <v>3083124100</v>
      </c>
    </row>
    <row r="57" spans="1:11" ht="12.75">
      <c r="A57" s="207" t="s">
        <v>67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>
        <v>0</v>
      </c>
    </row>
    <row r="58" spans="1:11" ht="12.75">
      <c r="A58" s="207" t="s">
        <v>68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/>
      <c r="K58" s="7">
        <v>0</v>
      </c>
    </row>
    <row r="59" spans="1:11" ht="12.75">
      <c r="A59" s="207" t="s">
        <v>207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>
        <v>0</v>
      </c>
    </row>
    <row r="60" spans="1:11" ht="12.75">
      <c r="A60" s="207" t="s">
        <v>74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>
        <v>0</v>
      </c>
    </row>
    <row r="61" spans="1:11" ht="12.75">
      <c r="A61" s="207" t="s">
        <v>75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>
        <v>295037390</v>
      </c>
      <c r="K61" s="7">
        <v>293893565</v>
      </c>
    </row>
    <row r="62" spans="1:11" ht="12.75">
      <c r="A62" s="207" t="s">
        <v>76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3015929580</v>
      </c>
      <c r="K62" s="7">
        <v>2786951990</v>
      </c>
    </row>
    <row r="63" spans="1:11" ht="12.75">
      <c r="A63" s="207" t="s">
        <v>40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>
        <v>12133</v>
      </c>
      <c r="K63" s="7">
        <v>2278545</v>
      </c>
    </row>
    <row r="64" spans="1:11" ht="12.75">
      <c r="A64" s="207" t="s">
        <v>172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61080109</v>
      </c>
      <c r="K64" s="7">
        <v>157609080</v>
      </c>
    </row>
    <row r="65" spans="1:11" ht="12.75">
      <c r="A65" s="196" t="s">
        <v>47</v>
      </c>
      <c r="B65" s="197"/>
      <c r="C65" s="197"/>
      <c r="D65" s="197"/>
      <c r="E65" s="197"/>
      <c r="F65" s="197"/>
      <c r="G65" s="197"/>
      <c r="H65" s="198"/>
      <c r="I65" s="1">
        <v>59</v>
      </c>
      <c r="J65" s="7">
        <v>14339562</v>
      </c>
      <c r="K65" s="7">
        <v>14958364</v>
      </c>
    </row>
    <row r="66" spans="1:11" ht="12.75">
      <c r="A66" s="196" t="s">
        <v>206</v>
      </c>
      <c r="B66" s="197"/>
      <c r="C66" s="197"/>
      <c r="D66" s="197"/>
      <c r="E66" s="197"/>
      <c r="F66" s="197"/>
      <c r="G66" s="197"/>
      <c r="H66" s="198"/>
      <c r="I66" s="1">
        <v>60</v>
      </c>
      <c r="J66" s="53">
        <f>J7+J8+J40+J65</f>
        <v>8761142000</v>
      </c>
      <c r="K66" s="53">
        <f>K7+K8+K40+K65</f>
        <v>8847137281</v>
      </c>
    </row>
    <row r="67" spans="1:11" ht="12.75">
      <c r="A67" s="210" t="s">
        <v>82</v>
      </c>
      <c r="B67" s="211"/>
      <c r="C67" s="211"/>
      <c r="D67" s="211"/>
      <c r="E67" s="211"/>
      <c r="F67" s="211"/>
      <c r="G67" s="211"/>
      <c r="H67" s="212"/>
      <c r="I67" s="4">
        <v>61</v>
      </c>
      <c r="J67" s="8"/>
      <c r="K67" s="8"/>
    </row>
    <row r="68" spans="1:11" ht="12.75">
      <c r="A68" s="213" t="s">
        <v>49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</row>
    <row r="69" spans="1:11" ht="12.75">
      <c r="A69" s="193" t="s">
        <v>159</v>
      </c>
      <c r="B69" s="194"/>
      <c r="C69" s="194"/>
      <c r="D69" s="194"/>
      <c r="E69" s="194"/>
      <c r="F69" s="194"/>
      <c r="G69" s="194"/>
      <c r="H69" s="195"/>
      <c r="I69" s="3">
        <v>62</v>
      </c>
      <c r="J69" s="54">
        <f>J70+J71+J72+J78+J79+J82+J85</f>
        <v>7319193628</v>
      </c>
      <c r="K69" s="54">
        <f>K70+K71+K72+K78+K79+K82+K85</f>
        <v>7271329036</v>
      </c>
    </row>
    <row r="70" spans="1:11" ht="12.75">
      <c r="A70" s="207" t="s">
        <v>117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164000000</v>
      </c>
      <c r="K70" s="7">
        <v>164000000</v>
      </c>
    </row>
    <row r="71" spans="1:11" ht="12.75">
      <c r="A71" s="207" t="s">
        <v>118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>
        <v>16921764</v>
      </c>
      <c r="K71" s="7">
        <v>16921764</v>
      </c>
    </row>
    <row r="72" spans="1:11" ht="12.75">
      <c r="A72" s="207" t="s">
        <v>119</v>
      </c>
      <c r="B72" s="208"/>
      <c r="C72" s="208"/>
      <c r="D72" s="208"/>
      <c r="E72" s="208"/>
      <c r="F72" s="208"/>
      <c r="G72" s="208"/>
      <c r="H72" s="209"/>
      <c r="I72" s="1">
        <v>65</v>
      </c>
      <c r="J72" s="53">
        <f>J73+J74-J75+J76+J77</f>
        <v>6308560388</v>
      </c>
      <c r="K72" s="53">
        <f>K73+K74-K75+K76+K77</f>
        <v>6331871186</v>
      </c>
    </row>
    <row r="73" spans="1:11" ht="12.75">
      <c r="A73" s="207" t="s">
        <v>120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>
        <v>12448675</v>
      </c>
      <c r="K73" s="7">
        <v>12448675</v>
      </c>
    </row>
    <row r="74" spans="1:11" ht="12.75">
      <c r="A74" s="207" t="s">
        <v>121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>
        <v>41459113</v>
      </c>
      <c r="K74" s="7">
        <v>41459113</v>
      </c>
    </row>
    <row r="75" spans="1:11" ht="12.75">
      <c r="A75" s="207" t="s">
        <v>109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>
        <v>41459113</v>
      </c>
      <c r="K75" s="7">
        <v>41459113</v>
      </c>
    </row>
    <row r="76" spans="1:11" ht="12.75">
      <c r="A76" s="207" t="s">
        <v>110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>
        <v>5464685057</v>
      </c>
      <c r="K76" s="7">
        <v>5993088595</v>
      </c>
    </row>
    <row r="77" spans="1:11" ht="12.75">
      <c r="A77" s="207" t="s">
        <v>111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>
        <v>831426656</v>
      </c>
      <c r="K77" s="7">
        <v>326333916</v>
      </c>
    </row>
    <row r="78" spans="1:11" ht="12.75">
      <c r="A78" s="207" t="s">
        <v>112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>
        <v>36150000</v>
      </c>
      <c r="K78" s="7">
        <v>36150000</v>
      </c>
    </row>
    <row r="79" spans="1:11" ht="12.75">
      <c r="A79" s="207" t="s">
        <v>203</v>
      </c>
      <c r="B79" s="208"/>
      <c r="C79" s="208"/>
      <c r="D79" s="208"/>
      <c r="E79" s="208"/>
      <c r="F79" s="208"/>
      <c r="G79" s="208"/>
      <c r="H79" s="209"/>
      <c r="I79" s="1">
        <v>72</v>
      </c>
      <c r="J79" s="53">
        <f>J80-J81</f>
        <v>38728424</v>
      </c>
      <c r="K79" s="53">
        <f>K80-K81</f>
        <v>551391991</v>
      </c>
    </row>
    <row r="80" spans="1:11" ht="12.75">
      <c r="A80" s="216" t="s">
        <v>137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38728424</v>
      </c>
      <c r="K80" s="7">
        <v>551391991</v>
      </c>
    </row>
    <row r="81" spans="1:11" ht="12.75">
      <c r="A81" s="216" t="s">
        <v>138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/>
      <c r="K81" s="7">
        <v>0</v>
      </c>
    </row>
    <row r="82" spans="1:11" ht="12.75">
      <c r="A82" s="207" t="s">
        <v>204</v>
      </c>
      <c r="B82" s="208"/>
      <c r="C82" s="208"/>
      <c r="D82" s="208"/>
      <c r="E82" s="208"/>
      <c r="F82" s="208"/>
      <c r="G82" s="208"/>
      <c r="H82" s="209"/>
      <c r="I82" s="1">
        <v>75</v>
      </c>
      <c r="J82" s="53">
        <f>J83-J84</f>
        <v>528403538</v>
      </c>
      <c r="K82" s="53">
        <f>K83-K84</f>
        <v>-30546626</v>
      </c>
    </row>
    <row r="83" spans="1:11" ht="12.75">
      <c r="A83" s="216" t="s">
        <v>139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528403538</v>
      </c>
      <c r="K83" s="7">
        <v>0</v>
      </c>
    </row>
    <row r="84" spans="1:11" ht="12.75">
      <c r="A84" s="216" t="s">
        <v>140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/>
      <c r="K84" s="7">
        <v>30546626</v>
      </c>
    </row>
    <row r="85" spans="1:11" ht="12.75">
      <c r="A85" s="207" t="s">
        <v>141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>
        <v>226429514</v>
      </c>
      <c r="K85" s="7">
        <v>201540721</v>
      </c>
    </row>
    <row r="86" spans="1:11" ht="12.75">
      <c r="A86" s="196" t="s">
        <v>13</v>
      </c>
      <c r="B86" s="197"/>
      <c r="C86" s="197"/>
      <c r="D86" s="197"/>
      <c r="E86" s="197"/>
      <c r="F86" s="197"/>
      <c r="G86" s="197"/>
      <c r="H86" s="198"/>
      <c r="I86" s="1">
        <v>79</v>
      </c>
      <c r="J86" s="53">
        <f>SUM(J87:J89)</f>
        <v>165508303</v>
      </c>
      <c r="K86" s="53">
        <f>SUM(K87:K89)</f>
        <v>218069838</v>
      </c>
    </row>
    <row r="87" spans="1:11" ht="12.75">
      <c r="A87" s="207" t="s">
        <v>105</v>
      </c>
      <c r="B87" s="208"/>
      <c r="C87" s="208"/>
      <c r="D87" s="208"/>
      <c r="E87" s="208"/>
      <c r="F87" s="208"/>
      <c r="G87" s="208"/>
      <c r="H87" s="209"/>
      <c r="I87" s="1">
        <v>80</v>
      </c>
      <c r="J87" s="124">
        <v>48120276</v>
      </c>
      <c r="K87" s="7">
        <v>44913347</v>
      </c>
    </row>
    <row r="88" spans="1:11" ht="12.75">
      <c r="A88" s="207" t="s">
        <v>106</v>
      </c>
      <c r="B88" s="208"/>
      <c r="C88" s="208"/>
      <c r="D88" s="208"/>
      <c r="E88" s="208"/>
      <c r="F88" s="208"/>
      <c r="G88" s="208"/>
      <c r="H88" s="209"/>
      <c r="I88" s="1">
        <v>81</v>
      </c>
      <c r="J88" s="124"/>
      <c r="K88" s="7">
        <v>0</v>
      </c>
    </row>
    <row r="89" spans="1:11" ht="12.75">
      <c r="A89" s="207" t="s">
        <v>107</v>
      </c>
      <c r="B89" s="208"/>
      <c r="C89" s="208"/>
      <c r="D89" s="208"/>
      <c r="E89" s="208"/>
      <c r="F89" s="208"/>
      <c r="G89" s="208"/>
      <c r="H89" s="209"/>
      <c r="I89" s="1">
        <v>82</v>
      </c>
      <c r="J89" s="124">
        <v>117388027</v>
      </c>
      <c r="K89" s="7">
        <v>173156491</v>
      </c>
    </row>
    <row r="90" spans="1:11" ht="12.75">
      <c r="A90" s="196" t="s">
        <v>14</v>
      </c>
      <c r="B90" s="197"/>
      <c r="C90" s="197"/>
      <c r="D90" s="197"/>
      <c r="E90" s="197"/>
      <c r="F90" s="197"/>
      <c r="G90" s="197"/>
      <c r="H90" s="198"/>
      <c r="I90" s="1">
        <v>83</v>
      </c>
      <c r="J90" s="53">
        <f>SUM(J91:J99)</f>
        <v>86884565</v>
      </c>
      <c r="K90" s="53">
        <f>SUM(K91:K99)</f>
        <v>80680329</v>
      </c>
    </row>
    <row r="91" spans="1:11" ht="12.75">
      <c r="A91" s="207" t="s">
        <v>108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/>
      <c r="K91" s="7">
        <v>0</v>
      </c>
    </row>
    <row r="92" spans="1:11" ht="12.75">
      <c r="A92" s="207" t="s">
        <v>208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>
        <v>37174898</v>
      </c>
      <c r="K92" s="7">
        <v>33110915</v>
      </c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31724097</v>
      </c>
      <c r="K93" s="7">
        <v>29881789</v>
      </c>
    </row>
    <row r="94" spans="1:11" ht="12.75">
      <c r="A94" s="207" t="s">
        <v>209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>
        <v>0</v>
      </c>
    </row>
    <row r="95" spans="1:11" ht="12.75">
      <c r="A95" s="207" t="s">
        <v>210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>
        <v>0</v>
      </c>
    </row>
    <row r="96" spans="1:11" ht="12.75">
      <c r="A96" s="207" t="s">
        <v>211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>
        <v>0</v>
      </c>
    </row>
    <row r="97" spans="1:11" ht="12.75">
      <c r="A97" s="207" t="s">
        <v>85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>
        <v>0</v>
      </c>
    </row>
    <row r="98" spans="1:11" ht="12.75">
      <c r="A98" s="207" t="s">
        <v>83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/>
      <c r="K98" s="7">
        <v>0</v>
      </c>
    </row>
    <row r="99" spans="1:11" ht="12.75">
      <c r="A99" s="207" t="s">
        <v>84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>
        <v>17985570</v>
      </c>
      <c r="K99" s="7">
        <v>17687625</v>
      </c>
    </row>
    <row r="100" spans="1:11" ht="12.75">
      <c r="A100" s="196" t="s">
        <v>15</v>
      </c>
      <c r="B100" s="197"/>
      <c r="C100" s="197"/>
      <c r="D100" s="197"/>
      <c r="E100" s="197"/>
      <c r="F100" s="197"/>
      <c r="G100" s="197"/>
      <c r="H100" s="198"/>
      <c r="I100" s="1">
        <v>93</v>
      </c>
      <c r="J100" s="53">
        <f>SUM(J101:J112)</f>
        <v>1073829164</v>
      </c>
      <c r="K100" s="53">
        <f>SUM(K101:K112)</f>
        <v>1189600388</v>
      </c>
    </row>
    <row r="101" spans="1:11" ht="12.75">
      <c r="A101" s="207" t="s">
        <v>108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/>
      <c r="K101" s="7">
        <v>0</v>
      </c>
    </row>
    <row r="102" spans="1:11" ht="12.75">
      <c r="A102" s="207" t="s">
        <v>208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/>
      <c r="K102" s="7">
        <v>4635339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233619266</v>
      </c>
      <c r="K103" s="7">
        <v>346045545</v>
      </c>
    </row>
    <row r="104" spans="1:11" ht="12.75">
      <c r="A104" s="207" t="s">
        <v>209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17817867</v>
      </c>
      <c r="K104" s="7">
        <v>10712832</v>
      </c>
    </row>
    <row r="105" spans="1:11" ht="12.75">
      <c r="A105" s="207" t="s">
        <v>210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375163951</v>
      </c>
      <c r="K105" s="7">
        <v>342708855</v>
      </c>
    </row>
    <row r="106" spans="1:11" ht="12.75">
      <c r="A106" s="207" t="s">
        <v>211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/>
      <c r="K106" s="7">
        <v>0</v>
      </c>
    </row>
    <row r="107" spans="1:11" ht="12.75">
      <c r="A107" s="207" t="s">
        <v>85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>
        <v>4926721</v>
      </c>
      <c r="K107" s="7">
        <v>4586572</v>
      </c>
    </row>
    <row r="108" spans="1:11" ht="12.75">
      <c r="A108" s="207" t="s">
        <v>86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52470556</v>
      </c>
      <c r="K108" s="7">
        <v>51483108</v>
      </c>
    </row>
    <row r="109" spans="1:11" ht="12.75">
      <c r="A109" s="207" t="s">
        <v>87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360402957</v>
      </c>
      <c r="K109" s="7">
        <v>399700002</v>
      </c>
    </row>
    <row r="110" spans="1:11" ht="12.75">
      <c r="A110" s="207" t="s">
        <v>90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>
        <v>12253092</v>
      </c>
      <c r="K110" s="7">
        <v>12037315</v>
      </c>
    </row>
    <row r="111" spans="1:11" ht="12.75">
      <c r="A111" s="207" t="s">
        <v>88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>
        <v>0</v>
      </c>
    </row>
    <row r="112" spans="1:11" ht="12.75">
      <c r="A112" s="207" t="s">
        <v>89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17174754</v>
      </c>
      <c r="K112" s="7">
        <v>17690820</v>
      </c>
    </row>
    <row r="113" spans="1:11" ht="12.75">
      <c r="A113" s="196" t="s">
        <v>1</v>
      </c>
      <c r="B113" s="197"/>
      <c r="C113" s="197"/>
      <c r="D113" s="197"/>
      <c r="E113" s="197"/>
      <c r="F113" s="197"/>
      <c r="G113" s="197"/>
      <c r="H113" s="198"/>
      <c r="I113" s="1">
        <v>106</v>
      </c>
      <c r="J113" s="7">
        <v>115726340</v>
      </c>
      <c r="K113" s="7">
        <v>87457690</v>
      </c>
    </row>
    <row r="114" spans="1:11" ht="12.75">
      <c r="A114" s="196" t="s">
        <v>19</v>
      </c>
      <c r="B114" s="197"/>
      <c r="C114" s="197"/>
      <c r="D114" s="197"/>
      <c r="E114" s="197"/>
      <c r="F114" s="197"/>
      <c r="G114" s="197"/>
      <c r="H114" s="198"/>
      <c r="I114" s="1">
        <v>107</v>
      </c>
      <c r="J114" s="53">
        <f>J69+J86+J90+J100+J113</f>
        <v>8761142000</v>
      </c>
      <c r="K114" s="53">
        <f>K69+K86+K90+K100+K113</f>
        <v>8847137281</v>
      </c>
    </row>
    <row r="115" spans="1:11" ht="12.75">
      <c r="A115" s="221" t="s">
        <v>48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8"/>
      <c r="K115" s="8"/>
    </row>
    <row r="116" spans="1:11" ht="12.75">
      <c r="A116" s="213" t="s">
        <v>275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</row>
    <row r="117" spans="1:11" ht="12.75">
      <c r="A117" s="193" t="s">
        <v>154</v>
      </c>
      <c r="B117" s="194"/>
      <c r="C117" s="194"/>
      <c r="D117" s="194"/>
      <c r="E117" s="194"/>
      <c r="F117" s="194"/>
      <c r="G117" s="194"/>
      <c r="H117" s="194"/>
      <c r="I117" s="227"/>
      <c r="J117" s="227"/>
      <c r="K117" s="228"/>
    </row>
    <row r="118" spans="1:11" ht="12.75">
      <c r="A118" s="207" t="s">
        <v>3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>
        <v>7092764114</v>
      </c>
      <c r="K118" s="7">
        <v>7069788315</v>
      </c>
    </row>
    <row r="119" spans="1:11" ht="12.75">
      <c r="A119" s="229" t="s">
        <v>4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>
        <v>226429514</v>
      </c>
      <c r="K119" s="8">
        <v>201540721</v>
      </c>
    </row>
    <row r="120" spans="1:11" ht="12.75">
      <c r="A120" s="232" t="s">
        <v>276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 J7:K67 J72:J77 J79:J84 J86:J115 K70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zoomScaleSheetLayoutView="110" zoomScalePageLayoutView="0" workbookViewId="0" topLeftCell="A37">
      <selection activeCell="M53" sqref="M53"/>
    </sheetView>
  </sheetViews>
  <sheetFormatPr defaultColWidth="9.140625" defaultRowHeight="12.75"/>
  <cols>
    <col min="1" max="9" width="9.140625" style="52" customWidth="1"/>
    <col min="10" max="13" width="11.140625" style="52" bestFit="1" customWidth="1"/>
    <col min="14" max="16384" width="9.140625" style="52" customWidth="1"/>
  </cols>
  <sheetData>
    <row r="1" spans="1:13" ht="12.75" customHeight="1">
      <c r="A1" s="199" t="s">
        <v>127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2.75" customHeight="1">
      <c r="A2" s="243" t="s">
        <v>320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34" t="s">
        <v>316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23.25">
      <c r="A4" s="235" t="s">
        <v>50</v>
      </c>
      <c r="B4" s="235"/>
      <c r="C4" s="235"/>
      <c r="D4" s="235"/>
      <c r="E4" s="235"/>
      <c r="F4" s="235"/>
      <c r="G4" s="235"/>
      <c r="H4" s="235"/>
      <c r="I4" s="58" t="s">
        <v>244</v>
      </c>
      <c r="J4" s="236" t="s">
        <v>284</v>
      </c>
      <c r="K4" s="236"/>
      <c r="L4" s="236" t="s">
        <v>285</v>
      </c>
      <c r="M4" s="236"/>
    </row>
    <row r="5" spans="1:13" ht="12.75">
      <c r="A5" s="235"/>
      <c r="B5" s="235"/>
      <c r="C5" s="235"/>
      <c r="D5" s="235"/>
      <c r="E5" s="235"/>
      <c r="F5" s="235"/>
      <c r="G5" s="235"/>
      <c r="H5" s="235"/>
      <c r="I5" s="58"/>
      <c r="J5" s="60" t="s">
        <v>279</v>
      </c>
      <c r="K5" s="60" t="s">
        <v>280</v>
      </c>
      <c r="L5" s="60" t="s">
        <v>279</v>
      </c>
      <c r="M5" s="60" t="s">
        <v>280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3" t="s">
        <v>20</v>
      </c>
      <c r="B7" s="194"/>
      <c r="C7" s="194"/>
      <c r="D7" s="194"/>
      <c r="E7" s="194"/>
      <c r="F7" s="194"/>
      <c r="G7" s="194"/>
      <c r="H7" s="195"/>
      <c r="I7" s="3">
        <v>111</v>
      </c>
      <c r="J7" s="54"/>
      <c r="K7" s="54">
        <f>SUM(K8:K9)</f>
        <v>642821782</v>
      </c>
      <c r="L7" s="54"/>
      <c r="M7" s="54">
        <f>SUM(M8:M9)</f>
        <v>589083442</v>
      </c>
    </row>
    <row r="8" spans="1:13" ht="12.75">
      <c r="A8" s="196" t="s">
        <v>125</v>
      </c>
      <c r="B8" s="197"/>
      <c r="C8" s="197"/>
      <c r="D8" s="197"/>
      <c r="E8" s="197"/>
      <c r="F8" s="197"/>
      <c r="G8" s="197"/>
      <c r="H8" s="198"/>
      <c r="I8" s="1">
        <v>112</v>
      </c>
      <c r="J8" s="7"/>
      <c r="K8" s="7">
        <v>626666479</v>
      </c>
      <c r="L8" s="7"/>
      <c r="M8" s="7">
        <v>568833364</v>
      </c>
    </row>
    <row r="9" spans="1:13" ht="12.75">
      <c r="A9" s="196" t="s">
        <v>94</v>
      </c>
      <c r="B9" s="197"/>
      <c r="C9" s="197"/>
      <c r="D9" s="197"/>
      <c r="E9" s="197"/>
      <c r="F9" s="197"/>
      <c r="G9" s="197"/>
      <c r="H9" s="198"/>
      <c r="I9" s="1">
        <v>113</v>
      </c>
      <c r="J9" s="7"/>
      <c r="K9" s="7">
        <v>16155303</v>
      </c>
      <c r="L9" s="7"/>
      <c r="M9" s="7">
        <v>20250078</v>
      </c>
    </row>
    <row r="10" spans="1:13" ht="12.75">
      <c r="A10" s="196" t="s">
        <v>7</v>
      </c>
      <c r="B10" s="197"/>
      <c r="C10" s="197"/>
      <c r="D10" s="197"/>
      <c r="E10" s="197"/>
      <c r="F10" s="197"/>
      <c r="G10" s="197"/>
      <c r="H10" s="198"/>
      <c r="I10" s="1">
        <v>114</v>
      </c>
      <c r="J10" s="53"/>
      <c r="K10" s="53">
        <f>K11+K12+K16+K20+K21+K22+K25+K26</f>
        <v>667281478</v>
      </c>
      <c r="L10" s="53"/>
      <c r="M10" s="53">
        <f>M11+M12+M16+M20+M21+M22+M25+M26</f>
        <v>664976134</v>
      </c>
    </row>
    <row r="11" spans="1:13" ht="12.75">
      <c r="A11" s="196" t="s">
        <v>95</v>
      </c>
      <c r="B11" s="197"/>
      <c r="C11" s="197"/>
      <c r="D11" s="197"/>
      <c r="E11" s="197"/>
      <c r="F11" s="197"/>
      <c r="G11" s="197"/>
      <c r="H11" s="198"/>
      <c r="I11" s="1">
        <v>115</v>
      </c>
      <c r="J11" s="7"/>
      <c r="K11" s="7">
        <v>78324093</v>
      </c>
      <c r="L11" s="7"/>
      <c r="M11" s="7">
        <v>23894158</v>
      </c>
    </row>
    <row r="12" spans="1:13" ht="12.75">
      <c r="A12" s="196" t="s">
        <v>16</v>
      </c>
      <c r="B12" s="197"/>
      <c r="C12" s="197"/>
      <c r="D12" s="197"/>
      <c r="E12" s="197"/>
      <c r="F12" s="197"/>
      <c r="G12" s="197"/>
      <c r="H12" s="198"/>
      <c r="I12" s="1">
        <v>116</v>
      </c>
      <c r="J12" s="53"/>
      <c r="K12" s="53">
        <f>SUM(K13:K15)</f>
        <v>273569105</v>
      </c>
      <c r="L12" s="53"/>
      <c r="M12" s="53">
        <f>SUM(M13:M15)</f>
        <v>355031848</v>
      </c>
    </row>
    <row r="13" spans="1:13" ht="12.75">
      <c r="A13" s="207" t="s">
        <v>122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/>
      <c r="K13" s="7">
        <v>100720853</v>
      </c>
      <c r="L13" s="7"/>
      <c r="M13" s="7">
        <v>148014947</v>
      </c>
    </row>
    <row r="14" spans="1:13" ht="12.75">
      <c r="A14" s="207" t="s">
        <v>123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/>
      <c r="K14" s="7">
        <v>58324364</v>
      </c>
      <c r="L14" s="7"/>
      <c r="M14" s="7">
        <v>75064447</v>
      </c>
    </row>
    <row r="15" spans="1:13" ht="12.75">
      <c r="A15" s="207" t="s">
        <v>52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/>
      <c r="K15" s="7">
        <v>114523888</v>
      </c>
      <c r="L15" s="7"/>
      <c r="M15" s="7">
        <v>131952454</v>
      </c>
    </row>
    <row r="16" spans="1:13" ht="12.75">
      <c r="A16" s="196" t="s">
        <v>17</v>
      </c>
      <c r="B16" s="197"/>
      <c r="C16" s="197"/>
      <c r="D16" s="197"/>
      <c r="E16" s="197"/>
      <c r="F16" s="197"/>
      <c r="G16" s="197"/>
      <c r="H16" s="198"/>
      <c r="I16" s="1">
        <v>120</v>
      </c>
      <c r="J16" s="53"/>
      <c r="K16" s="53">
        <f>SUM(K17:K19)</f>
        <v>120903956</v>
      </c>
      <c r="L16" s="53"/>
      <c r="M16" s="53">
        <f>SUM(M17:M19)</f>
        <v>123411131</v>
      </c>
    </row>
    <row r="17" spans="1:13" ht="12.75">
      <c r="A17" s="207" t="s">
        <v>53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/>
      <c r="K17" s="7">
        <v>69384246</v>
      </c>
      <c r="L17" s="7"/>
      <c r="M17" s="7">
        <v>71363143</v>
      </c>
    </row>
    <row r="18" spans="1:13" ht="12.75">
      <c r="A18" s="207" t="s">
        <v>54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/>
      <c r="K18" s="7">
        <v>32500305</v>
      </c>
      <c r="L18" s="7"/>
      <c r="M18" s="7">
        <v>32975288</v>
      </c>
    </row>
    <row r="19" spans="1:13" ht="12.75">
      <c r="A19" s="207" t="s">
        <v>55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/>
      <c r="K19" s="7">
        <v>19019405</v>
      </c>
      <c r="L19" s="7"/>
      <c r="M19" s="7">
        <v>19072700</v>
      </c>
    </row>
    <row r="20" spans="1:13" ht="12.75">
      <c r="A20" s="196" t="s">
        <v>96</v>
      </c>
      <c r="B20" s="197"/>
      <c r="C20" s="197"/>
      <c r="D20" s="197"/>
      <c r="E20" s="197"/>
      <c r="F20" s="197"/>
      <c r="G20" s="197"/>
      <c r="H20" s="198"/>
      <c r="I20" s="1">
        <v>124</v>
      </c>
      <c r="J20" s="7"/>
      <c r="K20" s="7">
        <v>56032689</v>
      </c>
      <c r="L20" s="7"/>
      <c r="M20" s="7">
        <v>58966704</v>
      </c>
    </row>
    <row r="21" spans="1:13" ht="12.75">
      <c r="A21" s="196" t="s">
        <v>97</v>
      </c>
      <c r="B21" s="197"/>
      <c r="C21" s="197"/>
      <c r="D21" s="197"/>
      <c r="E21" s="197"/>
      <c r="F21" s="197"/>
      <c r="G21" s="197"/>
      <c r="H21" s="198"/>
      <c r="I21" s="1">
        <v>125</v>
      </c>
      <c r="J21" s="7"/>
      <c r="K21" s="7">
        <v>36266783</v>
      </c>
      <c r="L21" s="7"/>
      <c r="M21" s="7">
        <v>18421866</v>
      </c>
    </row>
    <row r="22" spans="1:13" ht="12.75">
      <c r="A22" s="196" t="s">
        <v>18</v>
      </c>
      <c r="B22" s="197"/>
      <c r="C22" s="197"/>
      <c r="D22" s="197"/>
      <c r="E22" s="197"/>
      <c r="F22" s="197"/>
      <c r="G22" s="197"/>
      <c r="H22" s="198"/>
      <c r="I22" s="1">
        <v>126</v>
      </c>
      <c r="J22" s="53"/>
      <c r="K22" s="53">
        <f>SUM(K23:K24)</f>
        <v>64095603</v>
      </c>
      <c r="L22" s="53"/>
      <c r="M22" s="53">
        <f>SUM(M23:M24)</f>
        <v>1863045</v>
      </c>
    </row>
    <row r="23" spans="1:13" ht="12.75">
      <c r="A23" s="207" t="s">
        <v>113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>
        <v>20783819</v>
      </c>
      <c r="L23" s="7"/>
      <c r="M23" s="7">
        <v>1863045</v>
      </c>
    </row>
    <row r="24" spans="1:13" ht="12.75">
      <c r="A24" s="207" t="s">
        <v>114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/>
      <c r="K24" s="7">
        <v>43311784</v>
      </c>
      <c r="L24" s="7"/>
      <c r="M24" s="7">
        <v>0</v>
      </c>
    </row>
    <row r="25" spans="1:13" ht="12.75">
      <c r="A25" s="196" t="s">
        <v>98</v>
      </c>
      <c r="B25" s="197"/>
      <c r="C25" s="197"/>
      <c r="D25" s="197"/>
      <c r="E25" s="197"/>
      <c r="F25" s="197"/>
      <c r="G25" s="197"/>
      <c r="H25" s="198"/>
      <c r="I25" s="1">
        <v>129</v>
      </c>
      <c r="J25" s="7"/>
      <c r="K25" s="7">
        <v>16614256</v>
      </c>
      <c r="L25" s="7"/>
      <c r="M25" s="7">
        <v>57121266</v>
      </c>
    </row>
    <row r="26" spans="1:13" ht="12.75">
      <c r="A26" s="196" t="s">
        <v>41</v>
      </c>
      <c r="B26" s="197"/>
      <c r="C26" s="197"/>
      <c r="D26" s="197"/>
      <c r="E26" s="197"/>
      <c r="F26" s="197"/>
      <c r="G26" s="197"/>
      <c r="H26" s="198"/>
      <c r="I26" s="1">
        <v>130</v>
      </c>
      <c r="J26" s="7"/>
      <c r="K26" s="7">
        <v>21474993</v>
      </c>
      <c r="L26" s="7"/>
      <c r="M26" s="7">
        <v>26266116</v>
      </c>
    </row>
    <row r="27" spans="1:13" ht="12.75">
      <c r="A27" s="196" t="s">
        <v>178</v>
      </c>
      <c r="B27" s="197"/>
      <c r="C27" s="197"/>
      <c r="D27" s="197"/>
      <c r="E27" s="197"/>
      <c r="F27" s="197"/>
      <c r="G27" s="197"/>
      <c r="H27" s="198"/>
      <c r="I27" s="1">
        <v>131</v>
      </c>
      <c r="J27" s="53"/>
      <c r="K27" s="53">
        <f>SUM(K28:K32)</f>
        <v>89723314</v>
      </c>
      <c r="L27" s="53"/>
      <c r="M27" s="53">
        <f>SUM(M28:M32)</f>
        <v>84878032</v>
      </c>
    </row>
    <row r="28" spans="1:13" ht="26.25" customHeight="1">
      <c r="A28" s="196" t="s">
        <v>192</v>
      </c>
      <c r="B28" s="197"/>
      <c r="C28" s="197"/>
      <c r="D28" s="197"/>
      <c r="E28" s="197"/>
      <c r="F28" s="197"/>
      <c r="G28" s="197"/>
      <c r="H28" s="198"/>
      <c r="I28" s="1">
        <v>132</v>
      </c>
      <c r="J28" s="7"/>
      <c r="K28" s="7"/>
      <c r="L28" s="7"/>
      <c r="M28" s="7">
        <v>0</v>
      </c>
    </row>
    <row r="29" spans="1:13" ht="26.25" customHeight="1">
      <c r="A29" s="196" t="s">
        <v>128</v>
      </c>
      <c r="B29" s="197"/>
      <c r="C29" s="197"/>
      <c r="D29" s="197"/>
      <c r="E29" s="197"/>
      <c r="F29" s="197"/>
      <c r="G29" s="197"/>
      <c r="H29" s="198"/>
      <c r="I29" s="1">
        <v>133</v>
      </c>
      <c r="J29" s="7"/>
      <c r="K29" s="7">
        <v>75715922</v>
      </c>
      <c r="L29" s="7"/>
      <c r="M29" s="7">
        <v>70895416</v>
      </c>
    </row>
    <row r="30" spans="1:13" ht="12.75">
      <c r="A30" s="196" t="s">
        <v>115</v>
      </c>
      <c r="B30" s="197"/>
      <c r="C30" s="197"/>
      <c r="D30" s="197"/>
      <c r="E30" s="197"/>
      <c r="F30" s="197"/>
      <c r="G30" s="197"/>
      <c r="H30" s="198"/>
      <c r="I30" s="1">
        <v>134</v>
      </c>
      <c r="J30" s="7"/>
      <c r="K30" s="7">
        <v>14013583</v>
      </c>
      <c r="L30" s="7"/>
      <c r="M30" s="7">
        <v>13979606</v>
      </c>
    </row>
    <row r="31" spans="1:13" ht="12.75">
      <c r="A31" s="196" t="s">
        <v>188</v>
      </c>
      <c r="B31" s="197"/>
      <c r="C31" s="197"/>
      <c r="D31" s="197"/>
      <c r="E31" s="197"/>
      <c r="F31" s="197"/>
      <c r="G31" s="197"/>
      <c r="H31" s="198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196" t="s">
        <v>116</v>
      </c>
      <c r="B32" s="197"/>
      <c r="C32" s="197"/>
      <c r="D32" s="197"/>
      <c r="E32" s="197"/>
      <c r="F32" s="197"/>
      <c r="G32" s="197"/>
      <c r="H32" s="198"/>
      <c r="I32" s="1">
        <v>136</v>
      </c>
      <c r="J32" s="7"/>
      <c r="K32" s="7">
        <v>-6191</v>
      </c>
      <c r="L32" s="7"/>
      <c r="M32" s="7">
        <v>3010</v>
      </c>
    </row>
    <row r="33" spans="1:13" ht="12.75">
      <c r="A33" s="196" t="s">
        <v>179</v>
      </c>
      <c r="B33" s="197"/>
      <c r="C33" s="197"/>
      <c r="D33" s="197"/>
      <c r="E33" s="197"/>
      <c r="F33" s="197"/>
      <c r="G33" s="197"/>
      <c r="H33" s="198"/>
      <c r="I33" s="1">
        <v>137</v>
      </c>
      <c r="J33" s="53"/>
      <c r="K33" s="53">
        <f>SUM(K34:K37)</f>
        <v>28650465</v>
      </c>
      <c r="L33" s="53"/>
      <c r="M33" s="53">
        <f>SUM(M34:M37)</f>
        <v>35447918</v>
      </c>
    </row>
    <row r="34" spans="1:13" ht="12.75">
      <c r="A34" s="196" t="s">
        <v>57</v>
      </c>
      <c r="B34" s="197"/>
      <c r="C34" s="197"/>
      <c r="D34" s="197"/>
      <c r="E34" s="197"/>
      <c r="F34" s="197"/>
      <c r="G34" s="197"/>
      <c r="H34" s="198"/>
      <c r="I34" s="1">
        <v>138</v>
      </c>
      <c r="J34" s="7"/>
      <c r="K34" s="7"/>
      <c r="L34" s="7"/>
      <c r="M34" s="7"/>
    </row>
    <row r="35" spans="1:13" ht="26.25" customHeight="1">
      <c r="A35" s="196" t="s">
        <v>56</v>
      </c>
      <c r="B35" s="197"/>
      <c r="C35" s="197"/>
      <c r="D35" s="197"/>
      <c r="E35" s="197"/>
      <c r="F35" s="197"/>
      <c r="G35" s="197"/>
      <c r="H35" s="198"/>
      <c r="I35" s="1">
        <v>139</v>
      </c>
      <c r="J35" s="7"/>
      <c r="K35" s="7">
        <v>16678321</v>
      </c>
      <c r="L35" s="7"/>
      <c r="M35" s="7">
        <v>3004782</v>
      </c>
    </row>
    <row r="36" spans="1:13" ht="12.75">
      <c r="A36" s="196" t="s">
        <v>189</v>
      </c>
      <c r="B36" s="197"/>
      <c r="C36" s="197"/>
      <c r="D36" s="197"/>
      <c r="E36" s="197"/>
      <c r="F36" s="197"/>
      <c r="G36" s="197"/>
      <c r="H36" s="198"/>
      <c r="I36" s="1">
        <v>140</v>
      </c>
      <c r="J36" s="7"/>
      <c r="K36" s="7">
        <v>11881492</v>
      </c>
      <c r="L36" s="7"/>
      <c r="M36" s="7">
        <v>32442212</v>
      </c>
    </row>
    <row r="37" spans="1:13" ht="12.75">
      <c r="A37" s="196" t="s">
        <v>58</v>
      </c>
      <c r="B37" s="197"/>
      <c r="C37" s="197"/>
      <c r="D37" s="197"/>
      <c r="E37" s="197"/>
      <c r="F37" s="197"/>
      <c r="G37" s="197"/>
      <c r="H37" s="198"/>
      <c r="I37" s="1">
        <v>141</v>
      </c>
      <c r="J37" s="7"/>
      <c r="K37" s="7">
        <v>90652</v>
      </c>
      <c r="L37" s="7"/>
      <c r="M37" s="7">
        <v>924</v>
      </c>
    </row>
    <row r="38" spans="1:13" ht="12.75">
      <c r="A38" s="196" t="s">
        <v>163</v>
      </c>
      <c r="B38" s="197"/>
      <c r="C38" s="197"/>
      <c r="D38" s="197"/>
      <c r="E38" s="197"/>
      <c r="F38" s="197"/>
      <c r="G38" s="197"/>
      <c r="H38" s="198"/>
      <c r="I38" s="1">
        <v>142</v>
      </c>
      <c r="J38" s="7"/>
      <c r="K38" s="7"/>
      <c r="L38" s="7"/>
      <c r="M38" s="7">
        <v>0</v>
      </c>
    </row>
    <row r="39" spans="1:13" ht="12.75">
      <c r="A39" s="196" t="s">
        <v>164</v>
      </c>
      <c r="B39" s="197"/>
      <c r="C39" s="197"/>
      <c r="D39" s="197"/>
      <c r="E39" s="197"/>
      <c r="F39" s="197"/>
      <c r="G39" s="197"/>
      <c r="H39" s="198"/>
      <c r="I39" s="1">
        <v>143</v>
      </c>
      <c r="J39" s="7"/>
      <c r="K39" s="7"/>
      <c r="L39" s="7"/>
      <c r="M39" s="7">
        <v>0</v>
      </c>
    </row>
    <row r="40" spans="1:13" ht="12.75">
      <c r="A40" s="196" t="s">
        <v>190</v>
      </c>
      <c r="B40" s="197"/>
      <c r="C40" s="197"/>
      <c r="D40" s="197"/>
      <c r="E40" s="197"/>
      <c r="F40" s="197"/>
      <c r="G40" s="197"/>
      <c r="H40" s="198"/>
      <c r="I40" s="1">
        <v>144</v>
      </c>
      <c r="J40" s="7"/>
      <c r="K40" s="7"/>
      <c r="L40" s="7"/>
      <c r="M40" s="7">
        <v>0</v>
      </c>
    </row>
    <row r="41" spans="1:13" ht="12.75">
      <c r="A41" s="196" t="s">
        <v>191</v>
      </c>
      <c r="B41" s="197"/>
      <c r="C41" s="197"/>
      <c r="D41" s="197"/>
      <c r="E41" s="197"/>
      <c r="F41" s="197"/>
      <c r="G41" s="197"/>
      <c r="H41" s="198"/>
      <c r="I41" s="1">
        <v>145</v>
      </c>
      <c r="J41" s="7"/>
      <c r="K41" s="7"/>
      <c r="L41" s="7"/>
      <c r="M41" s="7">
        <v>0</v>
      </c>
    </row>
    <row r="42" spans="1:13" ht="12.75">
      <c r="A42" s="196" t="s">
        <v>180</v>
      </c>
      <c r="B42" s="197"/>
      <c r="C42" s="197"/>
      <c r="D42" s="197"/>
      <c r="E42" s="197"/>
      <c r="F42" s="197"/>
      <c r="G42" s="197"/>
      <c r="H42" s="198"/>
      <c r="I42" s="1">
        <v>146</v>
      </c>
      <c r="J42" s="53"/>
      <c r="K42" s="53">
        <f>K7+K27+K38+K40</f>
        <v>732545096</v>
      </c>
      <c r="L42" s="53"/>
      <c r="M42" s="53">
        <f>M7+M27+M38+M40</f>
        <v>673961474</v>
      </c>
    </row>
    <row r="43" spans="1:13" ht="12.75">
      <c r="A43" s="196" t="s">
        <v>181</v>
      </c>
      <c r="B43" s="197"/>
      <c r="C43" s="197"/>
      <c r="D43" s="197"/>
      <c r="E43" s="197"/>
      <c r="F43" s="197"/>
      <c r="G43" s="197"/>
      <c r="H43" s="198"/>
      <c r="I43" s="1">
        <v>147</v>
      </c>
      <c r="J43" s="53"/>
      <c r="K43" s="53">
        <f>K10+K33+K39+K41</f>
        <v>695931943</v>
      </c>
      <c r="L43" s="53"/>
      <c r="M43" s="53">
        <f>M10+M33+M39+M41</f>
        <v>700424052</v>
      </c>
    </row>
    <row r="44" spans="1:13" ht="12.75">
      <c r="A44" s="196" t="s">
        <v>201</v>
      </c>
      <c r="B44" s="197"/>
      <c r="C44" s="197"/>
      <c r="D44" s="197"/>
      <c r="E44" s="197"/>
      <c r="F44" s="197"/>
      <c r="G44" s="197"/>
      <c r="H44" s="198"/>
      <c r="I44" s="1">
        <v>148</v>
      </c>
      <c r="J44" s="53"/>
      <c r="K44" s="53">
        <f>K42-K43</f>
        <v>36613153</v>
      </c>
      <c r="L44" s="53"/>
      <c r="M44" s="53">
        <f>M42-M43</f>
        <v>-26462578</v>
      </c>
    </row>
    <row r="45" spans="1:13" ht="12.75">
      <c r="A45" s="216" t="s">
        <v>183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3"/>
      <c r="K45" s="53">
        <f>IF(K42&gt;K43,K42-K43,0)</f>
        <v>36613153</v>
      </c>
      <c r="L45" s="53"/>
      <c r="M45" s="53">
        <f>IF(M42&gt;M43,M42-M43,0)</f>
        <v>0</v>
      </c>
    </row>
    <row r="46" spans="1:13" ht="12.75">
      <c r="A46" s="216" t="s">
        <v>184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3"/>
      <c r="K46" s="53">
        <f>IF(K43&gt;K42,K43-K42,0)</f>
        <v>0</v>
      </c>
      <c r="L46" s="53"/>
      <c r="M46" s="53">
        <f>IF(M43&gt;M42,M43-M42,0)</f>
        <v>26462578</v>
      </c>
    </row>
    <row r="47" spans="1:13" ht="12.75">
      <c r="A47" s="196" t="s">
        <v>182</v>
      </c>
      <c r="B47" s="197"/>
      <c r="C47" s="197"/>
      <c r="D47" s="197"/>
      <c r="E47" s="197"/>
      <c r="F47" s="197"/>
      <c r="G47" s="197"/>
      <c r="H47" s="198"/>
      <c r="I47" s="1">
        <v>151</v>
      </c>
      <c r="J47" s="7"/>
      <c r="K47" s="7">
        <v>2342952</v>
      </c>
      <c r="L47" s="7"/>
      <c r="M47" s="7">
        <v>20133135</v>
      </c>
    </row>
    <row r="48" spans="1:13" ht="12.75">
      <c r="A48" s="196" t="s">
        <v>202</v>
      </c>
      <c r="B48" s="197"/>
      <c r="C48" s="197"/>
      <c r="D48" s="197"/>
      <c r="E48" s="197"/>
      <c r="F48" s="197"/>
      <c r="G48" s="197"/>
      <c r="H48" s="198"/>
      <c r="I48" s="1">
        <v>152</v>
      </c>
      <c r="J48" s="53"/>
      <c r="K48" s="53">
        <f>K44-K47</f>
        <v>34270201</v>
      </c>
      <c r="L48" s="53"/>
      <c r="M48" s="53">
        <f>M44-M47</f>
        <v>-46595713</v>
      </c>
    </row>
    <row r="49" spans="1:13" ht="12.75">
      <c r="A49" s="216" t="s">
        <v>160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3"/>
      <c r="K49" s="53">
        <f>IF(K48&gt;0,K48,0)</f>
        <v>34270201</v>
      </c>
      <c r="L49" s="53"/>
      <c r="M49" s="53">
        <f>IF(M48&gt;0,M48,0)</f>
        <v>0</v>
      </c>
    </row>
    <row r="50" spans="1:13" ht="12.75">
      <c r="A50" s="240" t="s">
        <v>185</v>
      </c>
      <c r="B50" s="241"/>
      <c r="C50" s="241"/>
      <c r="D50" s="241"/>
      <c r="E50" s="241"/>
      <c r="F50" s="241"/>
      <c r="G50" s="241"/>
      <c r="H50" s="242"/>
      <c r="I50" s="2">
        <v>154</v>
      </c>
      <c r="J50" s="61"/>
      <c r="K50" s="61">
        <f>IF(K48&lt;0,-K48,0)</f>
        <v>0</v>
      </c>
      <c r="L50" s="61"/>
      <c r="M50" s="61">
        <f>IF(M48&lt;0,-M48,0)</f>
        <v>46595713</v>
      </c>
    </row>
    <row r="51" spans="1:13" ht="12.75" customHeight="1">
      <c r="A51" s="213" t="s">
        <v>277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</row>
    <row r="52" spans="1:13" ht="12.75" customHeight="1">
      <c r="A52" s="193" t="s">
        <v>155</v>
      </c>
      <c r="B52" s="194"/>
      <c r="C52" s="194"/>
      <c r="D52" s="194"/>
      <c r="E52" s="194"/>
      <c r="F52" s="194"/>
      <c r="G52" s="194"/>
      <c r="H52" s="194"/>
      <c r="I52" s="55"/>
      <c r="J52" s="55"/>
      <c r="K52" s="55"/>
      <c r="L52" s="55"/>
      <c r="M52" s="62"/>
    </row>
    <row r="53" spans="1:13" ht="12.75">
      <c r="A53" s="237" t="s">
        <v>199</v>
      </c>
      <c r="B53" s="238"/>
      <c r="C53" s="238"/>
      <c r="D53" s="238"/>
      <c r="E53" s="238"/>
      <c r="F53" s="238"/>
      <c r="G53" s="238"/>
      <c r="H53" s="239"/>
      <c r="I53" s="1">
        <v>155</v>
      </c>
      <c r="J53" s="7"/>
      <c r="K53" s="7">
        <v>52492321</v>
      </c>
      <c r="L53" s="7"/>
      <c r="M53" s="7">
        <v>-30546626</v>
      </c>
    </row>
    <row r="54" spans="1:13" ht="12.75">
      <c r="A54" s="237" t="s">
        <v>200</v>
      </c>
      <c r="B54" s="238"/>
      <c r="C54" s="238"/>
      <c r="D54" s="238"/>
      <c r="E54" s="238"/>
      <c r="F54" s="238"/>
      <c r="G54" s="238"/>
      <c r="H54" s="239"/>
      <c r="I54" s="1">
        <v>156</v>
      </c>
      <c r="J54" s="8"/>
      <c r="K54" s="7">
        <v>-18222122</v>
      </c>
      <c r="L54" s="8"/>
      <c r="M54" s="8">
        <v>-16049087</v>
      </c>
    </row>
    <row r="55" spans="1:13" ht="12.75" customHeight="1">
      <c r="A55" s="213" t="s">
        <v>157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</row>
    <row r="56" spans="1:13" ht="12.75">
      <c r="A56" s="193" t="s">
        <v>169</v>
      </c>
      <c r="B56" s="194"/>
      <c r="C56" s="194"/>
      <c r="D56" s="194"/>
      <c r="E56" s="194"/>
      <c r="F56" s="194"/>
      <c r="G56" s="194"/>
      <c r="H56" s="195"/>
      <c r="I56" s="9">
        <v>157</v>
      </c>
      <c r="J56" s="6"/>
      <c r="K56" s="6">
        <v>34270201</v>
      </c>
      <c r="L56" s="6"/>
      <c r="M56" s="6">
        <v>-46595713</v>
      </c>
    </row>
    <row r="57" spans="1:13" ht="12.75">
      <c r="A57" s="196" t="s">
        <v>186</v>
      </c>
      <c r="B57" s="197"/>
      <c r="C57" s="197"/>
      <c r="D57" s="197"/>
      <c r="E57" s="197"/>
      <c r="F57" s="197"/>
      <c r="G57" s="197"/>
      <c r="H57" s="198"/>
      <c r="I57" s="1">
        <v>158</v>
      </c>
      <c r="J57" s="53"/>
      <c r="K57" s="53">
        <v>0</v>
      </c>
      <c r="L57" s="53"/>
      <c r="M57" s="53">
        <v>-1629409</v>
      </c>
    </row>
    <row r="58" spans="1:13" ht="12.75">
      <c r="A58" s="196" t="s">
        <v>193</v>
      </c>
      <c r="B58" s="197"/>
      <c r="C58" s="197"/>
      <c r="D58" s="197"/>
      <c r="E58" s="197"/>
      <c r="F58" s="197"/>
      <c r="G58" s="197"/>
      <c r="H58" s="198"/>
      <c r="I58" s="1">
        <v>159</v>
      </c>
      <c r="J58" s="7"/>
      <c r="K58" s="7">
        <v>0</v>
      </c>
      <c r="L58" s="124"/>
      <c r="M58" s="53">
        <v>-1629409</v>
      </c>
    </row>
    <row r="59" spans="1:13" ht="24.75" customHeight="1">
      <c r="A59" s="196" t="s">
        <v>194</v>
      </c>
      <c r="B59" s="197"/>
      <c r="C59" s="197"/>
      <c r="D59" s="197"/>
      <c r="E59" s="197"/>
      <c r="F59" s="197"/>
      <c r="G59" s="197"/>
      <c r="H59" s="198"/>
      <c r="I59" s="1">
        <v>160</v>
      </c>
      <c r="J59" s="7"/>
      <c r="K59" s="7"/>
      <c r="L59" s="7"/>
      <c r="M59" s="7"/>
    </row>
    <row r="60" spans="1:13" ht="24.75" customHeight="1">
      <c r="A60" s="196" t="s">
        <v>39</v>
      </c>
      <c r="B60" s="197"/>
      <c r="C60" s="197"/>
      <c r="D60" s="197"/>
      <c r="E60" s="197"/>
      <c r="F60" s="197"/>
      <c r="G60" s="197"/>
      <c r="H60" s="198"/>
      <c r="I60" s="1">
        <v>161</v>
      </c>
      <c r="J60" s="7"/>
      <c r="K60" s="7"/>
      <c r="L60" s="7"/>
      <c r="M60" s="7"/>
    </row>
    <row r="61" spans="1:13" ht="12.75">
      <c r="A61" s="196" t="s">
        <v>195</v>
      </c>
      <c r="B61" s="197"/>
      <c r="C61" s="197"/>
      <c r="D61" s="197"/>
      <c r="E61" s="197"/>
      <c r="F61" s="197"/>
      <c r="G61" s="197"/>
      <c r="H61" s="198"/>
      <c r="I61" s="1">
        <v>162</v>
      </c>
      <c r="J61" s="7"/>
      <c r="K61" s="7"/>
      <c r="L61" s="7"/>
      <c r="M61" s="7"/>
    </row>
    <row r="62" spans="1:13" ht="12.75">
      <c r="A62" s="196" t="s">
        <v>196</v>
      </c>
      <c r="B62" s="197"/>
      <c r="C62" s="197"/>
      <c r="D62" s="197"/>
      <c r="E62" s="197"/>
      <c r="F62" s="197"/>
      <c r="G62" s="197"/>
      <c r="H62" s="198"/>
      <c r="I62" s="1">
        <v>163</v>
      </c>
      <c r="J62" s="7"/>
      <c r="K62" s="7"/>
      <c r="L62" s="7"/>
      <c r="M62" s="7"/>
    </row>
    <row r="63" spans="1:13" ht="12.75">
      <c r="A63" s="196" t="s">
        <v>197</v>
      </c>
      <c r="B63" s="197"/>
      <c r="C63" s="197"/>
      <c r="D63" s="197"/>
      <c r="E63" s="197"/>
      <c r="F63" s="197"/>
      <c r="G63" s="197"/>
      <c r="H63" s="198"/>
      <c r="I63" s="1">
        <v>164</v>
      </c>
      <c r="J63" s="7"/>
      <c r="K63" s="7"/>
      <c r="L63" s="7"/>
      <c r="M63" s="7"/>
    </row>
    <row r="64" spans="1:13" ht="12.75">
      <c r="A64" s="196" t="s">
        <v>198</v>
      </c>
      <c r="B64" s="197"/>
      <c r="C64" s="197"/>
      <c r="D64" s="197"/>
      <c r="E64" s="197"/>
      <c r="F64" s="197"/>
      <c r="G64" s="197"/>
      <c r="H64" s="198"/>
      <c r="I64" s="1">
        <v>165</v>
      </c>
      <c r="J64" s="7"/>
      <c r="K64" s="7"/>
      <c r="L64" s="7"/>
      <c r="M64" s="7"/>
    </row>
    <row r="65" spans="1:13" ht="12.75">
      <c r="A65" s="196" t="s">
        <v>187</v>
      </c>
      <c r="B65" s="197"/>
      <c r="C65" s="197"/>
      <c r="D65" s="197"/>
      <c r="E65" s="197"/>
      <c r="F65" s="197"/>
      <c r="G65" s="197"/>
      <c r="H65" s="198"/>
      <c r="I65" s="1">
        <v>166</v>
      </c>
      <c r="J65" s="7"/>
      <c r="K65" s="7"/>
      <c r="L65" s="7"/>
      <c r="M65" s="7"/>
    </row>
    <row r="66" spans="1:13" ht="25.5" customHeight="1">
      <c r="A66" s="196" t="s">
        <v>161</v>
      </c>
      <c r="B66" s="197"/>
      <c r="C66" s="197"/>
      <c r="D66" s="197"/>
      <c r="E66" s="197"/>
      <c r="F66" s="197"/>
      <c r="G66" s="197"/>
      <c r="H66" s="198"/>
      <c r="I66" s="1">
        <v>167</v>
      </c>
      <c r="J66" s="53"/>
      <c r="K66" s="53">
        <f>K57-K65</f>
        <v>0</v>
      </c>
      <c r="L66" s="53"/>
      <c r="M66" s="53">
        <f>M57-M65</f>
        <v>-1629409</v>
      </c>
    </row>
    <row r="67" spans="1:13" ht="12.75">
      <c r="A67" s="196" t="s">
        <v>162</v>
      </c>
      <c r="B67" s="197"/>
      <c r="C67" s="197"/>
      <c r="D67" s="197"/>
      <c r="E67" s="197"/>
      <c r="F67" s="197"/>
      <c r="G67" s="197"/>
      <c r="H67" s="198"/>
      <c r="I67" s="1">
        <v>168</v>
      </c>
      <c r="J67" s="61">
        <f>J56+J66</f>
        <v>0</v>
      </c>
      <c r="K67" s="61">
        <f>K56+K66</f>
        <v>34270201</v>
      </c>
      <c r="L67" s="61">
        <f>L56+L66</f>
        <v>0</v>
      </c>
      <c r="M67" s="61">
        <f>M56+M66</f>
        <v>-48225122</v>
      </c>
    </row>
    <row r="68" spans="1:13" ht="12.75" customHeight="1">
      <c r="A68" s="247" t="s">
        <v>278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156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37" t="s">
        <v>199</v>
      </c>
      <c r="B70" s="238"/>
      <c r="C70" s="238"/>
      <c r="D70" s="238"/>
      <c r="E70" s="238"/>
      <c r="F70" s="238"/>
      <c r="G70" s="238"/>
      <c r="H70" s="239"/>
      <c r="I70" s="1">
        <v>169</v>
      </c>
      <c r="J70" s="7"/>
      <c r="K70" s="7">
        <v>52492321</v>
      </c>
      <c r="L70" s="124"/>
      <c r="M70" s="7">
        <v>-32176035</v>
      </c>
    </row>
    <row r="71" spans="1:13" ht="12.75">
      <c r="A71" s="244" t="s">
        <v>200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>
        <v>-18222122</v>
      </c>
      <c r="L71" s="8"/>
      <c r="M71" s="8">
        <v>-16049087</v>
      </c>
    </row>
    <row r="74" spans="12:13" ht="12.75">
      <c r="L74" s="125"/>
      <c r="M74" s="125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56:M67 L53:M54 J47 J53:J54 L4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7 J48:M50 K53:K54 J7:M10 M11 K11 J12:M46 M4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29">
      <selection activeCell="J45" sqref="J45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0.8515625" style="52" bestFit="1" customWidth="1"/>
    <col min="12" max="16384" width="9.140625" style="52" customWidth="1"/>
  </cols>
  <sheetData>
    <row r="1" spans="1:11" ht="12.75" customHeight="1">
      <c r="A1" s="254" t="s">
        <v>135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320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317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3.25">
      <c r="A4" s="256" t="s">
        <v>50</v>
      </c>
      <c r="B4" s="256"/>
      <c r="C4" s="256"/>
      <c r="D4" s="256"/>
      <c r="E4" s="256"/>
      <c r="F4" s="256"/>
      <c r="G4" s="256"/>
      <c r="H4" s="256"/>
      <c r="I4" s="66" t="s">
        <v>244</v>
      </c>
      <c r="J4" s="67" t="s">
        <v>284</v>
      </c>
      <c r="K4" s="67" t="s">
        <v>285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8">
        <v>2</v>
      </c>
      <c r="J5" s="69" t="s">
        <v>248</v>
      </c>
      <c r="K5" s="69" t="s">
        <v>249</v>
      </c>
    </row>
    <row r="6" spans="1:11" ht="12.75">
      <c r="A6" s="213" t="s">
        <v>129</v>
      </c>
      <c r="B6" s="224"/>
      <c r="C6" s="224"/>
      <c r="D6" s="224"/>
      <c r="E6" s="224"/>
      <c r="F6" s="224"/>
      <c r="G6" s="224"/>
      <c r="H6" s="224"/>
      <c r="I6" s="258"/>
      <c r="J6" s="258"/>
      <c r="K6" s="259"/>
    </row>
    <row r="7" spans="1:11" ht="12.75">
      <c r="A7" s="207" t="s">
        <v>34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36613153</v>
      </c>
      <c r="K7" s="7">
        <v>-46595713</v>
      </c>
    </row>
    <row r="8" spans="1:11" ht="12.75">
      <c r="A8" s="207" t="s">
        <v>35</v>
      </c>
      <c r="B8" s="208"/>
      <c r="C8" s="208"/>
      <c r="D8" s="208"/>
      <c r="E8" s="208"/>
      <c r="F8" s="208"/>
      <c r="G8" s="208"/>
      <c r="H8" s="208"/>
      <c r="I8" s="1">
        <v>2</v>
      </c>
      <c r="J8" s="5">
        <v>56669877</v>
      </c>
      <c r="K8" s="7">
        <v>58966704</v>
      </c>
    </row>
    <row r="9" spans="1:11" ht="12.75">
      <c r="A9" s="207" t="s">
        <v>36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>
        <v>166889058</v>
      </c>
    </row>
    <row r="10" spans="1:11" ht="12.75">
      <c r="A10" s="207" t="s">
        <v>37</v>
      </c>
      <c r="B10" s="208"/>
      <c r="C10" s="208"/>
      <c r="D10" s="208"/>
      <c r="E10" s="208"/>
      <c r="F10" s="208"/>
      <c r="G10" s="208"/>
      <c r="H10" s="208"/>
      <c r="I10" s="1">
        <v>4</v>
      </c>
      <c r="J10" s="5">
        <v>345688483</v>
      </c>
      <c r="K10" s="7">
        <v>0</v>
      </c>
    </row>
    <row r="11" spans="1:11" ht="12.75">
      <c r="A11" s="207" t="s">
        <v>38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>
        <v>0</v>
      </c>
    </row>
    <row r="12" spans="1:11" ht="12.75">
      <c r="A12" s="207" t="s">
        <v>42</v>
      </c>
      <c r="B12" s="208"/>
      <c r="C12" s="208"/>
      <c r="D12" s="208"/>
      <c r="E12" s="208"/>
      <c r="F12" s="208"/>
      <c r="G12" s="208"/>
      <c r="H12" s="208"/>
      <c r="I12" s="1">
        <v>6</v>
      </c>
      <c r="J12" s="5"/>
      <c r="K12" s="7">
        <v>0</v>
      </c>
    </row>
    <row r="13" spans="1:11" ht="12.75">
      <c r="A13" s="196" t="s">
        <v>130</v>
      </c>
      <c r="B13" s="197"/>
      <c r="C13" s="197"/>
      <c r="D13" s="197"/>
      <c r="E13" s="197"/>
      <c r="F13" s="197"/>
      <c r="G13" s="197"/>
      <c r="H13" s="197"/>
      <c r="I13" s="1">
        <v>7</v>
      </c>
      <c r="J13" s="64">
        <f>SUM(J7:J12)</f>
        <v>438971513</v>
      </c>
      <c r="K13" s="53">
        <f>SUM(K7:K12)</f>
        <v>179260049</v>
      </c>
    </row>
    <row r="14" spans="1:11" ht="12.75">
      <c r="A14" s="207" t="s">
        <v>43</v>
      </c>
      <c r="B14" s="208"/>
      <c r="C14" s="208"/>
      <c r="D14" s="208"/>
      <c r="E14" s="208"/>
      <c r="F14" s="208"/>
      <c r="G14" s="208"/>
      <c r="H14" s="208"/>
      <c r="I14" s="1">
        <v>8</v>
      </c>
      <c r="J14" s="5">
        <v>380798824</v>
      </c>
      <c r="K14" s="7">
        <v>0</v>
      </c>
    </row>
    <row r="15" spans="1:11" ht="12.75">
      <c r="A15" s="207" t="s">
        <v>44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>
        <v>50136635</v>
      </c>
    </row>
    <row r="16" spans="1:11" ht="12.75">
      <c r="A16" s="207" t="s">
        <v>45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>
        <v>45180273</v>
      </c>
      <c r="K16" s="7">
        <v>8693208</v>
      </c>
    </row>
    <row r="17" spans="1:11" ht="12.75">
      <c r="A17" s="207" t="s">
        <v>46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>
        <v>143415322</v>
      </c>
      <c r="K17" s="7">
        <v>268481826</v>
      </c>
    </row>
    <row r="18" spans="1:11" ht="12.75">
      <c r="A18" s="196" t="s">
        <v>131</v>
      </c>
      <c r="B18" s="197"/>
      <c r="C18" s="197"/>
      <c r="D18" s="197"/>
      <c r="E18" s="197"/>
      <c r="F18" s="197"/>
      <c r="G18" s="197"/>
      <c r="H18" s="197"/>
      <c r="I18" s="1">
        <v>12</v>
      </c>
      <c r="J18" s="64">
        <f>SUM(J14:J17)</f>
        <v>569394419</v>
      </c>
      <c r="K18" s="53">
        <f>SUM(K14:K17)</f>
        <v>327311669</v>
      </c>
    </row>
    <row r="19" spans="1:11" ht="24.75" customHeight="1">
      <c r="A19" s="196" t="s">
        <v>30</v>
      </c>
      <c r="B19" s="197"/>
      <c r="C19" s="197"/>
      <c r="D19" s="197"/>
      <c r="E19" s="197"/>
      <c r="F19" s="197"/>
      <c r="G19" s="197"/>
      <c r="H19" s="19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24.75" customHeight="1">
      <c r="A20" s="196" t="s">
        <v>31</v>
      </c>
      <c r="B20" s="197"/>
      <c r="C20" s="197"/>
      <c r="D20" s="197"/>
      <c r="E20" s="197"/>
      <c r="F20" s="197"/>
      <c r="G20" s="197"/>
      <c r="H20" s="197"/>
      <c r="I20" s="1">
        <v>14</v>
      </c>
      <c r="J20" s="64">
        <f>IF(J18&gt;J13,J18-J13,0)</f>
        <v>130422906</v>
      </c>
      <c r="K20" s="53">
        <f>IF(K18&gt;K13,K18-K13,0)</f>
        <v>148051620</v>
      </c>
    </row>
    <row r="21" spans="1:11" ht="12.75">
      <c r="A21" s="213" t="s">
        <v>132</v>
      </c>
      <c r="B21" s="224"/>
      <c r="C21" s="224"/>
      <c r="D21" s="224"/>
      <c r="E21" s="224"/>
      <c r="F21" s="224"/>
      <c r="G21" s="224"/>
      <c r="H21" s="224"/>
      <c r="I21" s="258"/>
      <c r="J21" s="258"/>
      <c r="K21" s="259"/>
    </row>
    <row r="22" spans="1:11" ht="12.75">
      <c r="A22" s="207" t="s">
        <v>146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>
        <v>2988</v>
      </c>
      <c r="K22" s="7">
        <v>577678</v>
      </c>
    </row>
    <row r="23" spans="1:11" ht="12.75">
      <c r="A23" s="207" t="s">
        <v>147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>
        <v>0</v>
      </c>
      <c r="K23" s="7">
        <v>0</v>
      </c>
    </row>
    <row r="24" spans="1:11" ht="12.75">
      <c r="A24" s="207" t="s">
        <v>148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>
        <v>27712772</v>
      </c>
      <c r="K24" s="7">
        <v>33108745</v>
      </c>
    </row>
    <row r="25" spans="1:11" ht="12.75">
      <c r="A25" s="207" t="s">
        <v>149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>
        <v>1478092</v>
      </c>
      <c r="K25" s="7">
        <v>0</v>
      </c>
    </row>
    <row r="26" spans="1:11" ht="12.75">
      <c r="A26" s="207" t="s">
        <v>150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>
        <v>60515336</v>
      </c>
      <c r="K26" s="7">
        <v>191448295</v>
      </c>
    </row>
    <row r="27" spans="1:11" ht="12.75">
      <c r="A27" s="196" t="s">
        <v>136</v>
      </c>
      <c r="B27" s="197"/>
      <c r="C27" s="197"/>
      <c r="D27" s="197"/>
      <c r="E27" s="197"/>
      <c r="F27" s="197"/>
      <c r="G27" s="197"/>
      <c r="H27" s="197"/>
      <c r="I27" s="1">
        <v>20</v>
      </c>
      <c r="J27" s="64">
        <f>SUM(J22:J26)</f>
        <v>89709188</v>
      </c>
      <c r="K27" s="53">
        <f>SUM(K22:K26)</f>
        <v>225134718</v>
      </c>
    </row>
    <row r="28" spans="1:11" ht="12.75">
      <c r="A28" s="207" t="s">
        <v>101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>
        <v>81034945</v>
      </c>
      <c r="K28" s="7">
        <v>10993038</v>
      </c>
    </row>
    <row r="29" spans="1:11" ht="12.75">
      <c r="A29" s="207" t="s">
        <v>102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>
        <v>417965</v>
      </c>
      <c r="K29" s="7">
        <v>2291096</v>
      </c>
    </row>
    <row r="30" spans="1:11" ht="12.75">
      <c r="A30" s="207" t="s">
        <v>10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>
        <v>4966341</v>
      </c>
      <c r="K30" s="7">
        <v>0</v>
      </c>
    </row>
    <row r="31" spans="1:11" ht="12.75">
      <c r="A31" s="196" t="s">
        <v>2</v>
      </c>
      <c r="B31" s="197"/>
      <c r="C31" s="197"/>
      <c r="D31" s="197"/>
      <c r="E31" s="197"/>
      <c r="F31" s="197"/>
      <c r="G31" s="197"/>
      <c r="H31" s="197"/>
      <c r="I31" s="1">
        <v>24</v>
      </c>
      <c r="J31" s="64">
        <f>SUM(J28:J30)</f>
        <v>86419251</v>
      </c>
      <c r="K31" s="53">
        <f>SUM(K28:K30)</f>
        <v>13284134</v>
      </c>
    </row>
    <row r="32" spans="1:11" ht="24.75" customHeight="1">
      <c r="A32" s="196" t="s">
        <v>32</v>
      </c>
      <c r="B32" s="197"/>
      <c r="C32" s="197"/>
      <c r="D32" s="197"/>
      <c r="E32" s="197"/>
      <c r="F32" s="197"/>
      <c r="G32" s="197"/>
      <c r="H32" s="197"/>
      <c r="I32" s="1">
        <v>25</v>
      </c>
      <c r="J32" s="64">
        <f>IF(J27&gt;J31,J27-J31,0)</f>
        <v>3289937</v>
      </c>
      <c r="K32" s="53">
        <f>IF(K27&gt;K31,K27-K31,0)</f>
        <v>211850584</v>
      </c>
    </row>
    <row r="33" spans="1:11" ht="24.75" customHeight="1">
      <c r="A33" s="196" t="s">
        <v>33</v>
      </c>
      <c r="B33" s="197"/>
      <c r="C33" s="197"/>
      <c r="D33" s="197"/>
      <c r="E33" s="197"/>
      <c r="F33" s="197"/>
      <c r="G33" s="197"/>
      <c r="H33" s="19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3" t="s">
        <v>133</v>
      </c>
      <c r="B34" s="224"/>
      <c r="C34" s="224"/>
      <c r="D34" s="224"/>
      <c r="E34" s="224"/>
      <c r="F34" s="224"/>
      <c r="G34" s="224"/>
      <c r="H34" s="224"/>
      <c r="I34" s="258"/>
      <c r="J34" s="258"/>
      <c r="K34" s="259"/>
    </row>
    <row r="35" spans="1:11" ht="12.75">
      <c r="A35" s="207" t="s">
        <v>142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>
        <v>0</v>
      </c>
      <c r="K35" s="7">
        <v>0</v>
      </c>
    </row>
    <row r="36" spans="1:11" ht="12.75">
      <c r="A36" s="207" t="s">
        <v>23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>
        <v>129500000</v>
      </c>
      <c r="K36" s="7">
        <v>96587635</v>
      </c>
    </row>
    <row r="37" spans="1:11" ht="12.75">
      <c r="A37" s="207" t="s">
        <v>24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>
        <v>0</v>
      </c>
      <c r="K37" s="7">
        <v>0</v>
      </c>
    </row>
    <row r="38" spans="1:11" ht="12.75">
      <c r="A38" s="196" t="s">
        <v>59</v>
      </c>
      <c r="B38" s="197"/>
      <c r="C38" s="197"/>
      <c r="D38" s="197"/>
      <c r="E38" s="197"/>
      <c r="F38" s="197"/>
      <c r="G38" s="197"/>
      <c r="H38" s="197"/>
      <c r="I38" s="1">
        <v>30</v>
      </c>
      <c r="J38" s="64">
        <f>SUM(J35:J37)</f>
        <v>129500000</v>
      </c>
      <c r="K38" s="53">
        <f>SUM(K35:K37)</f>
        <v>96587635</v>
      </c>
    </row>
    <row r="39" spans="1:11" ht="12.75">
      <c r="A39" s="207" t="s">
        <v>25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>
        <v>2770232</v>
      </c>
      <c r="K39" s="7">
        <v>0</v>
      </c>
    </row>
    <row r="40" spans="1:11" ht="12.75">
      <c r="A40" s="207" t="s">
        <v>26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>
        <v>543497</v>
      </c>
      <c r="K40" s="7">
        <v>129210</v>
      </c>
    </row>
    <row r="41" spans="1:11" ht="12.75">
      <c r="A41" s="207" t="s">
        <v>27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>
        <v>1270914</v>
      </c>
      <c r="K41" s="7">
        <v>253845</v>
      </c>
    </row>
    <row r="42" spans="1:11" ht="12.75">
      <c r="A42" s="207" t="s">
        <v>28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>
        <v>0</v>
      </c>
      <c r="K42" s="7">
        <v>0</v>
      </c>
    </row>
    <row r="43" spans="1:11" ht="12.75">
      <c r="A43" s="207" t="s">
        <v>29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>
        <v>0</v>
      </c>
      <c r="K43" s="7">
        <v>2394464</v>
      </c>
    </row>
    <row r="44" spans="1:11" ht="12.75">
      <c r="A44" s="196" t="s">
        <v>60</v>
      </c>
      <c r="B44" s="197"/>
      <c r="C44" s="197"/>
      <c r="D44" s="197"/>
      <c r="E44" s="197"/>
      <c r="F44" s="197"/>
      <c r="G44" s="197"/>
      <c r="H44" s="197"/>
      <c r="I44" s="1">
        <v>36</v>
      </c>
      <c r="J44" s="64">
        <f>SUM(J39:J43)</f>
        <v>4584643</v>
      </c>
      <c r="K44" s="53">
        <f>SUM(K39:K43)</f>
        <v>2777519</v>
      </c>
    </row>
    <row r="45" spans="1:11" ht="26.25" customHeight="1">
      <c r="A45" s="196" t="s">
        <v>11</v>
      </c>
      <c r="B45" s="197"/>
      <c r="C45" s="197"/>
      <c r="D45" s="197"/>
      <c r="E45" s="197"/>
      <c r="F45" s="197"/>
      <c r="G45" s="197"/>
      <c r="H45" s="197"/>
      <c r="I45" s="1">
        <v>37</v>
      </c>
      <c r="J45" s="64">
        <f>IF(J38&gt;J44,J38-J44,0)</f>
        <v>124915357</v>
      </c>
      <c r="K45" s="53">
        <f>IF(K38&gt;K44,K38-K44,0)</f>
        <v>93810116</v>
      </c>
    </row>
    <row r="46" spans="1:11" ht="26.25" customHeight="1">
      <c r="A46" s="196" t="s">
        <v>12</v>
      </c>
      <c r="B46" s="197"/>
      <c r="C46" s="197"/>
      <c r="D46" s="197"/>
      <c r="E46" s="197"/>
      <c r="F46" s="197"/>
      <c r="G46" s="197"/>
      <c r="H46" s="19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7" t="s">
        <v>61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157609080</v>
      </c>
    </row>
    <row r="48" spans="1:11" ht="12.75">
      <c r="A48" s="207" t="s">
        <v>62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IF(J20-J19+J33-J32+J46-J45&gt;0,J20-J19+J33-J32+J46-J45,0)</f>
        <v>2217612</v>
      </c>
      <c r="K48" s="53">
        <f>IF(K20-K19+K33-K32+K46-K45&gt;0,K20-K19+K33-K32+K46-K45,0)</f>
        <v>0</v>
      </c>
    </row>
    <row r="49" spans="1:11" ht="12.75">
      <c r="A49" s="207" t="s">
        <v>134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>
        <v>79289918</v>
      </c>
      <c r="K49" s="7">
        <v>0</v>
      </c>
    </row>
    <row r="50" spans="1:11" ht="12.75">
      <c r="A50" s="207" t="s">
        <v>143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>
        <v>0</v>
      </c>
      <c r="K50" s="7">
        <v>157609080</v>
      </c>
    </row>
    <row r="51" spans="1:11" ht="12.75">
      <c r="A51" s="207" t="s">
        <v>144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>
        <v>2217612</v>
      </c>
      <c r="K51" s="7">
        <v>0</v>
      </c>
    </row>
    <row r="52" spans="1:11" ht="12.75">
      <c r="A52" s="229" t="s">
        <v>145</v>
      </c>
      <c r="B52" s="230"/>
      <c r="C52" s="230"/>
      <c r="D52" s="230"/>
      <c r="E52" s="230"/>
      <c r="F52" s="230"/>
      <c r="G52" s="230"/>
      <c r="H52" s="230"/>
      <c r="I52" s="4">
        <v>44</v>
      </c>
      <c r="J52" s="65">
        <f>J49+J50-J51</f>
        <v>77072306</v>
      </c>
      <c r="K52" s="61">
        <f>K49+K50-K51</f>
        <v>157609080</v>
      </c>
    </row>
    <row r="53" ht="12.75">
      <c r="J53" s="127"/>
    </row>
    <row r="54" ht="12.75">
      <c r="J54" s="125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7:K12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25" zoomScalePageLayoutView="0" workbookViewId="0" topLeftCell="A1">
      <selection activeCell="M28" sqref="M28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0" width="10.8515625" style="72" bestFit="1" customWidth="1"/>
    <col min="11" max="11" width="12.7109375" style="72" bestFit="1" customWidth="1"/>
    <col min="12" max="16384" width="9.140625" style="72" customWidth="1"/>
  </cols>
  <sheetData>
    <row r="1" spans="1:12" ht="12.75">
      <c r="A1" s="266" t="s">
        <v>246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71"/>
    </row>
    <row r="2" spans="1:12" ht="15.75">
      <c r="A2" s="42"/>
      <c r="B2" s="70"/>
      <c r="C2" s="276" t="s">
        <v>247</v>
      </c>
      <c r="D2" s="276"/>
      <c r="E2" s="73">
        <v>40817</v>
      </c>
      <c r="F2" s="43" t="s">
        <v>215</v>
      </c>
      <c r="G2" s="277">
        <v>40908</v>
      </c>
      <c r="H2" s="278"/>
      <c r="I2" s="70"/>
      <c r="J2" s="70"/>
      <c r="K2" s="70"/>
      <c r="L2" s="74"/>
    </row>
    <row r="3" spans="1:11" ht="23.25">
      <c r="A3" s="279" t="s">
        <v>50</v>
      </c>
      <c r="B3" s="279"/>
      <c r="C3" s="279"/>
      <c r="D3" s="279"/>
      <c r="E3" s="279"/>
      <c r="F3" s="279"/>
      <c r="G3" s="279"/>
      <c r="H3" s="279"/>
      <c r="I3" s="77" t="s">
        <v>270</v>
      </c>
      <c r="J3" s="67" t="s">
        <v>284</v>
      </c>
      <c r="K3" s="78" t="s">
        <v>124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80">
        <v>2</v>
      </c>
      <c r="J4" s="79" t="s">
        <v>248</v>
      </c>
      <c r="K4" s="79" t="s">
        <v>249</v>
      </c>
    </row>
    <row r="5" spans="1:11" ht="12.75">
      <c r="A5" s="268" t="s">
        <v>250</v>
      </c>
      <c r="B5" s="269"/>
      <c r="C5" s="269"/>
      <c r="D5" s="269"/>
      <c r="E5" s="269"/>
      <c r="F5" s="269"/>
      <c r="G5" s="269"/>
      <c r="H5" s="269"/>
      <c r="I5" s="44">
        <v>1</v>
      </c>
      <c r="J5" s="45">
        <v>164000000</v>
      </c>
      <c r="K5" s="45">
        <v>164000000</v>
      </c>
    </row>
    <row r="6" spans="1:11" ht="12.75">
      <c r="A6" s="268" t="s">
        <v>251</v>
      </c>
      <c r="B6" s="269"/>
      <c r="C6" s="269"/>
      <c r="D6" s="269"/>
      <c r="E6" s="269"/>
      <c r="F6" s="269"/>
      <c r="G6" s="269"/>
      <c r="H6" s="269"/>
      <c r="I6" s="44">
        <v>2</v>
      </c>
      <c r="J6" s="46">
        <v>16921764</v>
      </c>
      <c r="K6" s="46">
        <v>16921764</v>
      </c>
    </row>
    <row r="7" spans="1:11" ht="12.75">
      <c r="A7" s="268" t="s">
        <v>252</v>
      </c>
      <c r="B7" s="269"/>
      <c r="C7" s="269"/>
      <c r="D7" s="269"/>
      <c r="E7" s="269"/>
      <c r="F7" s="269"/>
      <c r="G7" s="269"/>
      <c r="H7" s="269"/>
      <c r="I7" s="44">
        <v>3</v>
      </c>
      <c r="J7" s="46">
        <v>6308560388</v>
      </c>
      <c r="K7" s="46">
        <v>6331871186</v>
      </c>
    </row>
    <row r="8" spans="1:11" ht="12.75">
      <c r="A8" s="268" t="s">
        <v>253</v>
      </c>
      <c r="B8" s="269"/>
      <c r="C8" s="269"/>
      <c r="D8" s="269"/>
      <c r="E8" s="269"/>
      <c r="F8" s="269"/>
      <c r="G8" s="269"/>
      <c r="H8" s="269"/>
      <c r="I8" s="44">
        <v>4</v>
      </c>
      <c r="J8" s="46">
        <v>38728424</v>
      </c>
      <c r="K8" s="46">
        <v>551391991</v>
      </c>
    </row>
    <row r="9" spans="1:11" ht="12.75">
      <c r="A9" s="268" t="s">
        <v>254</v>
      </c>
      <c r="B9" s="269"/>
      <c r="C9" s="269"/>
      <c r="D9" s="269"/>
      <c r="E9" s="269"/>
      <c r="F9" s="269"/>
      <c r="G9" s="269"/>
      <c r="H9" s="269"/>
      <c r="I9" s="44">
        <v>5</v>
      </c>
      <c r="J9" s="46">
        <v>528403538</v>
      </c>
      <c r="K9" s="46">
        <v>-30546626</v>
      </c>
    </row>
    <row r="10" spans="1:11" ht="12.75">
      <c r="A10" s="268" t="s">
        <v>255</v>
      </c>
      <c r="B10" s="269"/>
      <c r="C10" s="269"/>
      <c r="D10" s="269"/>
      <c r="E10" s="269"/>
      <c r="F10" s="269"/>
      <c r="G10" s="269"/>
      <c r="H10" s="269"/>
      <c r="I10" s="44">
        <v>6</v>
      </c>
      <c r="J10" s="46">
        <v>36150000</v>
      </c>
      <c r="K10" s="46">
        <v>36150000</v>
      </c>
    </row>
    <row r="11" spans="1:11" ht="12.75">
      <c r="A11" s="268" t="s">
        <v>256</v>
      </c>
      <c r="B11" s="269"/>
      <c r="C11" s="269"/>
      <c r="D11" s="269"/>
      <c r="E11" s="269"/>
      <c r="F11" s="269"/>
      <c r="G11" s="269"/>
      <c r="H11" s="269"/>
      <c r="I11" s="44">
        <v>7</v>
      </c>
      <c r="J11" s="46"/>
      <c r="K11" s="46">
        <v>0</v>
      </c>
    </row>
    <row r="12" spans="1:11" ht="12.75">
      <c r="A12" s="268" t="s">
        <v>257</v>
      </c>
      <c r="B12" s="269"/>
      <c r="C12" s="269"/>
      <c r="D12" s="269"/>
      <c r="E12" s="269"/>
      <c r="F12" s="269"/>
      <c r="G12" s="269"/>
      <c r="H12" s="269"/>
      <c r="I12" s="44">
        <v>8</v>
      </c>
      <c r="J12" s="46"/>
      <c r="K12" s="46"/>
    </row>
    <row r="13" spans="1:11" ht="12.75">
      <c r="A13" s="268" t="s">
        <v>258</v>
      </c>
      <c r="B13" s="269"/>
      <c r="C13" s="269"/>
      <c r="D13" s="269"/>
      <c r="E13" s="269"/>
      <c r="F13" s="269"/>
      <c r="G13" s="269"/>
      <c r="H13" s="269"/>
      <c r="I13" s="44">
        <v>9</v>
      </c>
      <c r="J13" s="46"/>
      <c r="K13" s="46"/>
    </row>
    <row r="14" spans="1:11" ht="12.75">
      <c r="A14" s="270" t="s">
        <v>259</v>
      </c>
      <c r="B14" s="271"/>
      <c r="C14" s="271"/>
      <c r="D14" s="271"/>
      <c r="E14" s="271"/>
      <c r="F14" s="271"/>
      <c r="G14" s="271"/>
      <c r="H14" s="271"/>
      <c r="I14" s="44">
        <v>10</v>
      </c>
      <c r="J14" s="75">
        <f>SUM(J5:J13)</f>
        <v>7092764114</v>
      </c>
      <c r="K14" s="75">
        <f>SUM(K5:K13)</f>
        <v>7069788315</v>
      </c>
    </row>
    <row r="15" spans="1:11" ht="12.75">
      <c r="A15" s="268" t="s">
        <v>260</v>
      </c>
      <c r="B15" s="269"/>
      <c r="C15" s="269"/>
      <c r="D15" s="269"/>
      <c r="E15" s="269"/>
      <c r="F15" s="269"/>
      <c r="G15" s="269"/>
      <c r="H15" s="269"/>
      <c r="I15" s="44">
        <v>11</v>
      </c>
      <c r="J15" s="46"/>
      <c r="K15" s="46"/>
    </row>
    <row r="16" spans="1:11" ht="12.75">
      <c r="A16" s="268" t="s">
        <v>261</v>
      </c>
      <c r="B16" s="269"/>
      <c r="C16" s="269"/>
      <c r="D16" s="269"/>
      <c r="E16" s="269"/>
      <c r="F16" s="269"/>
      <c r="G16" s="269"/>
      <c r="H16" s="269"/>
      <c r="I16" s="44">
        <v>12</v>
      </c>
      <c r="J16" s="46"/>
      <c r="K16" s="46"/>
    </row>
    <row r="17" spans="1:11" ht="12.75">
      <c r="A17" s="268" t="s">
        <v>262</v>
      </c>
      <c r="B17" s="269"/>
      <c r="C17" s="269"/>
      <c r="D17" s="269"/>
      <c r="E17" s="269"/>
      <c r="F17" s="269"/>
      <c r="G17" s="269"/>
      <c r="H17" s="269"/>
      <c r="I17" s="44">
        <v>13</v>
      </c>
      <c r="J17" s="46"/>
      <c r="K17" s="46"/>
    </row>
    <row r="18" spans="1:11" ht="12.75">
      <c r="A18" s="268" t="s">
        <v>263</v>
      </c>
      <c r="B18" s="269"/>
      <c r="C18" s="269"/>
      <c r="D18" s="269"/>
      <c r="E18" s="269"/>
      <c r="F18" s="269"/>
      <c r="G18" s="269"/>
      <c r="H18" s="269"/>
      <c r="I18" s="44">
        <v>14</v>
      </c>
      <c r="J18" s="46"/>
      <c r="K18" s="46"/>
    </row>
    <row r="19" spans="1:11" ht="12.75">
      <c r="A19" s="268" t="s">
        <v>264</v>
      </c>
      <c r="B19" s="269"/>
      <c r="C19" s="269"/>
      <c r="D19" s="269"/>
      <c r="E19" s="269"/>
      <c r="F19" s="269"/>
      <c r="G19" s="269"/>
      <c r="H19" s="269"/>
      <c r="I19" s="44">
        <v>15</v>
      </c>
      <c r="J19" s="46"/>
      <c r="K19" s="46"/>
    </row>
    <row r="20" spans="1:11" ht="12.75">
      <c r="A20" s="268" t="s">
        <v>265</v>
      </c>
      <c r="B20" s="269"/>
      <c r="C20" s="269"/>
      <c r="D20" s="269"/>
      <c r="E20" s="269"/>
      <c r="F20" s="269"/>
      <c r="G20" s="269"/>
      <c r="H20" s="269"/>
      <c r="I20" s="44">
        <v>16</v>
      </c>
      <c r="J20" s="46"/>
      <c r="K20" s="46"/>
    </row>
    <row r="21" spans="1:11" ht="12.75">
      <c r="A21" s="270" t="s">
        <v>266</v>
      </c>
      <c r="B21" s="271"/>
      <c r="C21" s="271"/>
      <c r="D21" s="271"/>
      <c r="E21" s="271"/>
      <c r="F21" s="271"/>
      <c r="G21" s="271"/>
      <c r="H21" s="271"/>
      <c r="I21" s="44">
        <v>17</v>
      </c>
      <c r="J21" s="76">
        <f>SUM(J15:J20)</f>
        <v>0</v>
      </c>
      <c r="K21" s="76">
        <f>SUM(K15:K20)</f>
        <v>0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60" t="s">
        <v>267</v>
      </c>
      <c r="B23" s="261"/>
      <c r="C23" s="261"/>
      <c r="D23" s="261"/>
      <c r="E23" s="261"/>
      <c r="F23" s="261"/>
      <c r="G23" s="261"/>
      <c r="H23" s="261"/>
      <c r="I23" s="47">
        <v>18</v>
      </c>
      <c r="J23" s="45">
        <v>7092764114</v>
      </c>
      <c r="K23" s="45">
        <v>7069788315</v>
      </c>
    </row>
    <row r="24" spans="1:11" ht="17.25" customHeight="1">
      <c r="A24" s="262" t="s">
        <v>268</v>
      </c>
      <c r="B24" s="263"/>
      <c r="C24" s="263"/>
      <c r="D24" s="263"/>
      <c r="E24" s="263"/>
      <c r="F24" s="263"/>
      <c r="G24" s="263"/>
      <c r="H24" s="263"/>
      <c r="I24" s="48">
        <v>19</v>
      </c>
      <c r="J24" s="76">
        <v>226429514</v>
      </c>
      <c r="K24" s="76">
        <v>201540721</v>
      </c>
    </row>
    <row r="25" spans="1:11" ht="30" customHeight="1">
      <c r="A25" s="264" t="s">
        <v>269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  <row r="27" ht="12.75">
      <c r="K27" s="126"/>
    </row>
    <row r="28" ht="12.75">
      <c r="K28" s="12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 J6:J10 J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1" t="s">
        <v>245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2" t="s">
        <v>281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Goran Golja</cp:lastModifiedBy>
  <cp:lastPrinted>2012-01-30T14:15:45Z</cp:lastPrinted>
  <dcterms:created xsi:type="dcterms:W3CDTF">2008-10-17T11:51:54Z</dcterms:created>
  <dcterms:modified xsi:type="dcterms:W3CDTF">2012-01-30T15:44:12Z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