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<sst xmlns="http://schemas.openxmlformats.org/spreadsheetml/2006/main" count="395" uniqueCount="343">
  <si>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</si>
  <si>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</si>
  <si>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</si>
  <si>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</si>
  <si>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</si>
  <si>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</si>
  <si>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</si>
  <si>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</si>
  <si>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</si>
  <si>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</si>
  <si>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</si>
  <si>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</si>
  <si>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</si>
  <si>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</si>
  <si>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</si>
  <si>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</si>
  <si>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</si>
  <si>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</si>
  <si>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</si>
  <si>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</si>
  <si>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</si>
  <si>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</si>
  <si>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</si>
  <si>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</si>
  <si>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</si>
  <si>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</si>
  <si>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</si>
  <si>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</si>
  <si>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</si>
  <si>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</si>
  <si>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</si>
  <si>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</si>
  <si>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</si>
  <si>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</si>
  <si>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</si>
  <si>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</si>
  <si>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</si>
  <si>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</si>
  <si>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</si>
  <si>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</si>
  <si>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</si>
  <si>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</si>
  <si>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</si>
  <si>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</si>
  <si>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</si>
  <si>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</si>
  <si>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</si>
  <si>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</si>
  <si>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</si>
  <si>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</si>
  <si>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</si>
  <si>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</si>
  <si>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</si>
  <si>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</si>
  <si>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</si>
  <si>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</si>
  <si>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</si>
  <si>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</si>
  <si>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</si>
  <si>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</si>
  <si>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</si>
  <si>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</si>
  <si>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</si>
  <si>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</si>
  <si>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</si>
  <si>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</si>
  <si>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</si>
  <si>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</si>
  <si>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</si>
  <si>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</si>
  <si>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</si>
  <si>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</si>
  <si>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</si>
  <si>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</si>
  <si>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</si>
  <si>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</si>
  <si>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</si>
  <si>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</si>
  <si>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</si>
  <si>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</si>
  <si>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</si>
  <si>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</si>
  <si>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</si>
  <si>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</si>
  <si>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</si>
  <si>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</si>
  <si>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</si>
  <si>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</si>
  <si>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</si>
  <si>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</si>
  <si>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</si>
  <si>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</si>
  <si>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</si>
  <si>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</si>
  <si>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</si>
  <si>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</si>
  <si>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</si>
  <si>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</si>
  <si>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</si>
  <si>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</si>
  <si>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</si>
  <si>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</si>
  <si>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</si>
  <si>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</si>
  <si>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</si>
  <si>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</si>
  <si>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</si>
  <si>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</si>
  <si>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</si>
  <si>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</si>
  <si>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</si>
  <si>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</si>
  <si>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</si>
  <si>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</si>
  <si>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</si>
  <si>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</si>
  <si>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</si>
  <si>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</si>
  <si>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</si>
  <si>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</si>
  <si>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</si>
  <si>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</si>
  <si>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</si>
  <si>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</si>
  <si>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</si>
  <si>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</si>
  <si>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</si>
  <si>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</si>
  <si>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</si>
  <si>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</si>
  <si>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</si>
  <si>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</si>
  <si>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</si>
  <si>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</si>
  <si>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</si>
  <si>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</si>
  <si>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</si>
  <si>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</si>
  <si>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</si>
  <si>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</si>
  <si>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</si>
  <si>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</si>
  <si>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</si>
  <si>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</si>
  <si>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</si>
  <si>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</si>
  <si>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</si>
  <si>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</si>
  <si>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</si>
  <si>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</si>
  <si>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</si>
  <si>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</si>
  <si>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</si>
  <si>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</si>
  <si>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</si>
  <si>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</si>
  <si>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</si>
  <si>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</si>
  <si>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</si>
  <si>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</si>
  <si>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</si>
  <si>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</si>
  <si>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</si>
  <si>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</si>
  <si>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</si>
  <si>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</si>
  <si>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</si>
  <si>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</si>
  <si>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</si>
  <si>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</si>
  <si>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</si>
  <si>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</si>
  <si>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</si>
  <si>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</si>
  <si>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</si>
  <si>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</si>
  <si>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</si>
  <si>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</si>
  <si>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</si>
  <si>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</si>
  <si>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</si>
  <si>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</si>
  <si>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</si>
  <si>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</si>
  <si>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</si>
  <si>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</si>
  <si>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</si>
  <si>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</si>
  <si>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</si>
  <si>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</si>
  <si>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</si>
  <si>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</si>
  <si>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</si>
  <si>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</si>
  <si>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</si>
  <si>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</si>
  <si>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</si>
  <si>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</si>
  <si>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</si>
  <si>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</si>
  <si>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</si>
  <si>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</si>
  <si>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</si>
  <si>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</si>
  <si>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</si>
  <si>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</si>
  <si>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</si>
  <si>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</si>
  <si>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</si>
  <si>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</si>
  <si>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</si>
  <si>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</si>
  <si>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</si>
  <si>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</si>
  <si>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</si>
  <si>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</si>
  <si>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</si>
  <si>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</si>
  <si>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</si>
  <si>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</si>
  <si>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</si>
  <si>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</si>
  <si>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</si>
  <si>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</si>
  <si>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</si>
  <si>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</si>
  <si>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</si>
  <si>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</si>
  <si>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</si>
  <si>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</si>
  <si>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</si>
  <si>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</si>
  <si>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</si>
  <si>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</si>
  <si>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</si>
  <si>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</si>
  <si>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</si>
  <si>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</si>
  <si>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</si>
  <si>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</si>
  <si>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</si>
  <si>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</si>
  <si>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</si>
  <si>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</si>
  <si>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</si>
  <si>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</si>
  <si>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</si>
  <si>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</si>
  <si>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</si>
  <si>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</si>
  <si>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</si>
  <si>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</si>
  <si>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</si>
  <si>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</si>
  <si>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</si>
  <si>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</si>
  <si>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</si>
  <si>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</si>
  <si>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</si>
  <si>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</si>
  <si>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</si>
  <si>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</si>
  <si>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</si>
  <si>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</si>
  <si>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</si>
  <si>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</si>
  <si>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</si>
  <si>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</si>
  <si>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</si>
  <si>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</si>
  <si>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</si>
  <si>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</si>
  <si>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</si>
  <si>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</si>
  <si>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</si>
  <si>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</si>
  <si>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</si>
  <si>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</si>
  <si>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</si>
  <si>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</si>
  <si>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</si>
  <si>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</si>
  <si>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</si>
  <si>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</si>
  <si>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</si>
  <si>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</si>
  <si>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</si>
  <si>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</si>
  <si>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</si>
  <si>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</si>
  <si>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</si>
  <si>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</si>
  <si>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</si>
  <si>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</si>
  <si>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</si>
  <si>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</si>
  <si>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</si>
  <si>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</si>
  <si>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</si>
  <si>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</si>
  <si>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</si>
  <si>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</si>
  <si>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</si>
  <si>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</si>
  <si>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</si>
  <si>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</si>
  <si>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</si>
  <si>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</si>
  <si>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</si>
  <si>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</si>
  <si>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</si>
  <si>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</si>
  <si>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</si>
  <si>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</si>
  <si>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</si>
  <si>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</si>
  <si>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</si>
  <si>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</si>
  <si>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</si>
  <si>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</si>
  <si>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</si>
  <si>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</si>
  <si>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</si>
  <si>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</si>
  <si>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</si>
  <si>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</si>
  <si>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</si>
  <si>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</si>
  <si>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</si>
  <si>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</si>
  <si>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</si>
  <si>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</si>
  <si>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NE</t>
  </si>
  <si>
    <t>7010</t>
  </si>
  <si>
    <t>Vitomir Palinec</t>
  </si>
  <si>
    <t>052 801 118</t>
  </si>
  <si>
    <t>052 811 284</t>
  </si>
  <si>
    <t>Branko Zec</t>
  </si>
  <si>
    <r>
      <t xml:space="preserve">stanje na dan 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09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>.</t>
    </r>
  </si>
  <si>
    <r>
      <t xml:space="preserve">Obveznik: </t>
    </r>
    <r>
      <rPr>
        <b/>
        <u val="single"/>
        <sz val="10"/>
        <rFont val="Arial"/>
        <family val="2"/>
      </rPr>
      <t xml:space="preserve"> ADRIS GRUPA d.d.                                                                                      </t>
    </r>
  </si>
  <si>
    <r>
      <t xml:space="preserve">u razdoblju 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09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>.</t>
    </r>
  </si>
  <si>
    <r>
      <t xml:space="preserve">Obveznik: </t>
    </r>
    <r>
      <rPr>
        <b/>
        <u val="single"/>
        <sz val="8"/>
        <rFont val="Arial"/>
        <family val="2"/>
      </rPr>
      <t xml:space="preserve">ADRIS GRUPA d.d.                                                                                                                                     </t>
    </r>
  </si>
  <si>
    <r>
      <t xml:space="preserve">Obveznik: </t>
    </r>
    <r>
      <rPr>
        <b/>
        <u val="single"/>
        <sz val="10"/>
        <rFont val="Arial"/>
        <family val="2"/>
      </rPr>
      <t xml:space="preserve">ADRIS GRUPA d.d.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</si>
</sst>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52210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374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18</v>
      </c>
      <c r="D24" s="143" t="s">
        <v>331</v>
      </c>
      <c r="E24" s="151"/>
      <c r="F24" s="151"/>
      <c r="G24" s="152"/>
      <c r="H24" s="51" t="s">
        <v>261</v>
      </c>
      <c r="I24" s="122">
        <v>42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336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337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212" zoomScalePageLayoutView="0" workbookViewId="0" topLeftCell="A1">
      <selection activeCell="A122" sqref="A122"/>
    </sheetView>
  </sheetViews>
  <sheetFormatPr defaultColWidth="9.140625" defaultRowHeight="12.75"/>
  <cols>
    <col min="1" max="9" width="9.140625" style="52" customWidth="1"/>
    <col min="10" max="11" width="10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339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2296586599</v>
      </c>
      <c r="K8" s="53">
        <f>K9+K16+K26+K35+K39</f>
        <v>2329461326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5267939</v>
      </c>
      <c r="K9" s="53">
        <f>SUM(K10:K15)</f>
        <v>4594745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80501</v>
      </c>
      <c r="K11" s="7">
        <v>116000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2282734</v>
      </c>
      <c r="K14" s="7">
        <v>2320604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2904704</v>
      </c>
      <c r="K15" s="7">
        <v>2158141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113592401</v>
      </c>
      <c r="K16" s="53">
        <f>SUM(K17:K25)</f>
        <v>113880586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32738810</v>
      </c>
      <c r="K17" s="7">
        <v>32738810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21282188</v>
      </c>
      <c r="K18" s="7">
        <v>31103635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1234849</v>
      </c>
      <c r="K19" s="7">
        <v>1224330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1889090</v>
      </c>
      <c r="K20" s="7">
        <v>3114455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4909808</v>
      </c>
      <c r="K22" s="7">
        <v>4906862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38215860</v>
      </c>
      <c r="K23" s="7">
        <v>27105794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2725796</v>
      </c>
      <c r="K24" s="7">
        <v>3090700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10596000</v>
      </c>
      <c r="K25" s="7">
        <v>10596000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2168638227</v>
      </c>
      <c r="K26" s="53">
        <f>SUM(K27:K34)</f>
        <v>2201915191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2104796348</v>
      </c>
      <c r="K27" s="7">
        <v>2138279818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61722700</v>
      </c>
      <c r="K29" s="7">
        <v>61722700</v>
      </c>
    </row>
    <row r="30" spans="1:11" ht="14.25" customHeight="1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2119179</v>
      </c>
      <c r="K32" s="7">
        <v>1912673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115101</v>
      </c>
      <c r="K35" s="53">
        <f>SUM(K36:K38)</f>
        <v>97873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115101</v>
      </c>
      <c r="K37" s="7">
        <v>97873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8972931</v>
      </c>
      <c r="K39" s="7">
        <v>8972931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3624538723</v>
      </c>
      <c r="K40" s="53">
        <f>K41+K49+K56+K64</f>
        <v>4074084255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29145300</v>
      </c>
      <c r="K49" s="53">
        <f>SUM(K50:K55)</f>
        <v>20821193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23144605</v>
      </c>
      <c r="K50" s="7">
        <v>11160891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515478</v>
      </c>
      <c r="K51" s="7">
        <v>1107546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13094</v>
      </c>
      <c r="K53" s="7">
        <v>14164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1068959</v>
      </c>
      <c r="K54" s="7">
        <v>1246621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4403164</v>
      </c>
      <c r="K55" s="7">
        <v>7291971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3594537788</v>
      </c>
      <c r="K56" s="53">
        <f>SUM(K57:K63)</f>
        <v>4052280242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1258582789</v>
      </c>
      <c r="K58" s="7">
        <v>1347239327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299216689</v>
      </c>
      <c r="K61" s="7">
        <v>290463349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2036738310</v>
      </c>
      <c r="K62" s="7">
        <v>2414577566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855635</v>
      </c>
      <c r="K64" s="7">
        <v>982820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66681</v>
      </c>
      <c r="K65" s="7">
        <v>272457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5921192003</v>
      </c>
      <c r="K66" s="53">
        <f>K7+K8+K40+K65</f>
        <v>6403818038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5372362449</v>
      </c>
      <c r="K69" s="54">
        <f>K70+K71+K72+K78+K79+K82+K85</f>
        <v>5825873430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164000000</v>
      </c>
      <c r="K70" s="7">
        <v>164000000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16921764</v>
      </c>
      <c r="K71" s="7">
        <v>16921764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4565137453</v>
      </c>
      <c r="K72" s="53">
        <f>K73+K74-K75+K76+K77</f>
        <v>5039336761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12448675</v>
      </c>
      <c r="K73" s="7">
        <v>12448675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41459113</v>
      </c>
      <c r="K74" s="7">
        <v>41459113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41459113</v>
      </c>
      <c r="K75" s="7">
        <v>41459113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4552688778</v>
      </c>
      <c r="K76" s="7">
        <v>5026888086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152103924</v>
      </c>
      <c r="K79" s="53">
        <f>K80-K81</f>
        <v>38728424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152103924</v>
      </c>
      <c r="K80" s="7">
        <v>38728424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474199308</v>
      </c>
      <c r="K82" s="53">
        <f>K83-K84</f>
        <v>566886481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474199308</v>
      </c>
      <c r="K83" s="7">
        <v>566886481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44349412</v>
      </c>
      <c r="K86" s="53">
        <f>SUM(K87:K89)</f>
        <v>44349412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6545035</v>
      </c>
      <c r="K87" s="7">
        <v>6545035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37804377</v>
      </c>
      <c r="K89" s="7">
        <v>37804377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74580</v>
      </c>
      <c r="K90" s="53">
        <f>SUM(K91:K99)</f>
        <v>67327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74580</v>
      </c>
      <c r="K98" s="7">
        <v>67327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504102770</v>
      </c>
      <c r="K100" s="53">
        <f>SUM(K101:K112)</f>
        <v>523385521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451092630</v>
      </c>
      <c r="K101" s="7">
        <v>481795712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170548</v>
      </c>
      <c r="K104" s="7">
        <v>72000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18042240</v>
      </c>
      <c r="K105" s="7">
        <v>15654499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11151264</v>
      </c>
      <c r="K108" s="7">
        <v>6447806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13259672</v>
      </c>
      <c r="K109" s="7">
        <v>7285674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10386416</v>
      </c>
      <c r="K110" s="7">
        <v>12129830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/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302792</v>
      </c>
      <c r="K113" s="7">
        <v>10142348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5921192003</v>
      </c>
      <c r="K114" s="53">
        <f>K69+K86+K90+K100+K113</f>
        <v>6403818038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69" sqref="A69:M6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40151411</v>
      </c>
      <c r="K7" s="54">
        <f>SUM(K8:K9)</f>
        <v>12999138</v>
      </c>
      <c r="L7" s="54">
        <f>SUM(L8:L9)</f>
        <v>39787948</v>
      </c>
      <c r="M7" s="54">
        <f>SUM(M8:M9)</f>
        <v>13009921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37157332</v>
      </c>
      <c r="K8" s="7">
        <v>12015874</v>
      </c>
      <c r="L8" s="7">
        <v>36488170</v>
      </c>
      <c r="M8" s="7">
        <v>11794142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2994079</v>
      </c>
      <c r="K9" s="7">
        <v>983264</v>
      </c>
      <c r="L9" s="7">
        <v>3299778</v>
      </c>
      <c r="M9" s="7">
        <v>1215779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64524648</v>
      </c>
      <c r="K10" s="53">
        <f>K11+K12+K16+K20+K21+K22+K25+K26</f>
        <v>42421195</v>
      </c>
      <c r="L10" s="53">
        <f>L11+L12+L16+L20+L21+L22+L25+L26</f>
        <v>52104495</v>
      </c>
      <c r="M10" s="53">
        <f>M11+M12+M16+M20+M21+M22+M25+M26</f>
        <v>25704942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12959416</v>
      </c>
      <c r="K12" s="53">
        <f>SUM(K13:K15)</f>
        <v>5096767</v>
      </c>
      <c r="L12" s="53">
        <f>SUM(L13:L15)</f>
        <v>10937929</v>
      </c>
      <c r="M12" s="53">
        <f>SUM(M13:M15)</f>
        <v>4278792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1079762</v>
      </c>
      <c r="K13" s="7">
        <v>397176</v>
      </c>
      <c r="L13" s="7">
        <v>1156578</v>
      </c>
      <c r="M13" s="7">
        <v>379974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11879654</v>
      </c>
      <c r="K15" s="7">
        <v>4699591</v>
      </c>
      <c r="L15" s="7">
        <v>9781351</v>
      </c>
      <c r="M15" s="7">
        <v>3898818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26546491</v>
      </c>
      <c r="K16" s="53">
        <f>SUM(K17:K19)</f>
        <v>18697398</v>
      </c>
      <c r="L16" s="53">
        <f>SUM(L17:L19)</f>
        <v>22653831</v>
      </c>
      <c r="M16" s="53">
        <f>SUM(M17:M19)</f>
        <v>13701068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12657138</v>
      </c>
      <c r="K17" s="7">
        <v>9075590</v>
      </c>
      <c r="L17" s="7">
        <v>11308436</v>
      </c>
      <c r="M17" s="7">
        <v>6868430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9993451</v>
      </c>
      <c r="K18" s="7">
        <v>6877821</v>
      </c>
      <c r="L18" s="7">
        <v>8100414</v>
      </c>
      <c r="M18" s="7">
        <v>4863249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3895902</v>
      </c>
      <c r="K19" s="7">
        <v>2743987</v>
      </c>
      <c r="L19" s="7">
        <v>3244981</v>
      </c>
      <c r="M19" s="7">
        <v>1969389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3664459</v>
      </c>
      <c r="K20" s="7">
        <v>1199261</v>
      </c>
      <c r="L20" s="7">
        <v>3319914</v>
      </c>
      <c r="M20" s="7">
        <v>1161565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19364419</v>
      </c>
      <c r="K21" s="7">
        <v>15920954</v>
      </c>
      <c r="L21" s="7">
        <v>14194263</v>
      </c>
      <c r="M21" s="7">
        <v>6094463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1989863</v>
      </c>
      <c r="K26" s="7">
        <v>1506815</v>
      </c>
      <c r="L26" s="7">
        <v>998558</v>
      </c>
      <c r="M26" s="7">
        <v>469054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135259290</v>
      </c>
      <c r="K27" s="53">
        <f>SUM(K28:K32)</f>
        <v>54485860</v>
      </c>
      <c r="L27" s="53">
        <f>SUM(L28:L32)</f>
        <v>634686826</v>
      </c>
      <c r="M27" s="53">
        <f>SUM(M28:M32)</f>
        <v>511980996</v>
      </c>
    </row>
    <row r="28" spans="1:13" ht="24.75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40460541</v>
      </c>
      <c r="K28" s="7">
        <v>6107629</v>
      </c>
      <c r="L28" s="7">
        <v>467653933</v>
      </c>
      <c r="M28" s="7">
        <v>434687994</v>
      </c>
    </row>
    <row r="29" spans="1:13" ht="24.7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94798745</v>
      </c>
      <c r="K29" s="7">
        <v>48378230</v>
      </c>
      <c r="L29" s="7">
        <v>167032893</v>
      </c>
      <c r="M29" s="7">
        <v>77293002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4</v>
      </c>
      <c r="K32" s="7">
        <v>1</v>
      </c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60409815</v>
      </c>
      <c r="K33" s="53">
        <f>SUM(K34:K37)</f>
        <v>3735048</v>
      </c>
      <c r="L33" s="53">
        <f>SUM(L34:L37)</f>
        <v>42703764</v>
      </c>
      <c r="M33" s="53">
        <f>SUM(M34:M37)</f>
        <v>16161709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23111180</v>
      </c>
      <c r="K34" s="7">
        <v>-6979164</v>
      </c>
      <c r="L34" s="7">
        <v>23817541</v>
      </c>
      <c r="M34" s="7">
        <v>10166604</v>
      </c>
    </row>
    <row r="35" spans="1:13" ht="26.25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12163632</v>
      </c>
      <c r="K35" s="7">
        <v>-3001584</v>
      </c>
      <c r="L35" s="7">
        <v>13412422</v>
      </c>
      <c r="M35" s="7">
        <v>5995104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25135003</v>
      </c>
      <c r="K36" s="7">
        <v>13715796</v>
      </c>
      <c r="L36" s="7">
        <v>5473800</v>
      </c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>
        <v>1</v>
      </c>
      <c r="M37" s="7">
        <v>1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175410701</v>
      </c>
      <c r="K42" s="53">
        <f>K7+K27+K38+K40</f>
        <v>67484998</v>
      </c>
      <c r="L42" s="53">
        <f>L7+L27+L38+L40</f>
        <v>674474774</v>
      </c>
      <c r="M42" s="53">
        <f>M7+M27+M38+M40</f>
        <v>524990917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124934463</v>
      </c>
      <c r="K43" s="53">
        <f>K10+K33+K39+K41</f>
        <v>46156243</v>
      </c>
      <c r="L43" s="53">
        <f>L10+L33+L39+L41</f>
        <v>94808259</v>
      </c>
      <c r="M43" s="53">
        <f>M10+M33+M39+M41</f>
        <v>41866651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50476238</v>
      </c>
      <c r="K44" s="53">
        <f>K42-K43</f>
        <v>21328755</v>
      </c>
      <c r="L44" s="53">
        <f>L42-L43</f>
        <v>579666515</v>
      </c>
      <c r="M44" s="53">
        <f>M42-M43</f>
        <v>483124266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50476238</v>
      </c>
      <c r="K45" s="53">
        <f>IF(K42&gt;K43,K42-K43,0)</f>
        <v>21328755</v>
      </c>
      <c r="L45" s="53">
        <f>IF(L42&gt;L43,L42-L43,0)</f>
        <v>579666515</v>
      </c>
      <c r="M45" s="53">
        <f>IF(M42&gt;M43,M42-M43,0)</f>
        <v>483124266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12446617</v>
      </c>
      <c r="K47" s="7">
        <v>4102549</v>
      </c>
      <c r="L47" s="7">
        <v>12780034</v>
      </c>
      <c r="M47" s="7">
        <v>4338743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38029621</v>
      </c>
      <c r="K48" s="53">
        <f>K44-K47</f>
        <v>17226206</v>
      </c>
      <c r="L48" s="53">
        <f>L44-L47</f>
        <v>566886481</v>
      </c>
      <c r="M48" s="53">
        <f>M44-M47</f>
        <v>478785523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38029621</v>
      </c>
      <c r="K49" s="53">
        <f>IF(K48&gt;0,K48,0)</f>
        <v>17226206</v>
      </c>
      <c r="L49" s="53">
        <f>IF(L48&gt;0,L48,0)</f>
        <v>566886481</v>
      </c>
      <c r="M49" s="53">
        <f>IF(M48&gt;0,M48,0)</f>
        <v>478785523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38029621</v>
      </c>
      <c r="K56" s="6">
        <v>17226206</v>
      </c>
      <c r="L56" s="6">
        <v>566886481</v>
      </c>
      <c r="M56" s="6">
        <v>478785523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25.5" customHeight="1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25.5" customHeight="1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26.25" customHeight="1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38029621</v>
      </c>
      <c r="K67" s="61">
        <f>K56+K66</f>
        <v>17226206</v>
      </c>
      <c r="L67" s="61">
        <f>L56+L66</f>
        <v>566886481</v>
      </c>
      <c r="M67" s="61">
        <f>M56+M66</f>
        <v>478785523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">
      <selection activeCell="A30" sqref="A30:H30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50476238</v>
      </c>
      <c r="K7" s="7">
        <v>579666515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3664459</v>
      </c>
      <c r="K8" s="7">
        <v>3319914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245794127</v>
      </c>
      <c r="K9" s="7">
        <v>19282751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13425690</v>
      </c>
      <c r="K10" s="7">
        <v>8324107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313360514</v>
      </c>
      <c r="K13" s="53">
        <f>SUM(K7:K12)</f>
        <v>610593287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293657522</v>
      </c>
      <c r="K17" s="7">
        <v>548206126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293657522</v>
      </c>
      <c r="K18" s="53">
        <f>SUM(K14:K17)</f>
        <v>548206126</v>
      </c>
    </row>
    <row r="19" spans="1:11" ht="25.5" customHeight="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19702992</v>
      </c>
      <c r="K19" s="53">
        <f>IF(K13&gt;K18,K13-K18,0)</f>
        <v>62387161</v>
      </c>
    </row>
    <row r="20" spans="1:11" ht="25.5" customHeight="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4500</v>
      </c>
      <c r="K22" s="7">
        <v>343338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69616322</v>
      </c>
      <c r="K24" s="7">
        <v>83726681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580920</v>
      </c>
      <c r="K25" s="7">
        <v>415119202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26582137</v>
      </c>
      <c r="K26" s="7">
        <v>8514157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96783879</v>
      </c>
      <c r="K27" s="53">
        <f>SUM(K22:K26)</f>
        <v>507703378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2088713</v>
      </c>
      <c r="K28" s="7">
        <v>2934905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1607203</v>
      </c>
      <c r="K29" s="7">
        <v>33483470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238969029</v>
      </c>
      <c r="K30" s="7">
        <v>446011767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242664945</v>
      </c>
      <c r="K31" s="53">
        <f>SUM(K28:K30)</f>
        <v>482430142</v>
      </c>
    </row>
    <row r="32" spans="1:11" ht="26.25" customHeight="1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25273236</v>
      </c>
    </row>
    <row r="33" spans="1:11" ht="26.25" customHeight="1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145881066</v>
      </c>
      <c r="K33" s="53">
        <f>IF(K31&gt;K27,K31-K27,0)</f>
        <v>0</v>
      </c>
    </row>
    <row r="34" spans="1:11" ht="17.25" customHeight="1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236258069</v>
      </c>
      <c r="K36" s="7">
        <v>24106127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236258069</v>
      </c>
      <c r="K38" s="53">
        <f>SUM(K35:K37)</f>
        <v>24106127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56657</v>
      </c>
      <c r="K39" s="7">
        <v>7253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110301083</v>
      </c>
      <c r="K40" s="7">
        <v>111632086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110357740</v>
      </c>
      <c r="K44" s="53">
        <f>SUM(K39:K43)</f>
        <v>111639339</v>
      </c>
    </row>
    <row r="45" spans="1:11" ht="26.25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125900329</v>
      </c>
      <c r="K45" s="53">
        <f>IF(K38&gt;K44,K38-K44,0)</f>
        <v>0</v>
      </c>
    </row>
    <row r="46" spans="1:11" ht="26.25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87533212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127185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277745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1452483</v>
      </c>
      <c r="K49" s="7">
        <v>855635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127185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277745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1174738</v>
      </c>
      <c r="K52" s="61">
        <f>K49+K50-K51</f>
        <v>982820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52" sqref="A52:H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24" customHeight="1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24" customHeight="1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25.5" customHeight="1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25.5" customHeight="1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26.25" customHeight="1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26.25" customHeight="1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24" sqref="A24:H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40544</v>
      </c>
      <c r="F2" s="43" t="s">
        <v>250</v>
      </c>
      <c r="G2" s="269">
        <v>40816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164000000</v>
      </c>
      <c r="K5" s="45">
        <v>164000000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16921764</v>
      </c>
      <c r="K6" s="46">
        <v>16921764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4565137453</v>
      </c>
      <c r="K7" s="46">
        <v>5039336761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152103924</v>
      </c>
      <c r="K8" s="46">
        <v>38728424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474199308</v>
      </c>
      <c r="K9" s="46">
        <v>566886481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5372362449</v>
      </c>
      <c r="K14" s="79">
        <f>SUM(K5:K13)</f>
        <v>5825873430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2011-03-28T11:17:39Z</cp:lastPrinted>
  <dcterms:created xsi:type="dcterms:W3CDTF">2008-10-17T11:51:54Z</dcterms:created>
  <dcterms:modified xsi:type="dcterms:W3CDTF">2011-10-28T09:14:52Z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