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<sst xmlns="http://schemas.openxmlformats.org/spreadsheetml/2006/main" count="394" uniqueCount="342">
  <si>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</si>
  <si>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</si>
  <si>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</si>
  <si>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</si>
  <si>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</si>
  <si>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</si>
  <si>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</si>
  <si>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</si>
  <si>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</si>
  <si>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</si>
  <si>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</si>
  <si>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</si>
  <si>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</si>
  <si>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</si>
  <si>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</si>
  <si>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</si>
  <si>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</si>
  <si>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</si>
  <si>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</si>
  <si>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</si>
  <si>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</si>
  <si>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</si>
  <si>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</si>
  <si>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</si>
  <si>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</si>
  <si>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</si>
  <si>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</si>
  <si>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</si>
  <si>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</si>
  <si>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</si>
  <si>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</si>
  <si>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</si>
  <si>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</si>
  <si>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</si>
  <si>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</si>
  <si>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</si>
  <si>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</si>
  <si>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</si>
  <si>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</si>
  <si>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</si>
  <si>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</si>
  <si>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</si>
  <si>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</si>
  <si>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</si>
  <si>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</si>
  <si>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</si>
  <si>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</si>
  <si>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</si>
  <si>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</si>
  <si>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</si>
  <si>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</si>
  <si>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</si>
  <si>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</si>
  <si>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</si>
  <si>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</si>
  <si>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</si>
  <si>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</si>
  <si>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</si>
  <si>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</si>
  <si>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</si>
  <si>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</si>
  <si>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</si>
  <si>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</si>
  <si>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</si>
  <si>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</si>
  <si>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</si>
  <si>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</si>
  <si>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</si>
  <si>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</si>
  <si>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</si>
  <si>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</si>
  <si>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</si>
  <si>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</si>
  <si>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</si>
  <si>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</si>
  <si>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</si>
  <si>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</si>
  <si>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</si>
  <si>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</si>
  <si>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</si>
  <si>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</si>
  <si>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</si>
  <si>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</si>
  <si>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</si>
  <si>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</si>
  <si>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</si>
  <si>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</si>
  <si>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</si>
  <si>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</si>
  <si>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</si>
  <si>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</si>
  <si>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</si>
  <si>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</si>
  <si>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</si>
  <si>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</si>
  <si>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</si>
  <si>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</si>
  <si>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</si>
  <si>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</si>
  <si>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</si>
  <si>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</si>
  <si>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</si>
  <si>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</si>
  <si>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</si>
  <si>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</si>
  <si>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</si>
  <si>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</si>
  <si>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</si>
  <si>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</si>
  <si>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</si>
  <si>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</si>
  <si>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</si>
  <si>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</si>
  <si>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</si>
  <si>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</si>
  <si>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</si>
  <si>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</si>
  <si>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</si>
  <si>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</si>
  <si>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</si>
  <si>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</si>
  <si>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</si>
  <si>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</si>
  <si>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</si>
  <si>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</si>
  <si>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</si>
  <si>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</si>
  <si>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</si>
  <si>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</si>
  <si>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</si>
  <si>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</si>
  <si>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</si>
  <si>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</si>
  <si>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</si>
  <si>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</si>
  <si>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</si>
  <si>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</si>
  <si>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</si>
  <si>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</si>
  <si>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</si>
  <si>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</si>
  <si>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</si>
  <si>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</si>
  <si>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</si>
  <si>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</si>
  <si>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</si>
  <si>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</si>
  <si>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</si>
  <si>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</si>
  <si>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</si>
  <si>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</si>
  <si>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</si>
  <si>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</si>
  <si>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</si>
  <si>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</si>
  <si>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</si>
  <si>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</si>
  <si>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</si>
  <si>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</si>
  <si>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</si>
  <si>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</si>
  <si>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</si>
  <si>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</si>
  <si>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</si>
  <si>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</si>
  <si>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</si>
  <si>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</si>
  <si>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</si>
  <si>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</si>
  <si>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</si>
  <si>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</si>
  <si>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</si>
  <si>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</si>
  <si>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</si>
  <si>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</si>
  <si>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</si>
  <si>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</si>
  <si>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</si>
  <si>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</si>
  <si>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</si>
  <si>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</si>
  <si>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</si>
  <si>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</si>
  <si>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</si>
  <si>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</si>
  <si>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</si>
  <si>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</si>
  <si>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</si>
  <si>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</si>
  <si>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</si>
  <si>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</si>
  <si>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</si>
  <si>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</si>
  <si>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</si>
  <si>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</si>
  <si>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</si>
  <si>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</si>
  <si>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</si>
  <si>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</si>
  <si>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</si>
  <si>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</si>
  <si>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</si>
  <si>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</si>
  <si>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</si>
  <si>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</si>
  <si>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</si>
  <si>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</si>
  <si>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</si>
  <si>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</si>
  <si>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</si>
  <si>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</si>
  <si>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</si>
  <si>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</si>
  <si>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</si>
  <si>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</si>
  <si>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</si>
  <si>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</si>
  <si>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</si>
  <si>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</si>
  <si>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</si>
  <si>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</si>
  <si>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</si>
  <si>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</si>
  <si>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</si>
  <si>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</si>
  <si>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</si>
  <si>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</si>
  <si>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</si>
  <si>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</si>
  <si>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</si>
  <si>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</si>
  <si>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</si>
  <si>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</si>
  <si>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</si>
  <si>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</si>
  <si>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</si>
  <si>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</si>
  <si>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</si>
  <si>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</si>
  <si>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</si>
  <si>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</si>
  <si>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</si>
  <si>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</si>
  <si>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</si>
  <si>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</si>
  <si>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</si>
  <si>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</si>
  <si>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</si>
  <si>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</si>
  <si>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</si>
  <si>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</si>
  <si>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</si>
  <si>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</si>
  <si>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</si>
  <si>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</si>
  <si>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</si>
  <si>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</si>
  <si>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</si>
  <si>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</si>
  <si>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</si>
  <si>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</si>
  <si>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</si>
  <si>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</si>
  <si>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</si>
  <si>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</si>
  <si>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</si>
  <si>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</si>
  <si>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</si>
  <si>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</si>
  <si>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</si>
  <si>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</si>
  <si>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</si>
  <si>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</si>
  <si>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</si>
  <si>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</si>
  <si>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</si>
  <si>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</si>
  <si>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</si>
  <si>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</si>
  <si>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</si>
  <si>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</si>
  <si>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</si>
  <si>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</si>
  <si>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</si>
  <si>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</si>
  <si>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</si>
  <si>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</si>
  <si>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</si>
  <si>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</si>
  <si>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</si>
  <si>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</si>
  <si>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</si>
  <si>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</si>
  <si>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</si>
  <si>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</si>
  <si>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</si>
  <si>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</si>
  <si>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</si>
  <si>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</si>
  <si>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</si>
  <si>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</si>
  <si>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</si>
  <si>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</si>
  <si>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</si>
  <si>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</si>
  <si>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</si>
  <si>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</si>
  <si>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</si>
  <si>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</si>
  <si>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</si>
  <si>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</si>
  <si>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</si>
  <si>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</si>
  <si>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</si>
  <si>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</si>
  <si>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</si>
  <si>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</si>
  <si>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</si>
  <si>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</si>
  <si>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</si>
  <si>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</si>
  <si>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</si>
  <si>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</si>
  <si>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</si>
  <si>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</si>
  <si>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</si>
  <si>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</si>
  <si>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</si>
  <si>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</si>
  <si>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</si>
  <si>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</si>
  <si>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</si>
  <si>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</si>
  <si>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7010</t>
  </si>
  <si>
    <t>NE</t>
  </si>
  <si>
    <t>Vitomir Palinec</t>
  </si>
  <si>
    <t>052 801 118</t>
  </si>
  <si>
    <t>052 811 284</t>
  </si>
  <si>
    <t>Branko Zec</t>
  </si>
  <si>
    <t>stanje na dan 31.12.2011.</t>
  </si>
  <si>
    <t xml:space="preserve">Obveznik:  ADRIS GRUPA d.d.                                                                                      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</si>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</sst>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16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16" fillId="33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G1" sqref="G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324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325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326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327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52210</v>
      </c>
      <c r="D14" s="165"/>
      <c r="E14" s="31"/>
      <c r="F14" s="140" t="s">
        <v>328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329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6" t="s">
        <v>330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6" t="s">
        <v>331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374</v>
      </c>
      <c r="D22" s="140" t="s">
        <v>328</v>
      </c>
      <c r="E22" s="159"/>
      <c r="F22" s="16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40" t="s">
        <v>332</v>
      </c>
      <c r="E24" s="159"/>
      <c r="F24" s="159"/>
      <c r="G24" s="160"/>
      <c r="H24" s="38" t="s">
        <v>270</v>
      </c>
      <c r="I24" s="48">
        <v>43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1"/>
      <c r="C30" s="141"/>
      <c r="D30" s="142"/>
      <c r="E30" s="147"/>
      <c r="F30" s="141"/>
      <c r="G30" s="141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335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336</v>
      </c>
      <c r="D48" s="124"/>
      <c r="E48" s="125"/>
      <c r="F48" s="32"/>
      <c r="G48" s="38" t="s">
        <v>281</v>
      </c>
      <c r="H48" s="128" t="s">
        <v>337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330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338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10" zoomScalePageLayoutView="0" workbookViewId="0" topLeftCell="A1">
      <selection activeCell="A21" sqref="A21:H21"/>
    </sheetView>
  </sheetViews>
  <sheetFormatPr defaultColWidth="9.140625" defaultRowHeight="12.75"/>
  <cols>
    <col min="10" max="11" width="11.57421875" style="0" customWidth="1"/>
    <col min="14" max="14" width="9.8515625" style="0" bestFit="1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339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340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288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2296586599</v>
      </c>
      <c r="K9" s="12">
        <f>K10+K17+K27+K36+K40</f>
        <v>2340619812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5267939</v>
      </c>
      <c r="K10" s="12">
        <f>SUM(K11:K16)</f>
        <v>4336990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0</v>
      </c>
      <c r="K11" s="13">
        <v>0</v>
      </c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80501</v>
      </c>
      <c r="K12" s="13">
        <v>107100</v>
      </c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2282734</v>
      </c>
      <c r="K15" s="13">
        <v>2320604</v>
      </c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2904704</v>
      </c>
      <c r="K16" s="13">
        <v>1909286</v>
      </c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113592401</v>
      </c>
      <c r="K17" s="12">
        <f>SUM(K18:K26)</f>
        <v>121411007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32738810</v>
      </c>
      <c r="K18" s="13">
        <v>32738810</v>
      </c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21282188</v>
      </c>
      <c r="K19" s="13">
        <v>31886368</v>
      </c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1234849</v>
      </c>
      <c r="K20" s="13">
        <v>1597852</v>
      </c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1889090</v>
      </c>
      <c r="K21" s="13">
        <v>3249389</v>
      </c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4909808</v>
      </c>
      <c r="K23" s="13">
        <v>4967309</v>
      </c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38215860</v>
      </c>
      <c r="K24" s="13">
        <v>34231468</v>
      </c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2725796</v>
      </c>
      <c r="K25" s="13">
        <v>3082811</v>
      </c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10596000</v>
      </c>
      <c r="K26" s="13">
        <v>9657000</v>
      </c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2168638227</v>
      </c>
      <c r="K27" s="12">
        <f>SUM(K28:K35)</f>
        <v>2202425063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2104796348</v>
      </c>
      <c r="K28" s="13">
        <v>2138805000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0</v>
      </c>
      <c r="K29" s="13">
        <v>0</v>
      </c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61722700</v>
      </c>
      <c r="K30" s="13">
        <v>61722700</v>
      </c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0</v>
      </c>
      <c r="K32" s="13">
        <v>0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2119179</v>
      </c>
      <c r="K33" s="13">
        <v>1897363</v>
      </c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0</v>
      </c>
      <c r="K34" s="13">
        <v>0</v>
      </c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3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115101</v>
      </c>
      <c r="K36" s="12">
        <f>SUM(K37:K39)</f>
        <v>92035</v>
      </c>
      <c r="M36" s="118"/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115101</v>
      </c>
      <c r="K38" s="13">
        <v>92035</v>
      </c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0</v>
      </c>
      <c r="K39" s="13">
        <v>0</v>
      </c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8972931</v>
      </c>
      <c r="K40" s="13">
        <v>12354717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3624538723</v>
      </c>
      <c r="K41" s="12">
        <f>K42+K50+K57+K65</f>
        <v>4133653979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0</v>
      </c>
      <c r="K43" s="13">
        <v>0</v>
      </c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0</v>
      </c>
      <c r="K44" s="13">
        <v>0</v>
      </c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0</v>
      </c>
      <c r="K45" s="13">
        <v>0</v>
      </c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0</v>
      </c>
      <c r="K46" s="13">
        <v>0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0</v>
      </c>
      <c r="K47" s="13">
        <v>0</v>
      </c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0</v>
      </c>
      <c r="K48" s="13">
        <v>0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4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29145300</v>
      </c>
      <c r="K50" s="12">
        <f>SUM(K51:K56)</f>
        <v>23168669</v>
      </c>
      <c r="N50" s="118"/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23144605</v>
      </c>
      <c r="K51" s="13">
        <v>10439773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515478</v>
      </c>
      <c r="K52" s="13">
        <v>1392276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13094</v>
      </c>
      <c r="K54" s="13">
        <v>12274</v>
      </c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1068959</v>
      </c>
      <c r="K55" s="13">
        <v>2261037</v>
      </c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4403164</v>
      </c>
      <c r="K56" s="13">
        <v>9063309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3594537788</v>
      </c>
      <c r="K57" s="12">
        <f>SUM(K58:K64)</f>
        <v>4108358563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1258582789</v>
      </c>
      <c r="K59" s="13">
        <v>1527772784</v>
      </c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299216689</v>
      </c>
      <c r="K62" s="13">
        <v>280908987</v>
      </c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2036738310</v>
      </c>
      <c r="K63" s="13">
        <v>2299676792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855635</v>
      </c>
      <c r="K65" s="13">
        <v>2126747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66681</v>
      </c>
      <c r="K66" s="13">
        <v>131375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5921192003</v>
      </c>
      <c r="K67" s="12">
        <f>K8+K9+K41+K66</f>
        <v>6474405166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5372362449</v>
      </c>
      <c r="K70" s="20">
        <f>K71+K72+K73+K79+K80+K83+K86</f>
        <v>5845381080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164000000</v>
      </c>
      <c r="K71" s="13">
        <v>164000000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16921764</v>
      </c>
      <c r="K72" s="13">
        <v>16921764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4565137453</v>
      </c>
      <c r="K73" s="12">
        <f>K74+K75-K76+K77+K78</f>
        <v>5039336761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12448675</v>
      </c>
      <c r="K74" s="13">
        <v>12448675</v>
      </c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41459113</v>
      </c>
      <c r="K75" s="13">
        <v>41459113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41459113</v>
      </c>
      <c r="K76" s="13">
        <v>41459113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4552688778</v>
      </c>
      <c r="K77" s="13">
        <v>5026888086</v>
      </c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0</v>
      </c>
      <c r="K78" s="13">
        <v>0</v>
      </c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0</v>
      </c>
      <c r="K79" s="13">
        <v>0</v>
      </c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152103924</v>
      </c>
      <c r="K80" s="12">
        <f>K81-K82</f>
        <v>38728424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152103924</v>
      </c>
      <c r="K81" s="13">
        <v>38728424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0</v>
      </c>
      <c r="K82" s="13">
        <v>0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474199308</v>
      </c>
      <c r="K83" s="12">
        <f>K84-K85</f>
        <v>586394131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474199308</v>
      </c>
      <c r="K84" s="13">
        <v>586394131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0</v>
      </c>
      <c r="K85" s="13">
        <v>0</v>
      </c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44349412</v>
      </c>
      <c r="K87" s="12">
        <f>SUM(K88:K90)</f>
        <v>51431212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6545035</v>
      </c>
      <c r="K88" s="13">
        <v>6545035</v>
      </c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37804377</v>
      </c>
      <c r="K90" s="13">
        <v>44886177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74580</v>
      </c>
      <c r="K91" s="12">
        <f>SUM(K92:K100)</f>
        <v>59587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0</v>
      </c>
      <c r="K93" s="13">
        <v>0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0</v>
      </c>
      <c r="K94" s="13">
        <v>0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0</v>
      </c>
      <c r="K96" s="13">
        <v>0</v>
      </c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74580</v>
      </c>
      <c r="K99" s="13">
        <v>59587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0</v>
      </c>
      <c r="K100" s="13">
        <v>0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504102770</v>
      </c>
      <c r="K101" s="12">
        <f>SUM(K102:K113)</f>
        <v>572705239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451092630</v>
      </c>
      <c r="K102" s="13">
        <v>480850230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0</v>
      </c>
      <c r="K103" s="13">
        <v>0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0</v>
      </c>
      <c r="K104" s="13">
        <v>0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170548</v>
      </c>
      <c r="K105" s="13">
        <v>181469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18042240</v>
      </c>
      <c r="K106" s="13">
        <v>22985341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11151264</v>
      </c>
      <c r="K109" s="13">
        <v>10443550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13259672</v>
      </c>
      <c r="K110" s="13">
        <v>46244029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10386416</v>
      </c>
      <c r="K111" s="13">
        <v>12000620</v>
      </c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0</v>
      </c>
      <c r="K113" s="13">
        <v>0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302792</v>
      </c>
      <c r="K114" s="13">
        <v>4828048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5921192003</v>
      </c>
      <c r="K115" s="12">
        <f>K70+K87+K91+K101+K114</f>
        <v>6474405166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  <col min="13" max="13" width="11.28125" style="0" bestFit="1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341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 customHeight="1">
      <c r="A4" s="185" t="s">
        <v>340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24" thickBot="1">
      <c r="A5" s="223" t="s">
        <v>61</v>
      </c>
      <c r="B5" s="223"/>
      <c r="C5" s="223"/>
      <c r="D5" s="223"/>
      <c r="E5" s="223"/>
      <c r="F5" s="223"/>
      <c r="G5" s="223"/>
      <c r="H5" s="223"/>
      <c r="I5" s="77" t="s">
        <v>290</v>
      </c>
      <c r="J5" s="79" t="s">
        <v>156</v>
      </c>
      <c r="K5" s="79" t="s">
        <v>157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53978532</v>
      </c>
      <c r="K7" s="20">
        <f>SUM(K8:K9)</f>
        <v>55580120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49171945</v>
      </c>
      <c r="K8" s="13">
        <v>48477984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4806587</v>
      </c>
      <c r="K9" s="13">
        <v>7102136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88332985</v>
      </c>
      <c r="K10" s="12">
        <f>K11+K12+K16+K20+K21+K22+K25+K26</f>
        <v>83011905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0</v>
      </c>
      <c r="K11" s="13">
        <v>0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17735032</v>
      </c>
      <c r="K12" s="12">
        <f>SUM(K13:K15)</f>
        <v>17499643</v>
      </c>
    </row>
    <row r="13" spans="1:11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1590751</v>
      </c>
      <c r="K13" s="13">
        <v>1580447</v>
      </c>
    </row>
    <row r="14" spans="1:11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0</v>
      </c>
      <c r="K14" s="13">
        <v>0</v>
      </c>
    </row>
    <row r="15" spans="1:11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16144281</v>
      </c>
      <c r="K15" s="13">
        <v>15919196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45583180</v>
      </c>
      <c r="K16" s="12">
        <f>SUM(K17:K19)</f>
        <v>42177485</v>
      </c>
    </row>
    <row r="17" spans="1:11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22225287</v>
      </c>
      <c r="K17" s="13">
        <v>20919310</v>
      </c>
    </row>
    <row r="18" spans="1:11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16668211</v>
      </c>
      <c r="K18" s="13">
        <v>15192627</v>
      </c>
    </row>
    <row r="19" spans="1:11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6689682</v>
      </c>
      <c r="K19" s="13">
        <v>6065548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4743941</v>
      </c>
      <c r="K20" s="13">
        <v>4608539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5281661</v>
      </c>
      <c r="K21" s="13">
        <v>5514613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3949618</v>
      </c>
      <c r="K22" s="12">
        <f>SUM(K23:K24)</f>
        <v>0</v>
      </c>
    </row>
    <row r="23" spans="1:11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3949618</v>
      </c>
      <c r="K23" s="13">
        <v>0</v>
      </c>
    </row>
    <row r="24" spans="1:11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0</v>
      </c>
      <c r="K24" s="13">
        <v>0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2407020</v>
      </c>
      <c r="K25" s="13">
        <v>7081799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8632533</v>
      </c>
      <c r="K26" s="13">
        <v>6129826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612071471</v>
      </c>
      <c r="K27" s="12">
        <f>SUM(K28:K32)</f>
        <v>710874413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466943238</v>
      </c>
      <c r="K28" s="13">
        <v>490676911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145128229</v>
      </c>
      <c r="K29" s="13">
        <v>220197501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0</v>
      </c>
      <c r="K30" s="13">
        <v>0</v>
      </c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0</v>
      </c>
      <c r="K31" s="13">
        <v>0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4</v>
      </c>
      <c r="K32" s="13">
        <v>1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87268491</v>
      </c>
      <c r="K33" s="12">
        <f>SUM(K34:K37)</f>
        <v>50221399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38158571</v>
      </c>
      <c r="K34" s="13">
        <v>31784066</v>
      </c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12093965</v>
      </c>
      <c r="K35" s="13">
        <v>7209505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37015955</v>
      </c>
      <c r="K36" s="13">
        <v>11227825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0</v>
      </c>
      <c r="K37" s="13">
        <v>3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>
        <v>0</v>
      </c>
      <c r="K38" s="13">
        <v>0</v>
      </c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>
        <v>0</v>
      </c>
      <c r="K39" s="13">
        <v>0</v>
      </c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>
        <v>0</v>
      </c>
      <c r="K40" s="13">
        <v>0</v>
      </c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>
        <v>0</v>
      </c>
      <c r="K41" s="13">
        <v>0</v>
      </c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666050003</v>
      </c>
      <c r="K42" s="12">
        <f>K7+K27+K38+K40</f>
        <v>766454533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175601476</v>
      </c>
      <c r="K43" s="12">
        <f>K10+K33+K39+K41</f>
        <v>133233304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490448527</v>
      </c>
      <c r="K44" s="12">
        <f>K42-K43</f>
        <v>633221229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490448527</v>
      </c>
      <c r="K45" s="12">
        <f>IF(K42&gt;K43,K42-K43,0)</f>
        <v>633221229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16249219</v>
      </c>
      <c r="K47" s="13">
        <v>46827098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474199308</v>
      </c>
      <c r="K48" s="12">
        <f>K44-K47</f>
        <v>586394131</v>
      </c>
    </row>
    <row r="49" spans="1:13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474199308</v>
      </c>
      <c r="K49" s="12">
        <f>IF(K48&gt;0,K48,0)</f>
        <v>586394131</v>
      </c>
      <c r="M49" s="118"/>
    </row>
    <row r="50" spans="1:11" ht="12.75">
      <c r="A50" s="224" t="s">
        <v>228</v>
      </c>
      <c r="B50" s="225"/>
      <c r="C50" s="225"/>
      <c r="D50" s="225"/>
      <c r="E50" s="225"/>
      <c r="F50" s="225"/>
      <c r="G50" s="225"/>
      <c r="H50" s="226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7" t="s">
        <v>120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207" t="s">
        <v>197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v>474199308</v>
      </c>
      <c r="K56" s="11">
        <v>586394131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474199308</v>
      </c>
      <c r="K67" s="18">
        <f>K56+K66</f>
        <v>586394131</v>
      </c>
    </row>
    <row r="68" spans="1:11" ht="12.75">
      <c r="A68" s="207" t="s">
        <v>196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2.75">
      <c r="A71" s="232" t="s">
        <v>243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K11" sqref="K11"/>
    </sheetView>
  </sheetViews>
  <sheetFormatPr defaultColWidth="9.140625" defaultRowHeight="12.75"/>
  <cols>
    <col min="10" max="10" width="11.140625" style="0" bestFit="1" customWidth="1"/>
    <col min="11" max="11" width="9.8515625" style="0" bestFit="1" customWidth="1"/>
  </cols>
  <sheetData>
    <row r="1" spans="1:11" ht="12.75">
      <c r="A1" s="235" t="s">
        <v>170</v>
      </c>
      <c r="B1" s="236"/>
      <c r="C1" s="236"/>
      <c r="D1" s="236"/>
      <c r="E1" s="236"/>
      <c r="F1" s="236"/>
      <c r="G1" s="236"/>
      <c r="H1" s="236"/>
      <c r="I1" s="236"/>
      <c r="J1" s="237"/>
      <c r="K1" s="177"/>
    </row>
    <row r="2" spans="1:11" ht="12.75" customHeight="1">
      <c r="A2" s="179" t="s">
        <v>341</v>
      </c>
      <c r="B2" s="180"/>
      <c r="C2" s="180"/>
      <c r="D2" s="180"/>
      <c r="E2" s="180"/>
      <c r="F2" s="180"/>
      <c r="G2" s="180"/>
      <c r="H2" s="180"/>
      <c r="I2" s="180"/>
      <c r="J2" s="180"/>
      <c r="K2" s="23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185" t="s">
        <v>340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87" t="s">
        <v>290</v>
      </c>
      <c r="J5" s="88" t="s">
        <v>156</v>
      </c>
      <c r="K5" s="88" t="s">
        <v>157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9">
        <v>2</v>
      </c>
      <c r="J6" s="90" t="s">
        <v>294</v>
      </c>
      <c r="K6" s="90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490448527</v>
      </c>
      <c r="K8" s="13">
        <v>633221229</v>
      </c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4743941</v>
      </c>
      <c r="K9" s="13">
        <v>4608539</v>
      </c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0</v>
      </c>
      <c r="K10" s="13">
        <v>68602470</v>
      </c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506773314</v>
      </c>
      <c r="K11" s="13">
        <v>5976631</v>
      </c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0</v>
      </c>
      <c r="K12" s="13">
        <v>0</v>
      </c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0</v>
      </c>
      <c r="K13" s="13">
        <v>0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1001965782</v>
      </c>
      <c r="K14" s="12">
        <f>SUM(K8:K13)</f>
        <v>712408869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1881559</v>
      </c>
      <c r="K15" s="13">
        <v>0</v>
      </c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0</v>
      </c>
      <c r="K16" s="13">
        <v>0</v>
      </c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0</v>
      </c>
      <c r="K17" s="13">
        <v>0</v>
      </c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962024473</v>
      </c>
      <c r="K18" s="13">
        <v>627432867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963906032</v>
      </c>
      <c r="K19" s="12">
        <f>SUM(K15:K18)</f>
        <v>627432867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38059750</v>
      </c>
      <c r="K20" s="12">
        <f>IF(K14&gt;K19,K14-K19,0)</f>
        <v>84976002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4500</v>
      </c>
      <c r="K23" s="13">
        <v>343338</v>
      </c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0</v>
      </c>
      <c r="K24" s="13">
        <v>0</v>
      </c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>
        <v>94130175</v>
      </c>
      <c r="K25" s="13">
        <v>130286801</v>
      </c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>
        <v>887613845</v>
      </c>
      <c r="K26" s="13">
        <v>415119203</v>
      </c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>
        <v>75636393</v>
      </c>
      <c r="K27" s="13">
        <v>11109370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1057384913</v>
      </c>
      <c r="K28" s="12">
        <f>SUM(K23:K27)</f>
        <v>556858712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2505676</v>
      </c>
      <c r="K29" s="13">
        <v>11496199</v>
      </c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>
        <v>2025168</v>
      </c>
      <c r="K30" s="13">
        <v>34008652</v>
      </c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967956144</v>
      </c>
      <c r="K31" s="13">
        <v>503612980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972486988</v>
      </c>
      <c r="K32" s="12">
        <f>SUM(K29:K31)</f>
        <v>549117831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84897925</v>
      </c>
      <c r="K33" s="12">
        <f>IF(K28&gt;K32,K28-K32,0)</f>
        <v>7740881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>
        <v>0</v>
      </c>
      <c r="K36" s="13">
        <v>0</v>
      </c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236258069</v>
      </c>
      <c r="K37" s="13">
        <v>25330518</v>
      </c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>
        <v>0</v>
      </c>
      <c r="K38" s="13">
        <v>0</v>
      </c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236258069</v>
      </c>
      <c r="K39" s="12">
        <f>SUM(K36:K38)</f>
        <v>25330518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248968012</v>
      </c>
      <c r="K40" s="13">
        <v>5014993</v>
      </c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>
        <v>110844580</v>
      </c>
      <c r="K41" s="13">
        <v>111761296</v>
      </c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0</v>
      </c>
      <c r="K42" s="13">
        <v>0</v>
      </c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0</v>
      </c>
      <c r="K43" s="13">
        <v>0</v>
      </c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>
        <v>0</v>
      </c>
      <c r="K44" s="13">
        <v>0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359812592</v>
      </c>
      <c r="K45" s="12">
        <f>SUM(K40:K44)</f>
        <v>116776289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123554523</v>
      </c>
      <c r="K47" s="12">
        <f>IF(K45&gt;K39,K45-K39,0)</f>
        <v>91445771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1271112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596848</v>
      </c>
      <c r="K49" s="12">
        <f>IF(K21-K20+K34-K33+K47-K46&gt;0,K21-K20+K34-K33+K47-K46,0)</f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1452483</v>
      </c>
      <c r="K50" s="13">
        <v>855635</v>
      </c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0</v>
      </c>
      <c r="K51" s="13">
        <f>+K48</f>
        <v>1271112</v>
      </c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f>+J49</f>
        <v>596848</v>
      </c>
      <c r="K52" s="13">
        <v>0</v>
      </c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855635</v>
      </c>
      <c r="K53" s="18">
        <f>K50+K51-K52</f>
        <v>2126747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5" t="s">
        <v>205</v>
      </c>
      <c r="B1" s="236"/>
      <c r="C1" s="236"/>
      <c r="D1" s="236"/>
      <c r="E1" s="236"/>
      <c r="F1" s="236"/>
      <c r="G1" s="236"/>
      <c r="H1" s="236"/>
      <c r="I1" s="236"/>
      <c r="J1" s="237"/>
      <c r="K1" s="245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37"/>
      <c r="K2" s="23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87" t="s">
        <v>290</v>
      </c>
      <c r="J5" s="88" t="s">
        <v>156</v>
      </c>
      <c r="K5" s="88" t="s">
        <v>157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9">
        <v>2</v>
      </c>
      <c r="J6" s="90" t="s">
        <v>294</v>
      </c>
      <c r="K6" s="90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I28" sqref="I28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57" t="s">
        <v>292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97"/>
    </row>
    <row r="2" spans="1:12" ht="15.75">
      <c r="A2" s="95"/>
      <c r="B2" s="96"/>
      <c r="C2" s="271" t="s">
        <v>293</v>
      </c>
      <c r="D2" s="271"/>
      <c r="E2" s="100">
        <v>40544</v>
      </c>
      <c r="F2" s="99" t="s">
        <v>258</v>
      </c>
      <c r="G2" s="272">
        <v>40908</v>
      </c>
      <c r="H2" s="273"/>
      <c r="I2" s="96"/>
      <c r="J2" s="96"/>
      <c r="K2" s="96"/>
      <c r="L2" s="101"/>
    </row>
    <row r="3" spans="1:11" ht="24" thickBot="1">
      <c r="A3" s="274" t="s">
        <v>61</v>
      </c>
      <c r="B3" s="274"/>
      <c r="C3" s="274"/>
      <c r="D3" s="274"/>
      <c r="E3" s="274"/>
      <c r="F3" s="274"/>
      <c r="G3" s="274"/>
      <c r="H3" s="274"/>
      <c r="I3" s="102" t="s">
        <v>316</v>
      </c>
      <c r="J3" s="103" t="s">
        <v>156</v>
      </c>
      <c r="K3" s="103" t="s">
        <v>157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05">
        <v>2</v>
      </c>
      <c r="J4" s="104" t="s">
        <v>294</v>
      </c>
      <c r="K4" s="104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6">
        <v>1</v>
      </c>
      <c r="J5" s="107">
        <v>164000000</v>
      </c>
      <c r="K5" s="107">
        <v>164000000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6">
        <v>2</v>
      </c>
      <c r="J6" s="108">
        <v>16921764</v>
      </c>
      <c r="K6" s="108">
        <v>16921764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6">
        <v>3</v>
      </c>
      <c r="J7" s="108">
        <v>4565137453</v>
      </c>
      <c r="K7" s="108">
        <v>5039336761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6">
        <v>4</v>
      </c>
      <c r="J8" s="108">
        <v>152103924</v>
      </c>
      <c r="K8" s="108">
        <v>38728424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6">
        <v>5</v>
      </c>
      <c r="J9" s="108">
        <v>474199308</v>
      </c>
      <c r="K9" s="108">
        <v>586394131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6">
        <v>6</v>
      </c>
      <c r="J10" s="108"/>
      <c r="K10" s="108"/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6">
        <v>7</v>
      </c>
      <c r="J11" s="108"/>
      <c r="K11" s="108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6">
        <v>8</v>
      </c>
      <c r="J12" s="108"/>
      <c r="K12" s="108"/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6">
        <v>9</v>
      </c>
      <c r="J13" s="108"/>
      <c r="K13" s="108"/>
    </row>
    <row r="14" spans="1:11" ht="12.75">
      <c r="A14" s="261" t="s">
        <v>305</v>
      </c>
      <c r="B14" s="262"/>
      <c r="C14" s="262"/>
      <c r="D14" s="262"/>
      <c r="E14" s="262"/>
      <c r="F14" s="262"/>
      <c r="G14" s="262"/>
      <c r="H14" s="262"/>
      <c r="I14" s="106">
        <v>10</v>
      </c>
      <c r="J14" s="109">
        <f>SUM(J5:J13)</f>
        <v>5372362449</v>
      </c>
      <c r="K14" s="109">
        <f>SUM(K5:K13)</f>
        <v>5845381080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6">
        <v>11</v>
      </c>
      <c r="J15" s="108"/>
      <c r="K15" s="108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6">
        <v>12</v>
      </c>
      <c r="J16" s="108"/>
      <c r="K16" s="108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6">
        <v>13</v>
      </c>
      <c r="J17" s="108"/>
      <c r="K17" s="108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6">
        <v>14</v>
      </c>
      <c r="J18" s="108"/>
      <c r="K18" s="108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6">
        <v>15</v>
      </c>
      <c r="J19" s="108"/>
      <c r="K19" s="108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6">
        <v>16</v>
      </c>
      <c r="J20" s="108"/>
      <c r="K20" s="108"/>
    </row>
    <row r="21" spans="1:11" ht="12.75">
      <c r="A21" s="261" t="s">
        <v>312</v>
      </c>
      <c r="B21" s="262"/>
      <c r="C21" s="262"/>
      <c r="D21" s="262"/>
      <c r="E21" s="262"/>
      <c r="F21" s="262"/>
      <c r="G21" s="262"/>
      <c r="H21" s="262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/>
      <c r="K23" s="107"/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55" t="s">
        <v>315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6" t="s">
        <v>291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7" t="s">
        <v>322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Emil Bulić</cp:lastModifiedBy>
  <cp:lastPrinted>2012-04-26T11:38:08Z</cp:lastPrinted>
  <dcterms:created xsi:type="dcterms:W3CDTF">2008-10-17T11:51:54Z</dcterms:created>
  <dcterms:modified xsi:type="dcterms:W3CDTF">2012-04-26T11:55:56Z</dcterms:modified>
  <cp:category/>
  <cp:version/>
  <cp:contentType/>
  <cp:contentStatus/>
</cp:coreProperties>
</file>