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<sst xmlns="http://schemas.openxmlformats.org/spreadsheetml/2006/main" count="394" uniqueCount="343">
  <si>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</si>
  <si>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</si>
  <si>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</si>
  <si>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</si>
  <si>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</si>
  <si>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</si>
  <si>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</si>
  <si>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</si>
  <si>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</si>
  <si>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</si>
  <si>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</si>
  <si>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</si>
  <si>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</si>
  <si>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</si>
  <si>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</si>
  <si>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</si>
  <si>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</si>
  <si>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</si>
  <si>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</si>
  <si>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</si>
  <si>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</si>
  <si>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</si>
  <si>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</si>
  <si>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</si>
  <si>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</si>
  <si>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</si>
  <si>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</si>
  <si>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</si>
  <si>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</si>
  <si>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</si>
  <si>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</si>
  <si>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</si>
  <si>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</si>
  <si>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</si>
  <si>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</si>
  <si>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</si>
  <si>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</si>
  <si>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</si>
  <si>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</si>
  <si>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</si>
  <si>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</si>
  <si>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</si>
  <si>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</si>
  <si>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</si>
  <si>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</si>
  <si>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</si>
  <si>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</si>
  <si>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</si>
  <si>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</si>
  <si>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</si>
  <si>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</si>
  <si>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</si>
  <si>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</si>
  <si>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</si>
  <si>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</si>
  <si>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</si>
  <si>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</si>
  <si>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</si>
  <si>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</si>
  <si>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</si>
  <si>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</si>
  <si>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</si>
  <si>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</si>
  <si>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</si>
  <si>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</si>
  <si>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</si>
  <si>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</si>
  <si>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</si>
  <si>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</si>
  <si>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</si>
  <si>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</si>
  <si>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</si>
  <si>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</si>
  <si>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</si>
  <si>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</si>
  <si>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</si>
  <si>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</si>
  <si>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</si>
  <si>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</si>
  <si>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</si>
  <si>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</si>
  <si>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</si>
  <si>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</si>
  <si>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</si>
  <si>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</si>
  <si>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</si>
  <si>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</si>
  <si>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</si>
  <si>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</si>
  <si>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</si>
  <si>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</si>
  <si>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</si>
  <si>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</si>
  <si>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</si>
  <si>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</si>
  <si>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</si>
  <si>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</si>
  <si>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</si>
  <si>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</si>
  <si>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</si>
  <si>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</si>
  <si>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</si>
  <si>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</si>
  <si>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</si>
  <si>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</si>
  <si>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</si>
  <si>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</si>
  <si>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</si>
  <si>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</si>
  <si>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</si>
  <si>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</si>
  <si>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</si>
  <si>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</si>
  <si>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</si>
  <si>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</si>
  <si>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</si>
  <si>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</si>
  <si>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</si>
  <si>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</si>
  <si>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</si>
  <si>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</si>
  <si>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</si>
  <si>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</si>
  <si>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</si>
  <si>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</si>
  <si>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</si>
  <si>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</si>
  <si>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</si>
  <si>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</si>
  <si>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</si>
  <si>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</si>
  <si>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</si>
  <si>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</si>
  <si>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</si>
  <si>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</si>
  <si>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</si>
  <si>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</si>
  <si>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</si>
  <si>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</si>
  <si>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</si>
  <si>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</si>
  <si>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</si>
  <si>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</si>
  <si>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</si>
  <si>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</si>
  <si>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</si>
  <si>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</si>
  <si>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</si>
  <si>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</si>
  <si>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</si>
  <si>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</si>
  <si>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</si>
  <si>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</si>
  <si>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</si>
  <si>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</si>
  <si>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</si>
  <si>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</si>
  <si>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</si>
  <si>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</si>
  <si>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</si>
  <si>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</si>
  <si>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</si>
  <si>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</si>
  <si>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</si>
  <si>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</si>
  <si>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</si>
  <si>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</si>
  <si>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</si>
  <si>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</si>
  <si>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</si>
  <si>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</si>
  <si>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</si>
  <si>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</si>
  <si>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</si>
  <si>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</si>
  <si>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</si>
  <si>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</si>
  <si>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</si>
  <si>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</si>
  <si>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</si>
  <si>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</si>
  <si>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</si>
  <si>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</si>
  <si>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</si>
  <si>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</si>
  <si>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</si>
  <si>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</si>
  <si>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</si>
  <si>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</si>
  <si>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</si>
  <si>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</si>
  <si>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</si>
  <si>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</si>
  <si>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</si>
  <si>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</si>
  <si>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</si>
  <si>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</si>
  <si>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</si>
  <si>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</si>
  <si>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</si>
  <si>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</si>
  <si>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</si>
  <si>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</si>
  <si>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</si>
  <si>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</si>
  <si>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</si>
  <si>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</si>
  <si>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</si>
  <si>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</si>
  <si>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</si>
  <si>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</si>
  <si>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</si>
  <si>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</si>
  <si>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</si>
  <si>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</si>
  <si>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</si>
  <si>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</si>
  <si>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</si>
  <si>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</si>
  <si>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</si>
  <si>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</si>
  <si>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</si>
  <si>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</si>
  <si>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</si>
  <si>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</si>
  <si>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</si>
  <si>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</si>
  <si>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</si>
  <si>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</si>
  <si>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</si>
  <si>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</si>
  <si>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</si>
  <si>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</si>
  <si>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</si>
  <si>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</si>
  <si>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</si>
  <si>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</si>
  <si>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</si>
  <si>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</si>
  <si>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</si>
  <si>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</si>
  <si>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</si>
  <si>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</si>
  <si>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</si>
  <si>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</si>
  <si>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</si>
  <si>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</si>
  <si>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</si>
  <si>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</si>
  <si>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</si>
  <si>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</si>
  <si>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</si>
  <si>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</si>
  <si>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</si>
  <si>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</si>
  <si>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</si>
  <si>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</si>
  <si>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</si>
  <si>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</si>
  <si>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</si>
  <si>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</si>
  <si>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</si>
  <si>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</si>
  <si>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</si>
  <si>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</si>
  <si>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</si>
  <si>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</si>
  <si>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</si>
  <si>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</si>
  <si>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</si>
  <si>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</si>
  <si>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</si>
  <si>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</si>
  <si>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</si>
  <si>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</si>
  <si>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</si>
  <si>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</si>
  <si>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</si>
  <si>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</si>
  <si>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</si>
  <si>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</si>
  <si>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</si>
  <si>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</si>
  <si>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</si>
  <si>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</si>
  <si>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</si>
  <si>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</si>
  <si>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</si>
  <si>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</si>
  <si>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</si>
  <si>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</si>
  <si>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</si>
  <si>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</si>
  <si>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</si>
  <si>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</si>
  <si>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</si>
  <si>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</si>
  <si>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</si>
  <si>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</si>
  <si>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</si>
  <si>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</si>
  <si>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</si>
  <si>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</si>
  <si>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</si>
  <si>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</si>
  <si>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</si>
  <si>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</si>
  <si>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</si>
  <si>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</si>
  <si>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</si>
  <si>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</si>
  <si>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</si>
  <si>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</si>
  <si>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</si>
  <si>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</si>
  <si>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</si>
  <si>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</si>
  <si>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</si>
  <si>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</si>
  <si>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</si>
  <si>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</si>
  <si>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</si>
  <si>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</si>
  <si>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03075281</t>
  </si>
  <si>
    <t>040001061</t>
  </si>
  <si>
    <t>82023167977</t>
  </si>
  <si>
    <t>ADRIS GRUPA d.d.</t>
  </si>
  <si>
    <t>ROVINJ</t>
  </si>
  <si>
    <t>postmaster@adris.hr</t>
  </si>
  <si>
    <t>www.adris.hr</t>
  </si>
  <si>
    <t>NE</t>
  </si>
  <si>
    <t>7010</t>
  </si>
  <si>
    <t>Vitomir Palinec</t>
  </si>
  <si>
    <t>052 801 118</t>
  </si>
  <si>
    <t>052 811 284</t>
  </si>
  <si>
    <t>Branko Zec</t>
  </si>
  <si>
    <r>
      <t>stanje na dan</t>
    </r>
    <r>
      <rPr>
        <b/>
        <u val="single"/>
        <sz val="10"/>
        <rFont val="Arial"/>
        <family val="2"/>
      </rPr>
      <t xml:space="preserve"> 30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06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2011</t>
    </r>
    <r>
      <rPr>
        <b/>
        <sz val="10"/>
        <rFont val="Arial"/>
        <family val="2"/>
      </rPr>
      <t>.</t>
    </r>
  </si>
  <si>
    <r>
      <t>Obveznik:</t>
    </r>
    <r>
      <rPr>
        <b/>
        <u val="single"/>
        <sz val="10"/>
        <rFont val="Arial"/>
        <family val="2"/>
      </rPr>
      <t xml:space="preserve">         ADRIS GRUPA d.d.                                                                               </t>
    </r>
  </si>
  <si>
    <r>
      <t xml:space="preserve">Obveznik: </t>
    </r>
    <r>
      <rPr>
        <b/>
        <u val="single"/>
        <sz val="10"/>
        <rFont val="Arial"/>
        <family val="2"/>
      </rPr>
      <t xml:space="preserve">            ADRIS GRUPA d.d.                                                                      </t>
    </r>
  </si>
  <si>
    <r>
      <t xml:space="preserve">u razdoblju </t>
    </r>
    <r>
      <rPr>
        <b/>
        <u val="single"/>
        <sz val="10"/>
        <rFont val="Arial"/>
        <family val="2"/>
      </rPr>
      <t>01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01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2011</t>
    </r>
    <r>
      <rPr>
        <b/>
        <sz val="10"/>
        <rFont val="Arial"/>
        <family val="2"/>
      </rPr>
      <t xml:space="preserve">. do </t>
    </r>
    <r>
      <rPr>
        <b/>
        <u val="single"/>
        <sz val="10"/>
        <rFont val="Arial"/>
        <family val="2"/>
      </rPr>
      <t>30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06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2011</t>
    </r>
    <r>
      <rPr>
        <b/>
        <sz val="10"/>
        <rFont val="Arial"/>
        <family val="2"/>
      </rPr>
      <t>.</t>
    </r>
  </si>
  <si>
    <r>
      <t xml:space="preserve">Obveznik: </t>
    </r>
    <r>
      <rPr>
        <b/>
        <u val="single"/>
        <sz val="8"/>
        <rFont val="Arial"/>
        <family val="2"/>
      </rPr>
      <t xml:space="preserve">  ADRIS GRUPA d.d.                                                                                  </t>
    </r>
    <r>
      <rPr>
        <b/>
        <sz val="8"/>
        <rFont val="Arial"/>
        <family val="2"/>
      </rPr>
      <t>_____________________</t>
    </r>
  </si>
  <si>
    <t>ISTARSKA</t>
  </si>
  <si>
    <t>OBALA VLADIMIRA NAZORA 1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</si>
</sst>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master@adris.hr" TargetMode="External" /><Relationship Id="rId2" Type="http://schemas.openxmlformats.org/officeDocument/2006/relationships/hyperlink" Target="http://www.adris.hr/" TargetMode="External" /><Relationship Id="rId3" Type="http://schemas.openxmlformats.org/officeDocument/2006/relationships/hyperlink" Target="mailto:postmaster@adri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K56" sqref="K5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40544</v>
      </c>
      <c r="F2" s="12"/>
      <c r="G2" s="13" t="s">
        <v>250</v>
      </c>
      <c r="H2" s="120">
        <v>40724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52210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342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328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329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374</v>
      </c>
      <c r="D22" s="143"/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18</v>
      </c>
      <c r="D24" s="143" t="s">
        <v>341</v>
      </c>
      <c r="E24" s="151"/>
      <c r="F24" s="151"/>
      <c r="G24" s="152"/>
      <c r="H24" s="51" t="s">
        <v>261</v>
      </c>
      <c r="I24" s="122">
        <v>44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330</v>
      </c>
      <c r="D26" s="25"/>
      <c r="E26" s="33"/>
      <c r="F26" s="24"/>
      <c r="G26" s="154" t="s">
        <v>263</v>
      </c>
      <c r="H26" s="140"/>
      <c r="I26" s="124" t="s">
        <v>331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332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333</v>
      </c>
      <c r="D48" s="174"/>
      <c r="E48" s="175"/>
      <c r="F48" s="16"/>
      <c r="G48" s="51" t="s">
        <v>271</v>
      </c>
      <c r="H48" s="173" t="s">
        <v>334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328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335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ostmaster@adris.hr"/>
    <hyperlink ref="C20" r:id="rId2" display="www.adris.hr"/>
    <hyperlink ref="C50" r:id="rId3" display="postmaster@adri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A5" sqref="A5:H5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336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338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2296586599</v>
      </c>
      <c r="K8" s="53">
        <f>K9+K16+K26+K35+K39</f>
        <v>2329087456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5267939</v>
      </c>
      <c r="K9" s="53">
        <f>SUM(K10:K15)</f>
        <v>4852499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80501</v>
      </c>
      <c r="K11" s="7">
        <v>124900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>
        <v>400</v>
      </c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2282734</v>
      </c>
      <c r="K14" s="7">
        <v>2320204</v>
      </c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>
        <v>2904704</v>
      </c>
      <c r="K15" s="7">
        <v>2406995</v>
      </c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113592401</v>
      </c>
      <c r="K16" s="53">
        <f>SUM(K17:K25)</f>
        <v>113163253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32738810</v>
      </c>
      <c r="K17" s="7">
        <v>32738810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21282188</v>
      </c>
      <c r="K18" s="7">
        <v>20285772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1234849</v>
      </c>
      <c r="K19" s="7">
        <v>1113529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1889090</v>
      </c>
      <c r="K20" s="7">
        <v>1429950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4909808</v>
      </c>
      <c r="K22" s="7">
        <v>4968334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38215860</v>
      </c>
      <c r="K23" s="7">
        <v>39305062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2725796</v>
      </c>
      <c r="K24" s="7">
        <v>2725796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10596000</v>
      </c>
      <c r="K25" s="7">
        <v>10596000</v>
      </c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2168638227</v>
      </c>
      <c r="K26" s="53">
        <f>SUM(K27:K34)</f>
        <v>2201994830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2104796348</v>
      </c>
      <c r="K27" s="7">
        <v>2138203613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61722700</v>
      </c>
      <c r="K29" s="7">
        <v>61722700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2119179</v>
      </c>
      <c r="K32" s="7">
        <v>2068517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115101</v>
      </c>
      <c r="K35" s="53">
        <f>SUM(K36:K38)</f>
        <v>103943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115101</v>
      </c>
      <c r="K37" s="7">
        <v>103943</v>
      </c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8972931</v>
      </c>
      <c r="K39" s="7">
        <v>8972931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3624538723</v>
      </c>
      <c r="K40" s="53">
        <f>K41+K49+K56+K64</f>
        <v>3687923452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0</v>
      </c>
      <c r="K41" s="53">
        <f>SUM(K42:K48)</f>
        <v>0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/>
      <c r="K42" s="7"/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29145300</v>
      </c>
      <c r="K49" s="53">
        <f>SUM(K50:K55)</f>
        <v>28581461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23144605</v>
      </c>
      <c r="K50" s="7">
        <v>11684663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515478</v>
      </c>
      <c r="K51" s="7">
        <v>882379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13094</v>
      </c>
      <c r="K53" s="7">
        <v>20115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1068959</v>
      </c>
      <c r="K54" s="7">
        <v>1300503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4403164</v>
      </c>
      <c r="K55" s="7">
        <v>14693801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3594537788</v>
      </c>
      <c r="K56" s="53">
        <f>SUM(K57:K63)</f>
        <v>3658171965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>
        <v>1258582789</v>
      </c>
      <c r="K58" s="7">
        <v>1443815420</v>
      </c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>
        <v>299216689</v>
      </c>
      <c r="K61" s="7">
        <v>290177167</v>
      </c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2036738310</v>
      </c>
      <c r="K62" s="7">
        <v>1924179378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855635</v>
      </c>
      <c r="K64" s="7">
        <v>1170026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66681</v>
      </c>
      <c r="K65" s="7">
        <v>138325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5921192003</v>
      </c>
      <c r="K66" s="53">
        <f>K7+K8+K40+K65</f>
        <v>6017149233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5372362449</v>
      </c>
      <c r="K69" s="54">
        <f>K70+K71+K72+K78+K79+K82+K85</f>
        <v>5347087907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164000000</v>
      </c>
      <c r="K70" s="7">
        <v>164000000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16921764</v>
      </c>
      <c r="K71" s="7">
        <v>16921764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v>4565137453</v>
      </c>
      <c r="K72" s="53">
        <v>5039336761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12448675</v>
      </c>
      <c r="K73" s="7">
        <v>12448675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41459113</v>
      </c>
      <c r="K74" s="7">
        <v>41459113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41459113</v>
      </c>
      <c r="K75" s="7">
        <v>41459113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>
        <v>4552688778</v>
      </c>
      <c r="K76" s="7">
        <v>5026888086</v>
      </c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152103924</v>
      </c>
      <c r="K79" s="53">
        <f>K80-K81</f>
        <v>38728424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152103924</v>
      </c>
      <c r="K80" s="7">
        <v>38728424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474199308</v>
      </c>
      <c r="K82" s="53">
        <f>K83-K84</f>
        <v>88100958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474199308</v>
      </c>
      <c r="K83" s="7">
        <v>88100958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44349412</v>
      </c>
      <c r="K86" s="53">
        <f>SUM(K87:K89)</f>
        <v>44349412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6545035</v>
      </c>
      <c r="K87" s="7">
        <v>6545035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37804377</v>
      </c>
      <c r="K89" s="7">
        <v>37804377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74580</v>
      </c>
      <c r="K90" s="53">
        <f>SUM(K91:K99)</f>
        <v>74580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/>
      <c r="K93" s="7"/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>
        <v>74580</v>
      </c>
      <c r="K98" s="7">
        <v>74580</v>
      </c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504102770</v>
      </c>
      <c r="K100" s="53">
        <f>SUM(K101:K112)</f>
        <v>620398280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451092630</v>
      </c>
      <c r="K101" s="7">
        <v>467675592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/>
      <c r="K103" s="7"/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170548</v>
      </c>
      <c r="K104" s="7">
        <v>35565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18042240</v>
      </c>
      <c r="K105" s="7">
        <v>14348375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11151264</v>
      </c>
      <c r="K108" s="7">
        <v>6740722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13259672</v>
      </c>
      <c r="K109" s="7">
        <v>8222580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10386416</v>
      </c>
      <c r="K110" s="7">
        <v>123375446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/>
      <c r="K112" s="7"/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302792</v>
      </c>
      <c r="K113" s="7">
        <v>5239054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5921192003</v>
      </c>
      <c r="K114" s="53">
        <f>K69+K86+K90+K100+K113</f>
        <v>6017149233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">
      <selection activeCell="A70" sqref="A70:H7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339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337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27152273</v>
      </c>
      <c r="K7" s="54">
        <f>SUM(K8:K9)</f>
        <v>14193040</v>
      </c>
      <c r="L7" s="54">
        <f>SUM(L8:L9)</f>
        <v>26778027</v>
      </c>
      <c r="M7" s="54">
        <f>SUM(M8:M9)</f>
        <v>13251136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25141458</v>
      </c>
      <c r="K8" s="7">
        <v>13183879</v>
      </c>
      <c r="L8" s="7">
        <v>24694028</v>
      </c>
      <c r="M8" s="7">
        <v>12225386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2010815</v>
      </c>
      <c r="K9" s="7">
        <v>1009161</v>
      </c>
      <c r="L9" s="7">
        <v>2083999</v>
      </c>
      <c r="M9" s="7">
        <v>1025750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22103453</v>
      </c>
      <c r="K10" s="53">
        <f>K11+K12+K16+K20+K21+K22+K25+K26</f>
        <v>13567114</v>
      </c>
      <c r="L10" s="53">
        <f>L11+L12+L16+L20+L21+L22+L25+L26</f>
        <v>26399553</v>
      </c>
      <c r="M10" s="53">
        <f>M11+M12+M16+M20+M21+M22+M25+M26</f>
        <v>17248395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7862649</v>
      </c>
      <c r="K12" s="53">
        <f>SUM(K13:K15)</f>
        <v>5307318</v>
      </c>
      <c r="L12" s="53">
        <f>SUM(L13:L15)</f>
        <v>6659137</v>
      </c>
      <c r="M12" s="53">
        <f>SUM(M13:M15)</f>
        <v>3895140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682586</v>
      </c>
      <c r="K13" s="7">
        <v>339410</v>
      </c>
      <c r="L13" s="7">
        <v>776604</v>
      </c>
      <c r="M13" s="7">
        <v>388481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/>
      <c r="K14" s="7"/>
      <c r="L14" s="7"/>
      <c r="M14" s="7"/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7180063</v>
      </c>
      <c r="K15" s="7">
        <v>4967908</v>
      </c>
      <c r="L15" s="7">
        <v>5882533</v>
      </c>
      <c r="M15" s="7">
        <v>3506659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7849093</v>
      </c>
      <c r="K16" s="53">
        <f>SUM(K17:K19)</f>
        <v>3952844</v>
      </c>
      <c r="L16" s="53">
        <f>SUM(L17:L19)</f>
        <v>8952763</v>
      </c>
      <c r="M16" s="53">
        <f>SUM(M17:M19)</f>
        <v>5346043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3581548</v>
      </c>
      <c r="K17" s="7">
        <v>1810807</v>
      </c>
      <c r="L17" s="7">
        <v>4440006</v>
      </c>
      <c r="M17" s="7">
        <v>2686561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3115630</v>
      </c>
      <c r="K18" s="7">
        <v>1561926</v>
      </c>
      <c r="L18" s="7">
        <v>3237165</v>
      </c>
      <c r="M18" s="7">
        <v>1913204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1151915</v>
      </c>
      <c r="K19" s="7">
        <v>580111</v>
      </c>
      <c r="L19" s="7">
        <v>1275592</v>
      </c>
      <c r="M19" s="7">
        <v>746278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2465198</v>
      </c>
      <c r="K20" s="7">
        <v>1213013</v>
      </c>
      <c r="L20" s="7">
        <v>2158349</v>
      </c>
      <c r="M20" s="7">
        <v>1080087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3443465</v>
      </c>
      <c r="K21" s="7">
        <v>2746141</v>
      </c>
      <c r="L21" s="7">
        <v>8099800</v>
      </c>
      <c r="M21" s="7">
        <v>6602381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483048</v>
      </c>
      <c r="K26" s="7">
        <v>347798</v>
      </c>
      <c r="L26" s="7">
        <v>529504</v>
      </c>
      <c r="M26" s="7">
        <v>324744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80773430</v>
      </c>
      <c r="K27" s="53">
        <f>SUM(K28:K32)</f>
        <v>45182258</v>
      </c>
      <c r="L27" s="53">
        <f>SUM(L28:L32)</f>
        <v>122705830</v>
      </c>
      <c r="M27" s="53">
        <f>SUM(M28:M32)</f>
        <v>58878092</v>
      </c>
    </row>
    <row r="28" spans="1:13" ht="29.25" customHeight="1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34352912</v>
      </c>
      <c r="K28" s="7">
        <v>18595614</v>
      </c>
      <c r="L28" s="7">
        <v>32965939</v>
      </c>
      <c r="M28" s="7">
        <v>17091639</v>
      </c>
    </row>
    <row r="29" spans="1:13" ht="29.25" customHeight="1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46420515</v>
      </c>
      <c r="K29" s="7">
        <v>26586641</v>
      </c>
      <c r="L29" s="7">
        <v>89739891</v>
      </c>
      <c r="M29" s="7">
        <v>41786453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v>3</v>
      </c>
      <c r="K32" s="7">
        <v>3</v>
      </c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56674767</v>
      </c>
      <c r="K33" s="53">
        <f>SUM(K34:K37)</f>
        <v>42004644</v>
      </c>
      <c r="L33" s="53">
        <f>SUM(L34:L37)</f>
        <v>26542055</v>
      </c>
      <c r="M33" s="53">
        <f>SUM(M34:M37)</f>
        <v>14746158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30090344</v>
      </c>
      <c r="K34" s="7">
        <v>17253994</v>
      </c>
      <c r="L34" s="7">
        <v>13650937</v>
      </c>
      <c r="M34" s="7">
        <v>7759820</v>
      </c>
    </row>
    <row r="35" spans="1:13" ht="29.25" customHeight="1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15165216</v>
      </c>
      <c r="K35" s="7">
        <v>13331443</v>
      </c>
      <c r="L35" s="7">
        <v>7417318</v>
      </c>
      <c r="M35" s="7">
        <v>1512538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>
        <v>11419207</v>
      </c>
      <c r="K36" s="7">
        <v>11419207</v>
      </c>
      <c r="L36" s="7">
        <v>5473800</v>
      </c>
      <c r="M36" s="7">
        <v>5473800</v>
      </c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107925703</v>
      </c>
      <c r="K42" s="53">
        <f>K7+K27+K38+K40</f>
        <v>59375298</v>
      </c>
      <c r="L42" s="53">
        <f>L7+L27+L38+L40</f>
        <v>149483857</v>
      </c>
      <c r="M42" s="53">
        <f>M7+M27+M38+M40</f>
        <v>72129228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78778220</v>
      </c>
      <c r="K43" s="53">
        <f>K10+K33+K39+K41</f>
        <v>55571758</v>
      </c>
      <c r="L43" s="53">
        <f>L10+L33+L39+L41</f>
        <v>52941608</v>
      </c>
      <c r="M43" s="53">
        <f>M10+M33+M39+M41</f>
        <v>31994553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29147483</v>
      </c>
      <c r="K44" s="53">
        <f>K42-K43</f>
        <v>3803540</v>
      </c>
      <c r="L44" s="53">
        <f>L42-L43</f>
        <v>96542249</v>
      </c>
      <c r="M44" s="53">
        <f>M42-M43</f>
        <v>40134675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29147483</v>
      </c>
      <c r="K45" s="53">
        <f>IF(K42&gt;K43,K42-K43,0)</f>
        <v>3803540</v>
      </c>
      <c r="L45" s="53">
        <f>IF(L42&gt;L43,L42-L43,0)</f>
        <v>96542249</v>
      </c>
      <c r="M45" s="53">
        <f>IF(M42&gt;M43,M42-M43,0)</f>
        <v>40134675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8344068</v>
      </c>
      <c r="K47" s="7">
        <v>4102548</v>
      </c>
      <c r="L47" s="7">
        <v>8441291</v>
      </c>
      <c r="M47" s="7">
        <v>4338743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20803415</v>
      </c>
      <c r="K48" s="53">
        <f>K44-K47</f>
        <v>-299008</v>
      </c>
      <c r="L48" s="53">
        <f>L44-L47</f>
        <v>88100958</v>
      </c>
      <c r="M48" s="53">
        <f>M44-M47</f>
        <v>35795932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20803415</v>
      </c>
      <c r="K49" s="53">
        <f>IF(K48&gt;0,K48,0)</f>
        <v>0</v>
      </c>
      <c r="L49" s="53">
        <f>IF(L48&gt;0,L48,0)</f>
        <v>88100958</v>
      </c>
      <c r="M49" s="53">
        <f>IF(M48&gt;0,M48,0)</f>
        <v>35795932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299008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20803415</v>
      </c>
      <c r="K56" s="6">
        <v>-299008</v>
      </c>
      <c r="L56" s="6">
        <v>88100958</v>
      </c>
      <c r="M56" s="6">
        <v>35795932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25.5" customHeight="1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27.75" customHeight="1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28.5" customHeight="1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20803415</v>
      </c>
      <c r="K67" s="61">
        <f>K56+K66</f>
        <v>-299008</v>
      </c>
      <c r="L67" s="61">
        <f>L56+L66</f>
        <v>88100958</v>
      </c>
      <c r="M67" s="61">
        <f>M56+M66</f>
        <v>35795932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A46" sqref="A46:H46"/>
    </sheetView>
  </sheetViews>
  <sheetFormatPr defaultColWidth="9.140625" defaultRowHeight="12.75"/>
  <cols>
    <col min="1" max="9" width="9.140625" style="52" customWidth="1"/>
    <col min="10" max="10" width="12.140625" style="52" bestFit="1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339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340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29147483</v>
      </c>
      <c r="K7" s="7">
        <v>96542249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2465198</v>
      </c>
      <c r="K8" s="7">
        <v>2158349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276718721</v>
      </c>
      <c r="K9" s="7">
        <v>116295510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>
        <v>5054084</v>
      </c>
      <c r="K10" s="7">
        <v>563839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53">
        <f>SUM(J7:J12)</f>
        <v>313385486</v>
      </c>
      <c r="K13" s="53">
        <f>SUM(K7:K12)</f>
        <v>215559947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448245588</v>
      </c>
      <c r="K17" s="7">
        <v>191506389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448245588</v>
      </c>
      <c r="K18" s="53">
        <f>SUM(K14:K17)</f>
        <v>191506389</v>
      </c>
    </row>
    <row r="19" spans="1:11" ht="24" customHeight="1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0</v>
      </c>
      <c r="K19" s="53">
        <f>IF(K13&gt;K18,K13-K18,0)</f>
        <v>24053558</v>
      </c>
    </row>
    <row r="20" spans="1:11" ht="25.5" customHeight="1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134860102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4500</v>
      </c>
      <c r="K22" s="7">
        <v>104579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45077135</v>
      </c>
      <c r="K24" s="7">
        <v>52122257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>
        <v>230195</v>
      </c>
      <c r="K25" s="7">
        <v>13113049</v>
      </c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22333375</v>
      </c>
      <c r="K26" s="7">
        <v>216622739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67645205</v>
      </c>
      <c r="K27" s="53">
        <f>SUM(K22:K26)</f>
        <v>281962624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1920203</v>
      </c>
      <c r="K28" s="7">
        <v>1313761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>
        <v>1230804</v>
      </c>
      <c r="K29" s="7">
        <v>33407265</v>
      </c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>
        <v>113503741</v>
      </c>
      <c r="K30" s="7">
        <v>288274629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116654748</v>
      </c>
      <c r="K31" s="53">
        <f>SUM(K28:K30)</f>
        <v>322995655</v>
      </c>
    </row>
    <row r="32" spans="1:11" ht="26.25" customHeight="1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29.25" customHeight="1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49009543</v>
      </c>
      <c r="K33" s="53">
        <f>IF(K31&gt;K27,K31-K27,0)</f>
        <v>41033031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183683032</v>
      </c>
      <c r="K36" s="7">
        <v>17680334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183683032</v>
      </c>
      <c r="K38" s="53">
        <f>SUM(K35:K37)</f>
        <v>17680334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24847</v>
      </c>
      <c r="K39" s="7"/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>
        <v>50272</v>
      </c>
      <c r="K40" s="7">
        <v>386470</v>
      </c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75119</v>
      </c>
      <c r="K44" s="53">
        <f>SUM(K39:K43)</f>
        <v>386470</v>
      </c>
    </row>
    <row r="45" spans="1:11" ht="27.75" customHeight="1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183607913</v>
      </c>
      <c r="K45" s="53">
        <f>IF(K38&gt;K44,K38-K44,0)</f>
        <v>17293864</v>
      </c>
    </row>
    <row r="46" spans="1:11" ht="27.75" customHeight="1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314391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261732</v>
      </c>
      <c r="K48" s="53">
        <f>IF(K20-K19+K33-K32+K46-K45&gt;0,K20-K19+K33-K32+K46-K45,0)</f>
        <v>0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1452483</v>
      </c>
      <c r="K49" s="7">
        <v>855635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>
        <v>314391</v>
      </c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261732</v>
      </c>
      <c r="K51" s="7"/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1190751</v>
      </c>
      <c r="K52" s="61">
        <f>K49+K50-K51</f>
        <v>1170026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7:K12 J22:K26 J14:K17 J28:K3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8:K20 J13:K13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zoomScaleSheetLayoutView="125" zoomScalePageLayoutView="0" workbookViewId="0" topLeftCell="A1">
      <selection activeCell="A25" sqref="A25:K25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8515625" style="76" bestFit="1" customWidth="1"/>
    <col min="12" max="16384" width="9.140625" style="76" customWidth="1"/>
  </cols>
  <sheetData>
    <row r="1" spans="1:12" ht="12.75">
      <c r="A1" s="284" t="s">
        <v>281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5"/>
    </row>
    <row r="2" spans="1:12" ht="15.75">
      <c r="A2" s="42"/>
      <c r="B2" s="74"/>
      <c r="C2" s="268" t="s">
        <v>282</v>
      </c>
      <c r="D2" s="269"/>
      <c r="E2" s="77">
        <v>40544</v>
      </c>
      <c r="F2" s="43" t="s">
        <v>250</v>
      </c>
      <c r="G2" s="270">
        <v>40724</v>
      </c>
      <c r="H2" s="271"/>
      <c r="I2" s="74"/>
      <c r="J2" s="74"/>
      <c r="K2" s="74"/>
      <c r="L2" s="78"/>
    </row>
    <row r="3" spans="1:11" ht="23.25">
      <c r="A3" s="272" t="s">
        <v>59</v>
      </c>
      <c r="B3" s="272"/>
      <c r="C3" s="272"/>
      <c r="D3" s="272"/>
      <c r="E3" s="272"/>
      <c r="F3" s="272"/>
      <c r="G3" s="272"/>
      <c r="H3" s="272"/>
      <c r="I3" s="81" t="s">
        <v>305</v>
      </c>
      <c r="J3" s="82" t="s">
        <v>150</v>
      </c>
      <c r="K3" s="82" t="s">
        <v>151</v>
      </c>
    </row>
    <row r="4" spans="1:11" ht="12.75">
      <c r="A4" s="273">
        <v>1</v>
      </c>
      <c r="B4" s="273"/>
      <c r="C4" s="273"/>
      <c r="D4" s="273"/>
      <c r="E4" s="273"/>
      <c r="F4" s="273"/>
      <c r="G4" s="273"/>
      <c r="H4" s="273"/>
      <c r="I4" s="84">
        <v>2</v>
      </c>
      <c r="J4" s="83" t="s">
        <v>283</v>
      </c>
      <c r="K4" s="83" t="s">
        <v>284</v>
      </c>
    </row>
    <row r="5" spans="1:11" ht="12.75">
      <c r="A5" s="274" t="s">
        <v>285</v>
      </c>
      <c r="B5" s="275"/>
      <c r="C5" s="275"/>
      <c r="D5" s="275"/>
      <c r="E5" s="275"/>
      <c r="F5" s="275"/>
      <c r="G5" s="275"/>
      <c r="H5" s="275"/>
      <c r="I5" s="44">
        <v>1</v>
      </c>
      <c r="J5" s="45">
        <v>164000000</v>
      </c>
      <c r="K5" s="45">
        <v>164000000</v>
      </c>
    </row>
    <row r="6" spans="1:11" ht="12.75">
      <c r="A6" s="274" t="s">
        <v>286</v>
      </c>
      <c r="B6" s="275"/>
      <c r="C6" s="275"/>
      <c r="D6" s="275"/>
      <c r="E6" s="275"/>
      <c r="F6" s="275"/>
      <c r="G6" s="275"/>
      <c r="H6" s="275"/>
      <c r="I6" s="44">
        <v>2</v>
      </c>
      <c r="J6" s="46">
        <v>16921764</v>
      </c>
      <c r="K6" s="46">
        <v>16921764</v>
      </c>
    </row>
    <row r="7" spans="1:11" ht="12.75">
      <c r="A7" s="274" t="s">
        <v>287</v>
      </c>
      <c r="B7" s="275"/>
      <c r="C7" s="275"/>
      <c r="D7" s="275"/>
      <c r="E7" s="275"/>
      <c r="F7" s="275"/>
      <c r="G7" s="275"/>
      <c r="H7" s="275"/>
      <c r="I7" s="44">
        <v>3</v>
      </c>
      <c r="J7" s="46">
        <v>4565137453</v>
      </c>
      <c r="K7" s="46">
        <v>5039336761</v>
      </c>
    </row>
    <row r="8" spans="1:11" ht="12.75">
      <c r="A8" s="274" t="s">
        <v>288</v>
      </c>
      <c r="B8" s="275"/>
      <c r="C8" s="275"/>
      <c r="D8" s="275"/>
      <c r="E8" s="275"/>
      <c r="F8" s="275"/>
      <c r="G8" s="275"/>
      <c r="H8" s="275"/>
      <c r="I8" s="44">
        <v>4</v>
      </c>
      <c r="J8" s="46">
        <v>152103924</v>
      </c>
      <c r="K8" s="46">
        <v>38728424</v>
      </c>
    </row>
    <row r="9" spans="1:11" ht="12.75">
      <c r="A9" s="274" t="s">
        <v>289</v>
      </c>
      <c r="B9" s="275"/>
      <c r="C9" s="275"/>
      <c r="D9" s="275"/>
      <c r="E9" s="275"/>
      <c r="F9" s="275"/>
      <c r="G9" s="275"/>
      <c r="H9" s="275"/>
      <c r="I9" s="44">
        <v>5</v>
      </c>
      <c r="J9" s="46">
        <v>474199308</v>
      </c>
      <c r="K9" s="46">
        <v>88100958</v>
      </c>
    </row>
    <row r="10" spans="1:11" ht="12.75">
      <c r="A10" s="274" t="s">
        <v>290</v>
      </c>
      <c r="B10" s="275"/>
      <c r="C10" s="275"/>
      <c r="D10" s="275"/>
      <c r="E10" s="275"/>
      <c r="F10" s="275"/>
      <c r="G10" s="275"/>
      <c r="H10" s="275"/>
      <c r="I10" s="44">
        <v>6</v>
      </c>
      <c r="J10" s="46"/>
      <c r="K10" s="46"/>
    </row>
    <row r="11" spans="1:11" ht="12.75">
      <c r="A11" s="274" t="s">
        <v>291</v>
      </c>
      <c r="B11" s="275"/>
      <c r="C11" s="275"/>
      <c r="D11" s="275"/>
      <c r="E11" s="275"/>
      <c r="F11" s="275"/>
      <c r="G11" s="275"/>
      <c r="H11" s="275"/>
      <c r="I11" s="44">
        <v>7</v>
      </c>
      <c r="J11" s="46"/>
      <c r="K11" s="46"/>
    </row>
    <row r="12" spans="1:11" ht="12.75">
      <c r="A12" s="274" t="s">
        <v>292</v>
      </c>
      <c r="B12" s="275"/>
      <c r="C12" s="275"/>
      <c r="D12" s="275"/>
      <c r="E12" s="275"/>
      <c r="F12" s="275"/>
      <c r="G12" s="275"/>
      <c r="H12" s="275"/>
      <c r="I12" s="44">
        <v>8</v>
      </c>
      <c r="J12" s="46"/>
      <c r="K12" s="46"/>
    </row>
    <row r="13" spans="1:11" ht="12.75">
      <c r="A13" s="274" t="s">
        <v>293</v>
      </c>
      <c r="B13" s="275"/>
      <c r="C13" s="275"/>
      <c r="D13" s="275"/>
      <c r="E13" s="275"/>
      <c r="F13" s="275"/>
      <c r="G13" s="275"/>
      <c r="H13" s="275"/>
      <c r="I13" s="44">
        <v>9</v>
      </c>
      <c r="J13" s="46"/>
      <c r="K13" s="46"/>
    </row>
    <row r="14" spans="1:11" ht="12.75">
      <c r="A14" s="276" t="s">
        <v>294</v>
      </c>
      <c r="B14" s="277"/>
      <c r="C14" s="277"/>
      <c r="D14" s="277"/>
      <c r="E14" s="277"/>
      <c r="F14" s="277"/>
      <c r="G14" s="277"/>
      <c r="H14" s="277"/>
      <c r="I14" s="44">
        <v>10</v>
      </c>
      <c r="J14" s="79">
        <f>SUM(J5:J13)</f>
        <v>5372362449</v>
      </c>
      <c r="K14" s="79">
        <f>SUM(K5:K13)</f>
        <v>5347087907</v>
      </c>
    </row>
    <row r="15" spans="1:11" ht="12.75">
      <c r="A15" s="274" t="s">
        <v>295</v>
      </c>
      <c r="B15" s="275"/>
      <c r="C15" s="275"/>
      <c r="D15" s="275"/>
      <c r="E15" s="275"/>
      <c r="F15" s="275"/>
      <c r="G15" s="275"/>
      <c r="H15" s="275"/>
      <c r="I15" s="44">
        <v>11</v>
      </c>
      <c r="J15" s="46"/>
      <c r="K15" s="46"/>
    </row>
    <row r="16" spans="1:11" ht="12.75">
      <c r="A16" s="274" t="s">
        <v>296</v>
      </c>
      <c r="B16" s="275"/>
      <c r="C16" s="275"/>
      <c r="D16" s="275"/>
      <c r="E16" s="275"/>
      <c r="F16" s="275"/>
      <c r="G16" s="275"/>
      <c r="H16" s="275"/>
      <c r="I16" s="44">
        <v>12</v>
      </c>
      <c r="J16" s="46"/>
      <c r="K16" s="46"/>
    </row>
    <row r="17" spans="1:11" ht="12.75">
      <c r="A17" s="274" t="s">
        <v>297</v>
      </c>
      <c r="B17" s="275"/>
      <c r="C17" s="275"/>
      <c r="D17" s="275"/>
      <c r="E17" s="275"/>
      <c r="F17" s="275"/>
      <c r="G17" s="275"/>
      <c r="H17" s="275"/>
      <c r="I17" s="44">
        <v>13</v>
      </c>
      <c r="J17" s="46"/>
      <c r="K17" s="46"/>
    </row>
    <row r="18" spans="1:11" ht="12.75">
      <c r="A18" s="274" t="s">
        <v>298</v>
      </c>
      <c r="B18" s="275"/>
      <c r="C18" s="275"/>
      <c r="D18" s="275"/>
      <c r="E18" s="275"/>
      <c r="F18" s="275"/>
      <c r="G18" s="275"/>
      <c r="H18" s="275"/>
      <c r="I18" s="44">
        <v>14</v>
      </c>
      <c r="J18" s="46"/>
      <c r="K18" s="46"/>
    </row>
    <row r="19" spans="1:11" ht="12.75">
      <c r="A19" s="274" t="s">
        <v>299</v>
      </c>
      <c r="B19" s="275"/>
      <c r="C19" s="275"/>
      <c r="D19" s="275"/>
      <c r="E19" s="275"/>
      <c r="F19" s="275"/>
      <c r="G19" s="275"/>
      <c r="H19" s="275"/>
      <c r="I19" s="44">
        <v>15</v>
      </c>
      <c r="J19" s="46"/>
      <c r="K19" s="46"/>
    </row>
    <row r="20" spans="1:11" ht="12.75">
      <c r="A20" s="274" t="s">
        <v>300</v>
      </c>
      <c r="B20" s="275"/>
      <c r="C20" s="275"/>
      <c r="D20" s="275"/>
      <c r="E20" s="275"/>
      <c r="F20" s="275"/>
      <c r="G20" s="275"/>
      <c r="H20" s="275"/>
      <c r="I20" s="44">
        <v>16</v>
      </c>
      <c r="J20" s="46"/>
      <c r="K20" s="46"/>
    </row>
    <row r="21" spans="1:11" ht="12.75">
      <c r="A21" s="276" t="s">
        <v>301</v>
      </c>
      <c r="B21" s="277"/>
      <c r="C21" s="277"/>
      <c r="D21" s="277"/>
      <c r="E21" s="277"/>
      <c r="F21" s="277"/>
      <c r="G21" s="277"/>
      <c r="H21" s="277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8" t="s">
        <v>302</v>
      </c>
      <c r="B23" s="279"/>
      <c r="C23" s="279"/>
      <c r="D23" s="279"/>
      <c r="E23" s="279"/>
      <c r="F23" s="279"/>
      <c r="G23" s="279"/>
      <c r="H23" s="279"/>
      <c r="I23" s="47">
        <v>18</v>
      </c>
      <c r="J23" s="45"/>
      <c r="K23" s="45"/>
    </row>
    <row r="24" spans="1:11" ht="17.25" customHeight="1">
      <c r="A24" s="280" t="s">
        <v>303</v>
      </c>
      <c r="B24" s="281"/>
      <c r="C24" s="281"/>
      <c r="D24" s="281"/>
      <c r="E24" s="281"/>
      <c r="F24" s="281"/>
      <c r="G24" s="281"/>
      <c r="H24" s="281"/>
      <c r="I24" s="48">
        <v>19</v>
      </c>
      <c r="J24" s="80"/>
      <c r="K24" s="80"/>
    </row>
    <row r="25" spans="1:11" ht="30" customHeight="1">
      <c r="A25" s="282" t="s">
        <v>304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  <row r="56" spans="10:11" ht="12.75">
      <c r="J56" s="76">
        <v>20803415</v>
      </c>
      <c r="K56" s="76">
        <v>-299008</v>
      </c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Doris Vičić</cp:lastModifiedBy>
  <cp:lastPrinted>2011-07-29T07:03:19Z</cp:lastPrinted>
  <dcterms:created xsi:type="dcterms:W3CDTF">2008-10-17T11:51:54Z</dcterms:created>
  <dcterms:modified xsi:type="dcterms:W3CDTF">2011-07-29T07:40:46Z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