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95" windowHeight="4530" tabRatio="872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<sst xmlns="http://schemas.openxmlformats.org/spreadsheetml/2006/main" count="339" uniqueCount="304">
  <si>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</si>
  <si>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/>
  </si>
  <si>
    <t>3</t>
  </si>
  <si>
    <t>4</t>
  </si>
  <si>
    <t>BALANCE SHEET</t>
  </si>
  <si>
    <t>ITEM</t>
  </si>
  <si>
    <t>AOP
ind.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</si>
  <si>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</si>
  <si>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</si>
  <si>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</si>
  <si>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</si>
  <si>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</si>
  <si>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</si>
  <si>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</si>
  <si>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</si>
  <si>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</si>
  <si>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</si>
  <si>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</si>
  <si>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</si>
  <si>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</si>
  <si>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</si>
  <si>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</si>
  <si>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</si>
  <si>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</si>
  <si>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</si>
  <si>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</si>
  <si>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</si>
  <si>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</si>
  <si>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</si>
  <si>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</si>
  <si>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</si>
  <si>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</si>
  <si>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</si>
  <si>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</si>
  <si>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</si>
  <si>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</si>
  <si>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</si>
  <si>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</si>
  <si>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</si>
  <si>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</si>
  <si>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</si>
  <si>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</si>
  <si>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</si>
  <si>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</si>
  <si>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</si>
  <si>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</si>
  <si>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</si>
  <si>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</si>
  <si>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</si>
  <si>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</si>
  <si>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</si>
  <si>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</si>
  <si>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</si>
  <si>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</si>
  <si>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</si>
  <si>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</si>
  <si>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</si>
  <si>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</si>
  <si>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</si>
  <si>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</si>
  <si>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</si>
  <si>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</si>
  <si>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</si>
  <si>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</si>
  <si>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</si>
  <si>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</si>
  <si>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</si>
  <si>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</si>
  <si>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</si>
  <si>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</si>
  <si>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</si>
  <si>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</si>
  <si>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</si>
  <si>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</si>
  <si>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</si>
  <si>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</si>
  <si>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</si>
  <si>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</si>
  <si>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</si>
  <si>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</si>
  <si>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</si>
  <si>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</si>
  <si>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</si>
  <si>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</si>
  <si>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</si>
  <si>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</si>
  <si>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</si>
  <si>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</si>
  <si>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</si>
  <si>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</si>
  <si>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</si>
  <si>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</si>
  <si>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</si>
  <si>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</si>
  <si>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</si>
  <si>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</si>
  <si>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</si>
  <si>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</si>
  <si>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</si>
  <si>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</si>
  <si>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</si>
  <si>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</si>
  <si>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</si>
  <si>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</si>
  <si>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</si>
  <si>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</si>
  <si>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</si>
  <si>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</si>
  <si>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</si>
  <si>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</si>
  <si>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</si>
  <si>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</si>
  <si>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</si>
  <si>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</si>
  <si>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</si>
  <si>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</si>
  <si>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</si>
  <si>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</si>
  <si>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</si>
  <si>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</si>
  <si>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</si>
  <si>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</si>
  <si>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</si>
  <si>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</si>
  <si>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</si>
  <si>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</si>
  <si>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</si>
  <si>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</si>
  <si>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</si>
  <si>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</si>
  <si>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</si>
  <si>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</si>
  <si>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</si>
  <si>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</si>
  <si>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</si>
  <si>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</si>
  <si>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</si>
  <si>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</si>
  <si>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</si>
  <si>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</si>
  <si>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</si>
  <si>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</si>
  <si>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</si>
  <si>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</si>
  <si>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</si>
  <si>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</si>
  <si>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</si>
  <si>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</si>
  <si>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</si>
  <si>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</si>
  <si>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</si>
  <si>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</si>
  <si>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</si>
  <si>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</si>
  <si>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</si>
  <si>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</si>
  <si>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</si>
  <si>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</si>
  <si>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</si>
  <si>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</si>
  <si>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</si>
  <si>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</si>
  <si>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</si>
  <si>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</si>
  <si>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</si>
  <si>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</si>
  <si>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</si>
  <si>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</si>
  <si>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</si>
  <si>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</si>
  <si>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</si>
  <si>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</si>
  <si>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</si>
  <si>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</si>
  <si>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</si>
  <si>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</si>
  <si>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</si>
  <si>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</si>
  <si>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</si>
  <si>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</si>
  <si>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</si>
  <si>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</si>
  <si>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</si>
  <si>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</si>
  <si>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</si>
  <si>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</si>
  <si>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</si>
  <si>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</si>
  <si>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</si>
  <si>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</si>
  <si>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</si>
  <si>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</si>
  <si>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</si>
  <si>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</si>
  <si>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</si>
  <si>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</si>
  <si>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</si>
  <si>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</si>
  <si>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</si>
  <si>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</si>
  <si>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</si>
  <si>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</si>
  <si>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</si>
  <si>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</si>
  <si>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</si>
  <si>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</si>
  <si>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</si>
  <si>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</si>
  <si>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</si>
  <si>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</si>
  <si>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</si>
  <si>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</si>
  <si>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</si>
  <si>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</si>
  <si>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</si>
  <si>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</si>
  <si>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</si>
  <si>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</si>
  <si>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</si>
  <si>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</si>
  <si>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</si>
  <si>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</si>
  <si>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</si>
  <si>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</si>
  <si>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</si>
  <si>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</si>
  <si>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</si>
  <si>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</si>
  <si>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</si>
  <si>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</si>
  <si>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</si>
  <si>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</si>
  <si>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</si>
  <si>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</si>
  <si>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</si>
  <si>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</si>
  <si>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</si>
  <si>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</si>
  <si>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</si>
  <si>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</si>
  <si>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</si>
  <si>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</si>
  <si>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</si>
  <si>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</si>
  <si>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</si>
  <si>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</si>
  <si>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</si>
  <si>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</si>
  <si>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</si>
  <si>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</si>
  <si>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</si>
  <si>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</si>
  <si>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</si>
  <si>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</si>
  <si>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</si>
  <si>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www.adplastik.hr</t>
  </si>
  <si>
    <t>2932</t>
  </si>
  <si>
    <t>NO</t>
  </si>
  <si>
    <t>Taxpayer: AD Plastik d.d.</t>
  </si>
  <si>
    <t>Current period</t>
  </si>
  <si>
    <t>Preceding period</t>
  </si>
  <si>
    <t>Items reducing Capital are entered with negative sign. 
Data under EOP codes 001 to 009 are entered as balance as at Balance Sheet date.</t>
  </si>
  <si>
    <t>01.01.2016.</t>
  </si>
  <si>
    <t>as at 30.06.2016.</t>
  </si>
  <si>
    <t>in period from 01.01.2016.  till 30.06.2016.</t>
  </si>
  <si>
    <t>in period from 01.01.2016. till 30.06.2016.</t>
  </si>
  <si>
    <t>30.06.2016.</t>
  </si>
  <si>
    <t>Note 1 .: Appendix to Balance sheet fill companies who make consolidated financial statements.</t>
  </si>
  <si>
    <t>IV. OTHER COMPREHENSIVE NET PROFIT OR LOSS (158-166)</t>
  </si>
  <si>
    <t>1.194</t>
  </si>
  <si>
    <t>021/206-651</t>
  </si>
  <si>
    <t>021/275-651</t>
  </si>
  <si>
    <t>sandra.capan@adplastik.hr</t>
  </si>
  <si>
    <t>informacije@adplastik.hr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</si>
  <si>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</si>
  <si>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r>
      <t>XIII. PROFIT OR LOSS FOR THE PERIOD</t>
    </r>
    <r>
      <rPr>
        <sz val="9"/>
        <rFont val="Arial"/>
        <family val="2"/>
      </rPr>
      <t xml:space="preserve"> (148-151)</t>
    </r>
  </si>
  <si>
    <r>
      <t>XI.  PROFIT OR LOSS BEFORE TAXATION</t>
    </r>
    <r>
      <rPr>
        <sz val="9"/>
        <rFont val="Arial"/>
        <family val="2"/>
      </rPr>
      <t xml:space="preserve"> (146-147)</t>
    </r>
  </si>
  <si>
    <r>
      <t>IV. FINANCIAL CHARGES</t>
    </r>
    <r>
      <rPr>
        <sz val="9"/>
        <rFont val="Arial"/>
        <family val="2"/>
      </rPr>
      <t xml:space="preserve"> (138 up to 141)</t>
    </r>
  </si>
  <si>
    <r>
      <t xml:space="preserve">III. FINANCIAL INCOME </t>
    </r>
    <r>
      <rPr>
        <sz val="9"/>
        <rFont val="Arial"/>
        <family val="2"/>
      </rPr>
      <t>(132 up to 136)</t>
    </r>
  </si>
  <si>
    <r>
      <t xml:space="preserve">   6. Impairment</t>
    </r>
    <r>
      <rPr>
        <sz val="9"/>
        <rFont val="Arial"/>
        <family val="2"/>
      </rPr>
      <t xml:space="preserve"> (127+128)</t>
    </r>
  </si>
  <si>
    <r>
      <t xml:space="preserve">   3. Staff costs </t>
    </r>
    <r>
      <rPr>
        <sz val="9"/>
        <rFont val="Arial"/>
        <family val="2"/>
      </rPr>
      <t>(121 up to 123)</t>
    </r>
  </si>
  <si>
    <r>
      <t xml:space="preserve">I. OPERATING TURNOVER </t>
    </r>
    <r>
      <rPr>
        <sz val="9"/>
        <rFont val="Arial"/>
        <family val="2"/>
      </rPr>
      <t>(112+113)</t>
    </r>
  </si>
  <si>
    <r>
      <t xml:space="preserve">II. OPERATING CHARGES </t>
    </r>
    <r>
      <rPr>
        <sz val="9"/>
        <rFont val="Arial"/>
        <family val="2"/>
      </rPr>
      <t>(115+116+120+124+125+126+129+130)</t>
    </r>
  </si>
  <si>
    <r>
      <t xml:space="preserve">    2. Material charges </t>
    </r>
    <r>
      <rPr>
        <sz val="9"/>
        <rFont val="Arial"/>
        <family val="2"/>
      </rPr>
      <t>(117 up to 119)</t>
    </r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</si>
  <si>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</si>
  <si>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</t>
    </r>
    <r>
      <rPr>
        <sz val="9"/>
        <rFont val="Arial"/>
        <family val="2"/>
      </rPr>
      <t xml:space="preserve"> (114+137+143 + 145)</t>
    </r>
  </si>
  <si>
    <t>17 a. Ascribed to holders of the holders company capital</t>
  </si>
  <si>
    <t>17 b. Ascribed to minority interest</t>
  </si>
  <si>
    <t>Preceding year</t>
  </si>
  <si>
    <t>ADDENDUM TO BALANCE SHEET ( filled in by the entrepreneur compiling the consolidated annual financial statement)</t>
  </si>
  <si>
    <r>
      <t xml:space="preserve">F) TOTAL LIABILITIES </t>
    </r>
    <r>
      <rPr>
        <sz val="9"/>
        <rFont val="Arial"/>
        <family val="2"/>
      </rPr>
      <t xml:space="preserve"> (062+079+083+093+106)</t>
    </r>
  </si>
  <si>
    <r>
      <t xml:space="preserve">D)  SHORT TERM LIABILITIES </t>
    </r>
    <r>
      <rPr>
        <sz val="9"/>
        <rFont val="Arial"/>
        <family val="2"/>
      </rPr>
      <t>(094 do 105)</t>
    </r>
  </si>
  <si>
    <r>
      <t xml:space="preserve">C)  LONG TERM LIABILITIES </t>
    </r>
    <r>
      <rPr>
        <sz val="9"/>
        <rFont val="Arial"/>
        <family val="2"/>
      </rPr>
      <t>(084 up to 092)</t>
    </r>
  </si>
  <si>
    <r>
      <t>B)  PROVISIONS</t>
    </r>
    <r>
      <rPr>
        <sz val="9"/>
        <rFont val="Arial"/>
        <family val="2"/>
      </rPr>
      <t xml:space="preserve"> (080 up to 082)</t>
    </r>
  </si>
  <si>
    <r>
      <t xml:space="preserve">A)  CAPITAL AND RESERVES </t>
    </r>
    <r>
      <rPr>
        <sz val="9"/>
        <rFont val="Arial"/>
        <family val="2"/>
      </rPr>
      <t>(063+064+065+071+072+075+078)</t>
    </r>
  </si>
  <si>
    <r>
      <t xml:space="preserve">E) TOTAL ASSETS </t>
    </r>
    <r>
      <rPr>
        <sz val="9"/>
        <rFont val="Arial"/>
        <family val="2"/>
      </rPr>
      <t>(001+002+034+059)</t>
    </r>
  </si>
  <si>
    <r>
      <t xml:space="preserve">C)  CURRENT ASSETS </t>
    </r>
    <r>
      <rPr>
        <sz val="9"/>
        <rFont val="Arial"/>
        <family val="2"/>
      </rPr>
      <t>(035+043+050+058)</t>
    </r>
  </si>
  <si>
    <r>
      <t xml:space="preserve">B)  FIXED ASSETS </t>
    </r>
    <r>
      <rPr>
        <sz val="9"/>
        <rFont val="Arial"/>
        <family val="2"/>
      </rPr>
      <t>(003+010+020+029+033)</t>
    </r>
  </si>
  <si>
    <t>AD Plastik d.d.</t>
  </si>
  <si>
    <t>Splitsko-dalmatinska</t>
  </si>
  <si>
    <t>Solin</t>
  </si>
  <si>
    <t>Sandra Capan</t>
  </si>
  <si>
    <t>Sanja Biočić</t>
  </si>
  <si>
    <t>Matoševa 8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</si>
</sst>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9" xfId="58" applyFont="1" applyBorder="1" applyAlignment="1" applyProtection="1">
      <alignment vertical="center"/>
      <protection hidden="1"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top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9" xfId="58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19" xfId="58" applyFont="1" applyBorder="1" applyAlignment="1" applyProtection="1">
      <alignment horizontal="right"/>
      <protection hidden="1"/>
    </xf>
    <xf numFmtId="0" fontId="4" fillId="0" borderId="20" xfId="58" applyFont="1" applyBorder="1" applyAlignment="1" applyProtection="1">
      <alignment horizontal="left" vertical="top" indent="2"/>
      <protection hidden="1"/>
    </xf>
    <xf numFmtId="0" fontId="4" fillId="0" borderId="20" xfId="58" applyFont="1" applyBorder="1" applyAlignment="1" applyProtection="1">
      <alignment horizontal="left" vertical="top" wrapText="1" indent="2"/>
      <protection hidden="1"/>
    </xf>
    <xf numFmtId="0" fontId="4" fillId="0" borderId="19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9" xfId="58" applyFont="1" applyBorder="1" applyAlignment="1" applyProtection="1">
      <alignment horizontal="left"/>
      <protection hidden="1"/>
    </xf>
    <xf numFmtId="0" fontId="4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vertical="center"/>
      <protection hidden="1" locked="0"/>
    </xf>
    <xf numFmtId="0" fontId="50" fillId="0" borderId="0" xfId="0" applyFont="1" applyAlignment="1">
      <alignment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2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14" fontId="3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8" applyFont="1" applyFill="1" applyBorder="1" applyAlignment="1" applyProtection="1">
      <alignment horizontal="left" vertical="center" wrapText="1"/>
      <protection hidden="1"/>
    </xf>
    <xf numFmtId="0" fontId="4" fillId="0" borderId="19" xfId="58" applyFont="1" applyFill="1" applyBorder="1" applyAlignment="1" applyProtection="1">
      <alignment vertical="center"/>
      <protection hidden="1"/>
    </xf>
    <xf numFmtId="0" fontId="4" fillId="0" borderId="20" xfId="58" applyFont="1" applyBorder="1" applyAlignment="1" applyProtection="1">
      <alignment horizontal="left" vertical="center" wrapText="1"/>
      <protection hidden="1"/>
    </xf>
    <xf numFmtId="0" fontId="4" fillId="0" borderId="19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0" xfId="58" applyFont="1" applyFill="1" applyBorder="1" applyAlignment="1" applyProtection="1">
      <alignment/>
      <protection hidden="1"/>
    </xf>
    <xf numFmtId="0" fontId="4" fillId="0" borderId="20" xfId="58" applyFont="1" applyBorder="1" applyAlignment="1" applyProtection="1">
      <alignment wrapText="1"/>
      <protection hidden="1"/>
    </xf>
    <xf numFmtId="0" fontId="4" fillId="0" borderId="19" xfId="58" applyFont="1" applyBorder="1" applyAlignment="1" applyProtection="1">
      <alignment horizontal="right" wrapText="1"/>
      <protection hidden="1"/>
    </xf>
    <xf numFmtId="1" fontId="3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3" fontId="3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0" xfId="58" applyFont="1" applyBorder="1" applyAlignment="1" applyProtection="1">
      <alignment vertical="top"/>
      <protection hidden="1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49" fontId="3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0" xfId="58" applyFont="1" applyBorder="1" applyAlignment="1" applyProtection="1">
      <alignment horizontal="left" vertical="top" wrapText="1"/>
      <protection hidden="1"/>
    </xf>
    <xf numFmtId="0" fontId="4" fillId="0" borderId="19" xfId="58" applyFont="1" applyBorder="1" applyAlignment="1">
      <alignment/>
      <protection/>
    </xf>
    <xf numFmtId="0" fontId="3" fillId="0" borderId="19" xfId="58" applyFont="1" applyFill="1" applyBorder="1" applyAlignment="1" applyProtection="1">
      <alignment horizontal="right" vertical="center"/>
      <protection hidden="1" locked="0"/>
    </xf>
    <xf numFmtId="49" fontId="3" fillId="0" borderId="20" xfId="58" applyNumberFormat="1" applyFont="1" applyBorder="1" applyAlignment="1" applyProtection="1">
      <alignment horizontal="center" vertical="center"/>
      <protection hidden="1" locked="0"/>
    </xf>
    <xf numFmtId="0" fontId="4" fillId="0" borderId="19" xfId="58" applyFont="1" applyBorder="1" applyAlignment="1" applyProtection="1">
      <alignment horizontal="left" vertical="top"/>
      <protection hidden="1"/>
    </xf>
    <xf numFmtId="0" fontId="4" fillId="0" borderId="20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0" xfId="58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vertical="center"/>
      <protection hidden="1"/>
    </xf>
    <xf numFmtId="0" fontId="13" fillId="0" borderId="20" xfId="63" applyFont="1" applyFill="1" applyBorder="1" applyAlignment="1" applyProtection="1">
      <alignment vertical="center"/>
      <protection hidden="1"/>
    </xf>
    <xf numFmtId="0" fontId="9" fillId="0" borderId="20" xfId="63" applyBorder="1" applyAlignment="1">
      <alignment/>
      <protection/>
    </xf>
    <xf numFmtId="0" fontId="4" fillId="0" borderId="24" xfId="58" applyFont="1" applyBorder="1" applyAlignment="1" applyProtection="1">
      <alignment/>
      <protection hidden="1"/>
    </xf>
    <xf numFmtId="0" fontId="4" fillId="0" borderId="24" xfId="58" applyFont="1" applyBorder="1" applyAlignment="1">
      <alignment/>
      <protection/>
    </xf>
    <xf numFmtId="0" fontId="4" fillId="0" borderId="25" xfId="58" applyFont="1" applyBorder="1" applyAlignment="1" applyProtection="1">
      <alignment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4" xfId="57" applyNumberFormat="1" applyFont="1" applyFill="1" applyBorder="1" applyAlignment="1" applyProtection="1">
      <alignment vertical="center"/>
      <protection locked="0"/>
    </xf>
    <xf numFmtId="0" fontId="4" fillId="0" borderId="19" xfId="58" applyFont="1" applyBorder="1" applyAlignment="1" applyProtection="1">
      <alignment horizontal="right" vertical="center"/>
      <protection hidden="1"/>
    </xf>
    <xf numFmtId="0" fontId="4" fillId="0" borderId="20" xfId="58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19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9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0" xfId="58" applyFont="1" applyFill="1" applyBorder="1" applyAlignment="1" applyProtection="1">
      <alignment horizontal="left" vertical="center" wrapText="1"/>
      <protection hidden="1"/>
    </xf>
    <xf numFmtId="0" fontId="11" fillId="0" borderId="19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0" xfId="58" applyFont="1" applyBorder="1" applyAlignment="1" applyProtection="1">
      <alignment horizontal="center" vertical="center" wrapText="1"/>
      <protection hidden="1"/>
    </xf>
    <xf numFmtId="0" fontId="2" fillId="0" borderId="19" xfId="58" applyFont="1" applyBorder="1" applyAlignment="1" applyProtection="1">
      <alignment horizontal="right" vertical="center" wrapText="1"/>
      <protection hidden="1"/>
    </xf>
    <xf numFmtId="0" fontId="2" fillId="0" borderId="20" xfId="58" applyFont="1" applyBorder="1" applyAlignment="1" applyProtection="1">
      <alignment horizontal="right" wrapText="1"/>
      <protection hidden="1"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52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4" fillId="0" borderId="27" xfId="58" applyFont="1" applyFill="1" applyBorder="1" applyAlignment="1">
      <alignment horizontal="left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9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20" xfId="58" applyFont="1" applyBorder="1" applyAlignment="1">
      <alignment horizontal="center"/>
      <protection/>
    </xf>
    <xf numFmtId="0" fontId="10" fillId="0" borderId="29" xfId="58" applyFont="1" applyBorder="1" applyAlignment="1">
      <alignment/>
      <protection/>
    </xf>
    <xf numFmtId="0" fontId="10" fillId="0" borderId="22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2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20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0" xfId="63" applyBorder="1" applyAlignment="1">
      <alignment/>
      <protection/>
    </xf>
    <xf numFmtId="0" fontId="13" fillId="0" borderId="0" xfId="63" applyFont="1" applyBorder="1" applyAlignment="1" applyProtection="1">
      <alignment horizontal="left" vertical="top" wrapText="1"/>
      <protection hidden="1"/>
    </xf>
    <xf numFmtId="0" fontId="9" fillId="0" borderId="0" xfId="63" applyBorder="1" applyAlignment="1">
      <alignment vertical="top" wrapText="1"/>
      <protection/>
    </xf>
    <xf numFmtId="0" fontId="9" fillId="0" borderId="20" xfId="63" applyBorder="1" applyAlignment="1">
      <alignment vertical="top" wrapText="1"/>
      <protection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 applyProtection="1">
      <alignment horizontal="center" vertical="top"/>
      <protection hidden="1"/>
    </xf>
    <xf numFmtId="49" fontId="5" fillId="0" borderId="26" xfId="52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4" fillId="0" borderId="2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 indent="1"/>
    </xf>
    <xf numFmtId="0" fontId="3" fillId="0" borderId="32" xfId="0" applyFont="1" applyFill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18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je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sandra.capan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1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0" width="5.8515625" style="8" customWidth="1"/>
    <col min="11" max="16384" width="9.140625" style="8" customWidth="1"/>
  </cols>
  <sheetData>
    <row r="1" spans="1:9" ht="15.75" customHeight="1">
      <c r="A1" s="149" t="s">
        <v>231</v>
      </c>
      <c r="B1" s="150"/>
      <c r="C1" s="150"/>
      <c r="D1" s="83"/>
      <c r="E1" s="83"/>
      <c r="F1" s="83"/>
      <c r="G1" s="83"/>
      <c r="H1" s="83"/>
      <c r="I1" s="84"/>
    </row>
    <row r="2" spans="1:9" ht="12.75" customHeight="1">
      <c r="A2" s="127" t="s">
        <v>232</v>
      </c>
      <c r="B2" s="128"/>
      <c r="C2" s="128"/>
      <c r="D2" s="129"/>
      <c r="E2" s="85" t="s">
        <v>262</v>
      </c>
      <c r="F2" s="54"/>
      <c r="G2" s="9" t="s">
        <v>208</v>
      </c>
      <c r="H2" s="85" t="s">
        <v>266</v>
      </c>
      <c r="I2" s="86"/>
    </row>
    <row r="3" spans="1:9" ht="12.75">
      <c r="A3" s="87"/>
      <c r="B3" s="10"/>
      <c r="C3" s="10"/>
      <c r="D3" s="10"/>
      <c r="E3" s="11"/>
      <c r="F3" s="11"/>
      <c r="G3" s="10"/>
      <c r="H3" s="10"/>
      <c r="I3" s="88"/>
    </row>
    <row r="4" spans="1:9" ht="15.75" customHeight="1">
      <c r="A4" s="130" t="s">
        <v>233</v>
      </c>
      <c r="B4" s="131"/>
      <c r="C4" s="131"/>
      <c r="D4" s="131"/>
      <c r="E4" s="131"/>
      <c r="F4" s="131"/>
      <c r="G4" s="131"/>
      <c r="H4" s="131"/>
      <c r="I4" s="132"/>
    </row>
    <row r="5" spans="1:9" ht="12.75">
      <c r="A5" s="89"/>
      <c r="B5" s="16"/>
      <c r="C5" s="16"/>
      <c r="D5" s="16"/>
      <c r="E5" s="12"/>
      <c r="F5" s="90"/>
      <c r="G5" s="13"/>
      <c r="H5" s="14"/>
      <c r="I5" s="91"/>
    </row>
    <row r="6" spans="1:9" ht="12.75">
      <c r="A6" s="117" t="s">
        <v>234</v>
      </c>
      <c r="B6" s="118"/>
      <c r="C6" s="125" t="s">
        <v>252</v>
      </c>
      <c r="D6" s="126"/>
      <c r="E6" s="77"/>
      <c r="F6" s="77"/>
      <c r="G6" s="77"/>
      <c r="H6" s="77"/>
      <c r="I6" s="92"/>
    </row>
    <row r="7" spans="1:9" ht="12.75">
      <c r="A7" s="56"/>
      <c r="B7" s="78"/>
      <c r="C7" s="16"/>
      <c r="D7" s="16"/>
      <c r="E7" s="77"/>
      <c r="F7" s="77"/>
      <c r="G7" s="77"/>
      <c r="H7" s="77"/>
      <c r="I7" s="92"/>
    </row>
    <row r="8" spans="1:9" ht="12.75" customHeight="1">
      <c r="A8" s="133" t="s">
        <v>235</v>
      </c>
      <c r="B8" s="134"/>
      <c r="C8" s="125" t="s">
        <v>253</v>
      </c>
      <c r="D8" s="126"/>
      <c r="E8" s="77"/>
      <c r="F8" s="77"/>
      <c r="G8" s="77"/>
      <c r="H8" s="77"/>
      <c r="I8" s="43"/>
    </row>
    <row r="9" spans="1:9" ht="12.75">
      <c r="A9" s="93"/>
      <c r="B9" s="79"/>
      <c r="C9" s="44"/>
      <c r="D9" s="45"/>
      <c r="E9" s="16"/>
      <c r="F9" s="16"/>
      <c r="G9" s="16"/>
      <c r="H9" s="16"/>
      <c r="I9" s="43"/>
    </row>
    <row r="10" spans="1:9" ht="12.75" customHeight="1">
      <c r="A10" s="122" t="s">
        <v>236</v>
      </c>
      <c r="B10" s="123"/>
      <c r="C10" s="125" t="s">
        <v>254</v>
      </c>
      <c r="D10" s="126"/>
      <c r="E10" s="16"/>
      <c r="F10" s="16"/>
      <c r="G10" s="16"/>
      <c r="H10" s="16"/>
      <c r="I10" s="43"/>
    </row>
    <row r="11" spans="1:9" ht="13.5" customHeight="1">
      <c r="A11" s="124"/>
      <c r="B11" s="123"/>
      <c r="C11" s="16"/>
      <c r="D11" s="16"/>
      <c r="E11" s="16"/>
      <c r="F11" s="16"/>
      <c r="G11" s="16"/>
      <c r="H11" s="16"/>
      <c r="I11" s="43"/>
    </row>
    <row r="12" spans="1:9" ht="12.75">
      <c r="A12" s="117" t="s">
        <v>237</v>
      </c>
      <c r="B12" s="118"/>
      <c r="C12" s="119" t="s">
        <v>298</v>
      </c>
      <c r="D12" s="120"/>
      <c r="E12" s="120"/>
      <c r="F12" s="120"/>
      <c r="G12" s="120"/>
      <c r="H12" s="120"/>
      <c r="I12" s="121"/>
    </row>
    <row r="13" spans="1:9" ht="12.75">
      <c r="A13" s="56"/>
      <c r="B13" s="78"/>
      <c r="C13" s="46"/>
      <c r="D13" s="16"/>
      <c r="E13" s="16"/>
      <c r="F13" s="16"/>
      <c r="G13" s="16"/>
      <c r="H13" s="16"/>
      <c r="I13" s="43"/>
    </row>
    <row r="14" spans="1:9" ht="12.75">
      <c r="A14" s="117" t="s">
        <v>219</v>
      </c>
      <c r="B14" s="118"/>
      <c r="C14" s="135">
        <v>21210</v>
      </c>
      <c r="D14" s="136"/>
      <c r="E14" s="16"/>
      <c r="F14" s="119" t="s">
        <v>300</v>
      </c>
      <c r="G14" s="120"/>
      <c r="H14" s="120"/>
      <c r="I14" s="121"/>
    </row>
    <row r="15" spans="1:9" ht="13.5" customHeight="1">
      <c r="A15" s="56"/>
      <c r="B15" s="78"/>
      <c r="C15" s="16"/>
      <c r="D15" s="16"/>
      <c r="E15" s="16"/>
      <c r="F15" s="16"/>
      <c r="G15" s="16"/>
      <c r="H15" s="16"/>
      <c r="I15" s="43"/>
    </row>
    <row r="16" spans="1:9" ht="12.75">
      <c r="A16" s="117" t="s">
        <v>238</v>
      </c>
      <c r="B16" s="118"/>
      <c r="C16" s="119" t="s">
        <v>303</v>
      </c>
      <c r="D16" s="120"/>
      <c r="E16" s="120"/>
      <c r="F16" s="120"/>
      <c r="G16" s="120"/>
      <c r="H16" s="120"/>
      <c r="I16" s="121"/>
    </row>
    <row r="17" spans="1:9" ht="13.5" customHeight="1">
      <c r="A17" s="56"/>
      <c r="B17" s="78"/>
      <c r="C17" s="16"/>
      <c r="D17" s="16"/>
      <c r="E17" s="16"/>
      <c r="F17" s="16"/>
      <c r="G17" s="16"/>
      <c r="H17" s="16"/>
      <c r="I17" s="43"/>
    </row>
    <row r="18" spans="1:9" ht="12.75">
      <c r="A18" s="117" t="s">
        <v>225</v>
      </c>
      <c r="B18" s="118"/>
      <c r="C18" s="137" t="s">
        <v>273</v>
      </c>
      <c r="D18" s="138"/>
      <c r="E18" s="138"/>
      <c r="F18" s="138"/>
      <c r="G18" s="138"/>
      <c r="H18" s="138"/>
      <c r="I18" s="139"/>
    </row>
    <row r="19" spans="1:9" ht="13.5" customHeight="1">
      <c r="A19" s="56"/>
      <c r="B19" s="78"/>
      <c r="C19" s="46"/>
      <c r="D19" s="16"/>
      <c r="E19" s="16"/>
      <c r="F19" s="16"/>
      <c r="G19" s="16"/>
      <c r="H19" s="16"/>
      <c r="I19" s="43"/>
    </row>
    <row r="20" spans="1:9" ht="12.75">
      <c r="A20" s="117" t="s">
        <v>239</v>
      </c>
      <c r="B20" s="118"/>
      <c r="C20" s="137" t="s">
        <v>255</v>
      </c>
      <c r="D20" s="138"/>
      <c r="E20" s="138"/>
      <c r="F20" s="138"/>
      <c r="G20" s="138"/>
      <c r="H20" s="138"/>
      <c r="I20" s="139"/>
    </row>
    <row r="21" spans="1:9" ht="12.75">
      <c r="A21" s="56"/>
      <c r="B21" s="78"/>
      <c r="C21" s="46"/>
      <c r="D21" s="16"/>
      <c r="E21" s="16"/>
      <c r="F21" s="16"/>
      <c r="G21" s="16"/>
      <c r="H21" s="16"/>
      <c r="I21" s="43"/>
    </row>
    <row r="22" spans="1:9" ht="12.75" customHeight="1">
      <c r="A22" s="117" t="s">
        <v>242</v>
      </c>
      <c r="B22" s="118"/>
      <c r="C22" s="94">
        <v>406</v>
      </c>
      <c r="D22" s="119" t="s">
        <v>300</v>
      </c>
      <c r="E22" s="140"/>
      <c r="F22" s="141"/>
      <c r="G22" s="117"/>
      <c r="H22" s="142"/>
      <c r="I22" s="95"/>
    </row>
    <row r="23" spans="1:9" ht="20.25" customHeight="1">
      <c r="A23" s="56"/>
      <c r="B23" s="78"/>
      <c r="C23" s="16"/>
      <c r="D23" s="16"/>
      <c r="E23" s="16"/>
      <c r="F23" s="16"/>
      <c r="G23" s="16"/>
      <c r="H23" s="16"/>
      <c r="I23" s="43"/>
    </row>
    <row r="24" spans="1:9" ht="12.75" customHeight="1">
      <c r="A24" s="117" t="s">
        <v>241</v>
      </c>
      <c r="B24" s="118"/>
      <c r="C24" s="94">
        <v>17</v>
      </c>
      <c r="D24" s="119" t="s">
        <v>299</v>
      </c>
      <c r="E24" s="140"/>
      <c r="F24" s="140"/>
      <c r="G24" s="141"/>
      <c r="H24" s="96" t="s">
        <v>243</v>
      </c>
      <c r="I24" s="97" t="s">
        <v>269</v>
      </c>
    </row>
    <row r="25" spans="1:9" ht="12.75">
      <c r="A25" s="56"/>
      <c r="B25" s="78"/>
      <c r="C25" s="16"/>
      <c r="D25" s="16"/>
      <c r="E25" s="16"/>
      <c r="F25" s="16"/>
      <c r="G25" s="78"/>
      <c r="H25" s="78" t="s">
        <v>220</v>
      </c>
      <c r="I25" s="98"/>
    </row>
    <row r="26" spans="1:9" ht="12.75">
      <c r="A26" s="117" t="s">
        <v>240</v>
      </c>
      <c r="B26" s="118"/>
      <c r="C26" s="99" t="s">
        <v>257</v>
      </c>
      <c r="D26" s="17"/>
      <c r="E26" s="65"/>
      <c r="F26" s="16"/>
      <c r="G26" s="143" t="s">
        <v>221</v>
      </c>
      <c r="H26" s="118"/>
      <c r="I26" s="100" t="s">
        <v>256</v>
      </c>
    </row>
    <row r="27" spans="1:9" ht="19.5" customHeight="1">
      <c r="A27" s="56"/>
      <c r="B27" s="78"/>
      <c r="C27" s="16"/>
      <c r="D27" s="16"/>
      <c r="E27" s="16"/>
      <c r="F27" s="16"/>
      <c r="G27" s="16"/>
      <c r="H27" s="16"/>
      <c r="I27" s="101"/>
    </row>
    <row r="28" spans="1:9" ht="12.75">
      <c r="A28" s="144" t="s">
        <v>222</v>
      </c>
      <c r="B28" s="145"/>
      <c r="C28" s="146"/>
      <c r="D28" s="146"/>
      <c r="E28" s="145" t="s">
        <v>223</v>
      </c>
      <c r="F28" s="147"/>
      <c r="G28" s="147"/>
      <c r="H28" s="146" t="s">
        <v>244</v>
      </c>
      <c r="I28" s="148"/>
    </row>
    <row r="29" spans="1:9" ht="12.75">
      <c r="A29" s="102"/>
      <c r="B29" s="65"/>
      <c r="C29" s="65"/>
      <c r="D29" s="45"/>
      <c r="E29" s="16"/>
      <c r="F29" s="16"/>
      <c r="G29" s="16"/>
      <c r="H29" s="55"/>
      <c r="I29" s="101"/>
    </row>
    <row r="30" spans="1:9" ht="12.75">
      <c r="A30" s="157"/>
      <c r="B30" s="158"/>
      <c r="C30" s="158"/>
      <c r="D30" s="159"/>
      <c r="E30" s="157"/>
      <c r="F30" s="158"/>
      <c r="G30" s="158"/>
      <c r="H30" s="125"/>
      <c r="I30" s="126"/>
    </row>
    <row r="31" spans="1:9" ht="12.75">
      <c r="A31" s="56"/>
      <c r="B31" s="78"/>
      <c r="C31" s="46"/>
      <c r="D31" s="160"/>
      <c r="E31" s="160"/>
      <c r="F31" s="160"/>
      <c r="G31" s="161"/>
      <c r="H31" s="16"/>
      <c r="I31" s="57"/>
    </row>
    <row r="32" spans="1:9" ht="12.75">
      <c r="A32" s="157"/>
      <c r="B32" s="158"/>
      <c r="C32" s="158"/>
      <c r="D32" s="159"/>
      <c r="E32" s="157"/>
      <c r="F32" s="158"/>
      <c r="G32" s="158"/>
      <c r="H32" s="125"/>
      <c r="I32" s="126"/>
    </row>
    <row r="33" spans="1:9" ht="12.75">
      <c r="A33" s="56"/>
      <c r="B33" s="78"/>
      <c r="C33" s="46"/>
      <c r="D33" s="76"/>
      <c r="E33" s="76"/>
      <c r="F33" s="76"/>
      <c r="G33" s="77"/>
      <c r="H33" s="16"/>
      <c r="I33" s="58"/>
    </row>
    <row r="34" spans="1:9" ht="12.75">
      <c r="A34" s="157"/>
      <c r="B34" s="158"/>
      <c r="C34" s="158"/>
      <c r="D34" s="159"/>
      <c r="E34" s="157"/>
      <c r="F34" s="158"/>
      <c r="G34" s="158"/>
      <c r="H34" s="125"/>
      <c r="I34" s="126"/>
    </row>
    <row r="35" spans="1:9" ht="12.75">
      <c r="A35" s="56"/>
      <c r="B35" s="78"/>
      <c r="C35" s="46"/>
      <c r="D35" s="76"/>
      <c r="E35" s="76"/>
      <c r="F35" s="76"/>
      <c r="G35" s="77"/>
      <c r="H35" s="16"/>
      <c r="I35" s="58"/>
    </row>
    <row r="36" spans="1:9" ht="12.75">
      <c r="A36" s="157"/>
      <c r="B36" s="158"/>
      <c r="C36" s="158"/>
      <c r="D36" s="159"/>
      <c r="E36" s="157"/>
      <c r="F36" s="158"/>
      <c r="G36" s="158"/>
      <c r="H36" s="125"/>
      <c r="I36" s="126"/>
    </row>
    <row r="37" spans="1:9" ht="12.75">
      <c r="A37" s="59"/>
      <c r="B37" s="60"/>
      <c r="C37" s="152"/>
      <c r="D37" s="153"/>
      <c r="E37" s="16"/>
      <c r="F37" s="152"/>
      <c r="G37" s="153"/>
      <c r="H37" s="16"/>
      <c r="I37" s="43"/>
    </row>
    <row r="38" spans="1:9" ht="12.75">
      <c r="A38" s="157"/>
      <c r="B38" s="158"/>
      <c r="C38" s="158"/>
      <c r="D38" s="159"/>
      <c r="E38" s="157"/>
      <c r="F38" s="158"/>
      <c r="G38" s="158"/>
      <c r="H38" s="125"/>
      <c r="I38" s="126"/>
    </row>
    <row r="39" spans="1:9" ht="12.75">
      <c r="A39" s="59"/>
      <c r="B39" s="60"/>
      <c r="C39" s="74"/>
      <c r="D39" s="75"/>
      <c r="E39" s="16"/>
      <c r="F39" s="74"/>
      <c r="G39" s="75"/>
      <c r="H39" s="16"/>
      <c r="I39" s="43"/>
    </row>
    <row r="40" spans="1:9" ht="12.75">
      <c r="A40" s="157"/>
      <c r="B40" s="158"/>
      <c r="C40" s="158"/>
      <c r="D40" s="159"/>
      <c r="E40" s="157"/>
      <c r="F40" s="158"/>
      <c r="G40" s="158"/>
      <c r="H40" s="125"/>
      <c r="I40" s="126"/>
    </row>
    <row r="41" spans="1:9" ht="12.75">
      <c r="A41" s="103"/>
      <c r="B41" s="65"/>
      <c r="C41" s="65"/>
      <c r="D41" s="65"/>
      <c r="E41" s="15"/>
      <c r="F41" s="61"/>
      <c r="G41" s="61"/>
      <c r="H41" s="42"/>
      <c r="I41" s="104"/>
    </row>
    <row r="42" spans="1:9" ht="12.75">
      <c r="A42" s="59"/>
      <c r="B42" s="60"/>
      <c r="C42" s="74"/>
      <c r="D42" s="75"/>
      <c r="E42" s="16"/>
      <c r="F42" s="74"/>
      <c r="G42" s="75"/>
      <c r="H42" s="16"/>
      <c r="I42" s="43"/>
    </row>
    <row r="43" spans="1:9" ht="13.5" customHeight="1">
      <c r="A43" s="105"/>
      <c r="B43" s="62"/>
      <c r="C43" s="62"/>
      <c r="D43" s="44"/>
      <c r="E43" s="44"/>
      <c r="F43" s="62"/>
      <c r="G43" s="44"/>
      <c r="H43" s="44"/>
      <c r="I43" s="106"/>
    </row>
    <row r="44" spans="1:9" ht="12.75" customHeight="1">
      <c r="A44" s="122" t="s">
        <v>245</v>
      </c>
      <c r="B44" s="162"/>
      <c r="C44" s="125"/>
      <c r="D44" s="126"/>
      <c r="E44" s="45"/>
      <c r="F44" s="119"/>
      <c r="G44" s="158"/>
      <c r="H44" s="158"/>
      <c r="I44" s="159"/>
    </row>
    <row r="45" spans="1:9" ht="13.5" customHeight="1">
      <c r="A45" s="59"/>
      <c r="B45" s="60"/>
      <c r="C45" s="152"/>
      <c r="D45" s="153"/>
      <c r="E45" s="16"/>
      <c r="F45" s="152"/>
      <c r="G45" s="154"/>
      <c r="H45" s="63"/>
      <c r="I45" s="107"/>
    </row>
    <row r="46" spans="1:9" ht="12.75" customHeight="1">
      <c r="A46" s="122" t="s">
        <v>246</v>
      </c>
      <c r="B46" s="162"/>
      <c r="C46" s="119" t="s">
        <v>301</v>
      </c>
      <c r="D46" s="155"/>
      <c r="E46" s="155"/>
      <c r="F46" s="155"/>
      <c r="G46" s="155"/>
      <c r="H46" s="155"/>
      <c r="I46" s="156"/>
    </row>
    <row r="47" spans="1:9" ht="13.5" customHeight="1">
      <c r="A47" s="56"/>
      <c r="B47" s="78"/>
      <c r="C47" s="46" t="s">
        <v>224</v>
      </c>
      <c r="D47" s="16"/>
      <c r="E47" s="16"/>
      <c r="F47" s="16"/>
      <c r="G47" s="16"/>
      <c r="H47" s="16"/>
      <c r="I47" s="43"/>
    </row>
    <row r="48" spans="1:9" ht="12.75" customHeight="1">
      <c r="A48" s="122" t="s">
        <v>247</v>
      </c>
      <c r="B48" s="162"/>
      <c r="C48" s="163" t="s">
        <v>270</v>
      </c>
      <c r="D48" s="164"/>
      <c r="E48" s="165"/>
      <c r="F48" s="16"/>
      <c r="G48" s="96" t="s">
        <v>248</v>
      </c>
      <c r="H48" s="163" t="s">
        <v>271</v>
      </c>
      <c r="I48" s="165"/>
    </row>
    <row r="49" spans="1:9" ht="12.75">
      <c r="A49" s="56"/>
      <c r="B49" s="78"/>
      <c r="C49" s="46"/>
      <c r="D49" s="16"/>
      <c r="E49" s="16"/>
      <c r="F49" s="16"/>
      <c r="G49" s="16"/>
      <c r="H49" s="16"/>
      <c r="I49" s="43"/>
    </row>
    <row r="50" spans="1:9" ht="12.75" customHeight="1">
      <c r="A50" s="122" t="s">
        <v>225</v>
      </c>
      <c r="B50" s="162"/>
      <c r="C50" s="174" t="s">
        <v>272</v>
      </c>
      <c r="D50" s="164"/>
      <c r="E50" s="164"/>
      <c r="F50" s="164"/>
      <c r="G50" s="164"/>
      <c r="H50" s="164"/>
      <c r="I50" s="165"/>
    </row>
    <row r="51" spans="1:9" ht="12.75">
      <c r="A51" s="56"/>
      <c r="B51" s="78"/>
      <c r="C51" s="16"/>
      <c r="D51" s="16"/>
      <c r="E51" s="16"/>
      <c r="F51" s="16"/>
      <c r="G51" s="16"/>
      <c r="H51" s="16"/>
      <c r="I51" s="43"/>
    </row>
    <row r="52" spans="1:9" ht="12.75">
      <c r="A52" s="117" t="s">
        <v>226</v>
      </c>
      <c r="B52" s="118"/>
      <c r="C52" s="163" t="s">
        <v>302</v>
      </c>
      <c r="D52" s="164"/>
      <c r="E52" s="164"/>
      <c r="F52" s="164"/>
      <c r="G52" s="164"/>
      <c r="H52" s="164"/>
      <c r="I52" s="121"/>
    </row>
    <row r="53" spans="1:9" ht="12.75">
      <c r="A53" s="64"/>
      <c r="B53" s="44"/>
      <c r="C53" s="151" t="s">
        <v>227</v>
      </c>
      <c r="D53" s="151"/>
      <c r="E53" s="151"/>
      <c r="F53" s="151"/>
      <c r="G53" s="151"/>
      <c r="H53" s="151"/>
      <c r="I53" s="108"/>
    </row>
    <row r="54" spans="1:9" ht="12.75">
      <c r="A54" s="64"/>
      <c r="B54" s="44"/>
      <c r="C54" s="73"/>
      <c r="D54" s="73"/>
      <c r="E54" s="73"/>
      <c r="F54" s="73"/>
      <c r="G54" s="73"/>
      <c r="H54" s="73"/>
      <c r="I54" s="108"/>
    </row>
    <row r="55" spans="1:9" ht="12.75">
      <c r="A55" s="64"/>
      <c r="B55" s="175" t="s">
        <v>228</v>
      </c>
      <c r="C55" s="176"/>
      <c r="D55" s="176"/>
      <c r="E55" s="176"/>
      <c r="F55" s="109"/>
      <c r="G55" s="109"/>
      <c r="H55" s="109"/>
      <c r="I55" s="110"/>
    </row>
    <row r="56" spans="1:9" ht="28.5" customHeight="1">
      <c r="A56" s="64"/>
      <c r="B56" s="169" t="s">
        <v>251</v>
      </c>
      <c r="C56" s="170"/>
      <c r="D56" s="170"/>
      <c r="E56" s="170"/>
      <c r="F56" s="170"/>
      <c r="G56" s="170"/>
      <c r="H56" s="170"/>
      <c r="I56" s="171"/>
    </row>
    <row r="57" spans="1:10" ht="12.75">
      <c r="A57" s="64"/>
      <c r="B57" s="166" t="s">
        <v>250</v>
      </c>
      <c r="C57" s="167"/>
      <c r="D57" s="167"/>
      <c r="E57" s="167"/>
      <c r="F57" s="167"/>
      <c r="G57" s="167"/>
      <c r="H57" s="167"/>
      <c r="I57" s="110"/>
      <c r="J57" s="66"/>
    </row>
    <row r="58" spans="1:10" ht="12.75">
      <c r="A58" s="64"/>
      <c r="B58" s="166" t="s">
        <v>249</v>
      </c>
      <c r="C58" s="167"/>
      <c r="D58" s="167"/>
      <c r="E58" s="167"/>
      <c r="F58" s="167"/>
      <c r="G58" s="167"/>
      <c r="H58" s="167"/>
      <c r="I58" s="168"/>
      <c r="J58" s="66"/>
    </row>
    <row r="59" spans="1:10" ht="12.75">
      <c r="A59" s="64" t="s">
        <v>1</v>
      </c>
      <c r="B59" s="71"/>
      <c r="C59" s="72"/>
      <c r="D59" s="72"/>
      <c r="E59" s="72"/>
      <c r="F59" s="72"/>
      <c r="G59" s="72"/>
      <c r="H59" s="72"/>
      <c r="I59" s="111"/>
      <c r="J59" s="66"/>
    </row>
    <row r="60" spans="1:10" ht="13.5" thickBot="1">
      <c r="A60" s="41"/>
      <c r="B60" s="16"/>
      <c r="C60" s="16"/>
      <c r="D60" s="16"/>
      <c r="F60" s="16"/>
      <c r="G60" s="112"/>
      <c r="H60" s="113"/>
      <c r="I60" s="114"/>
      <c r="J60" s="66"/>
    </row>
    <row r="61" spans="1:9" ht="12.75">
      <c r="A61" s="89"/>
      <c r="B61" s="16"/>
      <c r="C61" s="16"/>
      <c r="D61" s="16"/>
      <c r="E61" s="16" t="s">
        <v>230</v>
      </c>
      <c r="F61" s="65"/>
      <c r="G61" s="172" t="s">
        <v>229</v>
      </c>
      <c r="H61" s="172"/>
      <c r="I61" s="173"/>
    </row>
  </sheetData>
  <sheetProtection/>
  <protectedRanges>
    <protectedRange sqref="C26 A30:I30 A32:I32 A34:D34" name="Range1"/>
    <protectedRange sqref="C6:D6 C8:D8 C10:D10" name="Range1_1_1"/>
    <protectedRange sqref="C14:D14 F14:I14" name="Range1_2_1"/>
    <protectedRange sqref="C18:I18 C20:I20 C22" name="Range1_3"/>
    <protectedRange sqref="C24" name="Range1_3_1"/>
    <protectedRange sqref="I26" name="Range1_3_2"/>
    <protectedRange sqref="E2" name="Range1_2"/>
    <protectedRange sqref="H2" name="Range1_5"/>
    <protectedRange sqref="I24" name="Range1_3_3"/>
    <protectedRange sqref="C12:I12" name="Range1_1"/>
    <protectedRange sqref="D24:G24" name="Range1_4"/>
    <protectedRange sqref="D22:F22" name="Range1_6"/>
    <protectedRange sqref="C16:I16" name="Range1_7"/>
  </protectedRanges>
  <mergeCells count="71">
    <mergeCell ref="B58:I58"/>
    <mergeCell ref="B57:H57"/>
    <mergeCell ref="B56:I56"/>
    <mergeCell ref="G61:I61"/>
    <mergeCell ref="A50:B50"/>
    <mergeCell ref="C50:I50"/>
    <mergeCell ref="A52:B52"/>
    <mergeCell ref="C52:I52"/>
    <mergeCell ref="B55:E55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rmacije@adplastik.hr"/>
    <hyperlink ref="C20" r:id="rId2" display="www.adplastik.hr"/>
    <hyperlink ref="C50" r:id="rId3" display="sandra.capan@adplastik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2" customWidth="1"/>
    <col min="10" max="11" width="12.7109375" style="22" customWidth="1"/>
    <col min="12" max="16384" width="9.140625" style="22" customWidth="1"/>
  </cols>
  <sheetData>
    <row r="1" spans="1:11" ht="12.7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263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 customHeight="1">
      <c r="A3" s="213" t="s">
        <v>258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">
      <c r="A4" s="216" t="s">
        <v>5</v>
      </c>
      <c r="B4" s="217"/>
      <c r="C4" s="217"/>
      <c r="D4" s="217"/>
      <c r="E4" s="217"/>
      <c r="F4" s="217"/>
      <c r="G4" s="217"/>
      <c r="H4" s="218"/>
      <c r="I4" s="82" t="s">
        <v>6</v>
      </c>
      <c r="J4" s="26" t="s">
        <v>260</v>
      </c>
      <c r="K4" s="81" t="s">
        <v>259</v>
      </c>
    </row>
    <row r="5" spans="1:11" ht="12.75">
      <c r="A5" s="219">
        <v>1</v>
      </c>
      <c r="B5" s="220"/>
      <c r="C5" s="220"/>
      <c r="D5" s="220"/>
      <c r="E5" s="220"/>
      <c r="F5" s="220"/>
      <c r="G5" s="220"/>
      <c r="H5" s="221"/>
      <c r="I5" s="24">
        <v>2</v>
      </c>
      <c r="J5" s="80">
        <v>3</v>
      </c>
      <c r="K5" s="80">
        <v>4</v>
      </c>
    </row>
    <row r="6" spans="1:11" ht="12.75">
      <c r="A6" s="184" t="s">
        <v>59</v>
      </c>
      <c r="B6" s="185"/>
      <c r="C6" s="185"/>
      <c r="D6" s="185"/>
      <c r="E6" s="185"/>
      <c r="F6" s="185"/>
      <c r="G6" s="185"/>
      <c r="H6" s="185"/>
      <c r="I6" s="185"/>
      <c r="J6" s="185"/>
      <c r="K6" s="222"/>
    </row>
    <row r="7" spans="1:11" ht="12.75" customHeight="1">
      <c r="A7" s="188" t="s">
        <v>7</v>
      </c>
      <c r="B7" s="189"/>
      <c r="C7" s="189"/>
      <c r="D7" s="189"/>
      <c r="E7" s="189"/>
      <c r="F7" s="189"/>
      <c r="G7" s="189"/>
      <c r="H7" s="208"/>
      <c r="I7" s="3">
        <v>1</v>
      </c>
      <c r="J7" s="48"/>
      <c r="K7" s="48"/>
    </row>
    <row r="8" spans="1:11" ht="12.75" customHeight="1">
      <c r="A8" s="195" t="s">
        <v>297</v>
      </c>
      <c r="B8" s="196"/>
      <c r="C8" s="196"/>
      <c r="D8" s="196"/>
      <c r="E8" s="196"/>
      <c r="F8" s="196"/>
      <c r="G8" s="196"/>
      <c r="H8" s="197"/>
      <c r="I8" s="1">
        <v>2</v>
      </c>
      <c r="J8" s="49">
        <f>J9+J16+J26+J35+J39</f>
        <v>1022628683</v>
      </c>
      <c r="K8" s="49">
        <f>K9+K16+K26+K35+K39</f>
        <v>967883949</v>
      </c>
    </row>
    <row r="9" spans="1:11" ht="12.75" customHeight="1">
      <c r="A9" s="192" t="s">
        <v>8</v>
      </c>
      <c r="B9" s="193"/>
      <c r="C9" s="193"/>
      <c r="D9" s="193"/>
      <c r="E9" s="193"/>
      <c r="F9" s="193"/>
      <c r="G9" s="193"/>
      <c r="H9" s="194"/>
      <c r="I9" s="1">
        <v>3</v>
      </c>
      <c r="J9" s="49">
        <f>SUM(J10:J15)</f>
        <v>99185975</v>
      </c>
      <c r="K9" s="49">
        <f>SUM(K10:K15)</f>
        <v>92985667</v>
      </c>
    </row>
    <row r="10" spans="1:11" ht="12.75" customHeight="1">
      <c r="A10" s="192" t="s">
        <v>9</v>
      </c>
      <c r="B10" s="193"/>
      <c r="C10" s="193"/>
      <c r="D10" s="193"/>
      <c r="E10" s="193"/>
      <c r="F10" s="193"/>
      <c r="G10" s="193"/>
      <c r="H10" s="194"/>
      <c r="I10" s="1">
        <v>4</v>
      </c>
      <c r="J10" s="67">
        <v>63178571</v>
      </c>
      <c r="K10" s="5">
        <v>60075252</v>
      </c>
    </row>
    <row r="11" spans="1:11" ht="12.75" customHeight="1">
      <c r="A11" s="192" t="s">
        <v>10</v>
      </c>
      <c r="B11" s="193"/>
      <c r="C11" s="193"/>
      <c r="D11" s="193"/>
      <c r="E11" s="193"/>
      <c r="F11" s="193"/>
      <c r="G11" s="193"/>
      <c r="H11" s="194"/>
      <c r="I11" s="1">
        <v>5</v>
      </c>
      <c r="J11" s="67">
        <v>1403157</v>
      </c>
      <c r="K11" s="5">
        <v>1196831</v>
      </c>
    </row>
    <row r="12" spans="1:11" ht="12.75" customHeight="1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67"/>
      <c r="K12" s="5"/>
    </row>
    <row r="13" spans="1:11" ht="12.75" customHeight="1">
      <c r="A13" s="192" t="s">
        <v>11</v>
      </c>
      <c r="B13" s="193"/>
      <c r="C13" s="193"/>
      <c r="D13" s="193"/>
      <c r="E13" s="193"/>
      <c r="F13" s="193"/>
      <c r="G13" s="193"/>
      <c r="H13" s="194"/>
      <c r="I13" s="1">
        <v>7</v>
      </c>
      <c r="J13" s="67"/>
      <c r="K13" s="5"/>
    </row>
    <row r="14" spans="1:11" ht="12.75" customHeight="1">
      <c r="A14" s="192" t="s">
        <v>12</v>
      </c>
      <c r="B14" s="193"/>
      <c r="C14" s="193"/>
      <c r="D14" s="193"/>
      <c r="E14" s="193"/>
      <c r="F14" s="193"/>
      <c r="G14" s="193"/>
      <c r="H14" s="194"/>
      <c r="I14" s="1">
        <v>8</v>
      </c>
      <c r="J14" s="67">
        <v>34604247</v>
      </c>
      <c r="K14" s="5">
        <v>31713584</v>
      </c>
    </row>
    <row r="15" spans="1:11" ht="12.75" customHeight="1">
      <c r="A15" s="192" t="s">
        <v>13</v>
      </c>
      <c r="B15" s="193"/>
      <c r="C15" s="193"/>
      <c r="D15" s="193"/>
      <c r="E15" s="193"/>
      <c r="F15" s="193"/>
      <c r="G15" s="193"/>
      <c r="H15" s="194"/>
      <c r="I15" s="1">
        <v>9</v>
      </c>
      <c r="J15" s="5"/>
      <c r="K15" s="5"/>
    </row>
    <row r="16" spans="1:11" ht="12.75" customHeight="1">
      <c r="A16" s="192" t="s">
        <v>14</v>
      </c>
      <c r="B16" s="193"/>
      <c r="C16" s="193"/>
      <c r="D16" s="193"/>
      <c r="E16" s="193"/>
      <c r="F16" s="193"/>
      <c r="G16" s="193"/>
      <c r="H16" s="194"/>
      <c r="I16" s="1">
        <v>10</v>
      </c>
      <c r="J16" s="49">
        <f>SUM(J17:J25)</f>
        <v>511441985</v>
      </c>
      <c r="K16" s="49">
        <f>SUM(K17:K25)</f>
        <v>507418084</v>
      </c>
    </row>
    <row r="17" spans="1:11" ht="12.75">
      <c r="A17" s="192" t="s">
        <v>15</v>
      </c>
      <c r="B17" s="193"/>
      <c r="C17" s="193"/>
      <c r="D17" s="193"/>
      <c r="E17" s="193"/>
      <c r="F17" s="193"/>
      <c r="G17" s="193"/>
      <c r="H17" s="194"/>
      <c r="I17" s="1">
        <v>11</v>
      </c>
      <c r="J17" s="67">
        <v>139976599</v>
      </c>
      <c r="K17" s="5">
        <v>139976599</v>
      </c>
    </row>
    <row r="18" spans="1:11" ht="12.75" customHeight="1">
      <c r="A18" s="192" t="s">
        <v>16</v>
      </c>
      <c r="B18" s="193"/>
      <c r="C18" s="193"/>
      <c r="D18" s="193"/>
      <c r="E18" s="193"/>
      <c r="F18" s="193"/>
      <c r="G18" s="193"/>
      <c r="H18" s="194"/>
      <c r="I18" s="1">
        <v>12</v>
      </c>
      <c r="J18" s="67">
        <v>193773750</v>
      </c>
      <c r="K18" s="5">
        <v>191970314</v>
      </c>
    </row>
    <row r="19" spans="1:11" ht="12.75" customHeight="1">
      <c r="A19" s="192" t="s">
        <v>17</v>
      </c>
      <c r="B19" s="193"/>
      <c r="C19" s="193"/>
      <c r="D19" s="193"/>
      <c r="E19" s="193"/>
      <c r="F19" s="193"/>
      <c r="G19" s="193"/>
      <c r="H19" s="194"/>
      <c r="I19" s="1">
        <v>13</v>
      </c>
      <c r="J19" s="67">
        <v>157835416</v>
      </c>
      <c r="K19" s="5">
        <v>147536385</v>
      </c>
    </row>
    <row r="20" spans="1:11" ht="12.75" customHeight="1">
      <c r="A20" s="192" t="s">
        <v>18</v>
      </c>
      <c r="B20" s="193"/>
      <c r="C20" s="193"/>
      <c r="D20" s="193"/>
      <c r="E20" s="193"/>
      <c r="F20" s="193"/>
      <c r="G20" s="193"/>
      <c r="H20" s="194"/>
      <c r="I20" s="1">
        <v>14</v>
      </c>
      <c r="J20" s="67">
        <v>12045278</v>
      </c>
      <c r="K20" s="5">
        <v>12175323</v>
      </c>
    </row>
    <row r="21" spans="1:11" ht="12.75" customHeight="1">
      <c r="A21" s="192" t="s">
        <v>19</v>
      </c>
      <c r="B21" s="193"/>
      <c r="C21" s="193"/>
      <c r="D21" s="193"/>
      <c r="E21" s="193"/>
      <c r="F21" s="193"/>
      <c r="G21" s="193"/>
      <c r="H21" s="194"/>
      <c r="I21" s="1">
        <v>15</v>
      </c>
      <c r="J21" s="67"/>
      <c r="K21" s="5"/>
    </row>
    <row r="22" spans="1:11" ht="12.75" customHeight="1">
      <c r="A22" s="192" t="s">
        <v>20</v>
      </c>
      <c r="B22" s="193"/>
      <c r="C22" s="193"/>
      <c r="D22" s="193"/>
      <c r="E22" s="193"/>
      <c r="F22" s="193"/>
      <c r="G22" s="193"/>
      <c r="H22" s="194"/>
      <c r="I22" s="1">
        <v>16</v>
      </c>
      <c r="J22" s="67"/>
      <c r="K22" s="5"/>
    </row>
    <row r="23" spans="1:11" ht="12.75" customHeight="1">
      <c r="A23" s="192" t="s">
        <v>21</v>
      </c>
      <c r="B23" s="193"/>
      <c r="C23" s="193"/>
      <c r="D23" s="193"/>
      <c r="E23" s="193"/>
      <c r="F23" s="193"/>
      <c r="G23" s="193"/>
      <c r="H23" s="194"/>
      <c r="I23" s="1">
        <v>17</v>
      </c>
      <c r="J23" s="67">
        <v>7810942</v>
      </c>
      <c r="K23" s="5">
        <v>15759463</v>
      </c>
    </row>
    <row r="24" spans="1:11" ht="12.75" customHeight="1">
      <c r="A24" s="192" t="s">
        <v>22</v>
      </c>
      <c r="B24" s="193"/>
      <c r="C24" s="193"/>
      <c r="D24" s="193"/>
      <c r="E24" s="193"/>
      <c r="F24" s="193"/>
      <c r="G24" s="193"/>
      <c r="H24" s="194"/>
      <c r="I24" s="1">
        <v>18</v>
      </c>
      <c r="J24" s="5"/>
      <c r="K24" s="5"/>
    </row>
    <row r="25" spans="1:11" ht="12.75" customHeight="1">
      <c r="A25" s="192" t="s">
        <v>23</v>
      </c>
      <c r="B25" s="193"/>
      <c r="C25" s="193"/>
      <c r="D25" s="193"/>
      <c r="E25" s="193"/>
      <c r="F25" s="193"/>
      <c r="G25" s="193"/>
      <c r="H25" s="194"/>
      <c r="I25" s="1">
        <v>19</v>
      </c>
      <c r="J25" s="5"/>
      <c r="K25" s="5"/>
    </row>
    <row r="26" spans="1:11" ht="12.75" customHeight="1">
      <c r="A26" s="192" t="s">
        <v>24</v>
      </c>
      <c r="B26" s="193"/>
      <c r="C26" s="193"/>
      <c r="D26" s="193"/>
      <c r="E26" s="193"/>
      <c r="F26" s="193"/>
      <c r="G26" s="193"/>
      <c r="H26" s="194"/>
      <c r="I26" s="1">
        <v>20</v>
      </c>
      <c r="J26" s="49">
        <f>SUM(J27:J34)</f>
        <v>187263126</v>
      </c>
      <c r="K26" s="49">
        <f>SUM(K27:K34)</f>
        <v>164587928</v>
      </c>
    </row>
    <row r="27" spans="1:11" ht="12.75" customHeight="1">
      <c r="A27" s="192" t="s">
        <v>25</v>
      </c>
      <c r="B27" s="193"/>
      <c r="C27" s="193"/>
      <c r="D27" s="193"/>
      <c r="E27" s="193"/>
      <c r="F27" s="193"/>
      <c r="G27" s="193"/>
      <c r="H27" s="194"/>
      <c r="I27" s="1">
        <v>21</v>
      </c>
      <c r="J27" s="67">
        <v>44376245</v>
      </c>
      <c r="K27" s="5">
        <v>44376245</v>
      </c>
    </row>
    <row r="28" spans="1:11" ht="12.75" customHeight="1">
      <c r="A28" s="192" t="s">
        <v>28</v>
      </c>
      <c r="B28" s="193"/>
      <c r="C28" s="193"/>
      <c r="D28" s="193"/>
      <c r="E28" s="193"/>
      <c r="F28" s="193"/>
      <c r="G28" s="193"/>
      <c r="H28" s="194"/>
      <c r="I28" s="1">
        <v>22</v>
      </c>
      <c r="J28" s="67">
        <v>75023792</v>
      </c>
      <c r="K28" s="5">
        <v>76652474</v>
      </c>
    </row>
    <row r="29" spans="1:11" ht="12.75" customHeight="1">
      <c r="A29" s="192" t="s">
        <v>27</v>
      </c>
      <c r="B29" s="193"/>
      <c r="C29" s="193"/>
      <c r="D29" s="193"/>
      <c r="E29" s="193"/>
      <c r="F29" s="193"/>
      <c r="G29" s="193"/>
      <c r="H29" s="194"/>
      <c r="I29" s="1">
        <v>23</v>
      </c>
      <c r="J29" s="67">
        <v>21779205</v>
      </c>
      <c r="K29" s="5">
        <v>21779155</v>
      </c>
    </row>
    <row r="30" spans="1:11" ht="12.75" customHeight="1">
      <c r="A30" s="192" t="s">
        <v>26</v>
      </c>
      <c r="B30" s="193"/>
      <c r="C30" s="193"/>
      <c r="D30" s="193"/>
      <c r="E30" s="193"/>
      <c r="F30" s="193"/>
      <c r="G30" s="193"/>
      <c r="H30" s="194"/>
      <c r="I30" s="1">
        <v>24</v>
      </c>
      <c r="J30" s="67">
        <v>37733977</v>
      </c>
      <c r="K30" s="5">
        <v>13596950</v>
      </c>
    </row>
    <row r="31" spans="1:11" ht="12.75" customHeight="1">
      <c r="A31" s="192" t="s">
        <v>29</v>
      </c>
      <c r="B31" s="193"/>
      <c r="C31" s="193"/>
      <c r="D31" s="193"/>
      <c r="E31" s="193"/>
      <c r="F31" s="193"/>
      <c r="G31" s="193"/>
      <c r="H31" s="194"/>
      <c r="I31" s="1">
        <v>25</v>
      </c>
      <c r="J31" s="67">
        <v>61700</v>
      </c>
      <c r="K31" s="5">
        <v>61700</v>
      </c>
    </row>
    <row r="32" spans="1:11" ht="12.75" customHeight="1">
      <c r="A32" s="192" t="s">
        <v>30</v>
      </c>
      <c r="B32" s="193"/>
      <c r="C32" s="193"/>
      <c r="D32" s="193"/>
      <c r="E32" s="193"/>
      <c r="F32" s="193"/>
      <c r="G32" s="193"/>
      <c r="H32" s="194"/>
      <c r="I32" s="1">
        <v>26</v>
      </c>
      <c r="J32" s="67">
        <v>8288207</v>
      </c>
      <c r="K32" s="5">
        <v>8121404</v>
      </c>
    </row>
    <row r="33" spans="1:11" ht="12.75" customHeight="1">
      <c r="A33" s="192" t="s">
        <v>31</v>
      </c>
      <c r="B33" s="193"/>
      <c r="C33" s="193"/>
      <c r="D33" s="193"/>
      <c r="E33" s="193"/>
      <c r="F33" s="193"/>
      <c r="G33" s="193"/>
      <c r="H33" s="194"/>
      <c r="I33" s="1">
        <v>27</v>
      </c>
      <c r="J33" s="5"/>
      <c r="K33" s="5"/>
    </row>
    <row r="34" spans="1:11" ht="12.75" customHeight="1">
      <c r="A34" s="192" t="s">
        <v>32</v>
      </c>
      <c r="B34" s="193"/>
      <c r="C34" s="193"/>
      <c r="D34" s="193"/>
      <c r="E34" s="193"/>
      <c r="F34" s="193"/>
      <c r="G34" s="193"/>
      <c r="H34" s="194"/>
      <c r="I34" s="1">
        <v>28</v>
      </c>
      <c r="J34" s="5"/>
      <c r="K34" s="5"/>
    </row>
    <row r="35" spans="1:11" ht="12.75" customHeight="1">
      <c r="A35" s="192" t="s">
        <v>35</v>
      </c>
      <c r="B35" s="193"/>
      <c r="C35" s="193"/>
      <c r="D35" s="193"/>
      <c r="E35" s="193"/>
      <c r="F35" s="193"/>
      <c r="G35" s="193"/>
      <c r="H35" s="194"/>
      <c r="I35" s="1">
        <v>29</v>
      </c>
      <c r="J35" s="49">
        <f>SUM(J36:J38)</f>
        <v>212619383</v>
      </c>
      <c r="K35" s="49">
        <f>SUM(K36:K38)</f>
        <v>194060953</v>
      </c>
    </row>
    <row r="36" spans="1:11" ht="12.75" customHeight="1">
      <c r="A36" s="177" t="s">
        <v>34</v>
      </c>
      <c r="B36" s="178"/>
      <c r="C36" s="178"/>
      <c r="D36" s="178"/>
      <c r="E36" s="178"/>
      <c r="F36" s="178"/>
      <c r="G36" s="178"/>
      <c r="H36" s="179"/>
      <c r="I36" s="1">
        <v>30</v>
      </c>
      <c r="J36" s="67">
        <v>198443398</v>
      </c>
      <c r="K36" s="5">
        <v>178477046</v>
      </c>
    </row>
    <row r="37" spans="1:11" ht="12.75" customHeight="1">
      <c r="A37" s="177" t="s">
        <v>33</v>
      </c>
      <c r="B37" s="178"/>
      <c r="C37" s="178"/>
      <c r="D37" s="178"/>
      <c r="E37" s="178"/>
      <c r="F37" s="178"/>
      <c r="G37" s="178"/>
      <c r="H37" s="179"/>
      <c r="I37" s="1">
        <v>31</v>
      </c>
      <c r="J37" s="67"/>
      <c r="K37" s="5"/>
    </row>
    <row r="38" spans="1:11" ht="12.75" customHeight="1">
      <c r="A38" s="192" t="s">
        <v>36</v>
      </c>
      <c r="B38" s="193"/>
      <c r="C38" s="193"/>
      <c r="D38" s="193"/>
      <c r="E38" s="193"/>
      <c r="F38" s="193"/>
      <c r="G38" s="193"/>
      <c r="H38" s="194"/>
      <c r="I38" s="1">
        <v>32</v>
      </c>
      <c r="J38" s="67">
        <v>14175985</v>
      </c>
      <c r="K38" s="5">
        <v>15583907</v>
      </c>
    </row>
    <row r="39" spans="1:11" ht="12.75" customHeight="1">
      <c r="A39" s="192" t="s">
        <v>37</v>
      </c>
      <c r="B39" s="193"/>
      <c r="C39" s="193"/>
      <c r="D39" s="193"/>
      <c r="E39" s="193"/>
      <c r="F39" s="193"/>
      <c r="G39" s="193"/>
      <c r="H39" s="194"/>
      <c r="I39" s="1">
        <v>33</v>
      </c>
      <c r="J39" s="67">
        <v>12118214</v>
      </c>
      <c r="K39" s="5">
        <v>8831317</v>
      </c>
    </row>
    <row r="40" spans="1:11" ht="12.75" customHeight="1">
      <c r="A40" s="195" t="s">
        <v>296</v>
      </c>
      <c r="B40" s="196"/>
      <c r="C40" s="196"/>
      <c r="D40" s="196"/>
      <c r="E40" s="196"/>
      <c r="F40" s="196"/>
      <c r="G40" s="196"/>
      <c r="H40" s="197"/>
      <c r="I40" s="1">
        <v>34</v>
      </c>
      <c r="J40" s="49">
        <f>J41+J49+J56+J64</f>
        <v>213790616</v>
      </c>
      <c r="K40" s="49">
        <f>K41+K49+K56+K64</f>
        <v>280190681</v>
      </c>
    </row>
    <row r="41" spans="1:11" ht="12.75" customHeight="1">
      <c r="A41" s="192" t="s">
        <v>42</v>
      </c>
      <c r="B41" s="193"/>
      <c r="C41" s="193"/>
      <c r="D41" s="193"/>
      <c r="E41" s="193"/>
      <c r="F41" s="193"/>
      <c r="G41" s="193"/>
      <c r="H41" s="194"/>
      <c r="I41" s="1">
        <v>35</v>
      </c>
      <c r="J41" s="49">
        <f>SUM(J42:J48)</f>
        <v>50539344</v>
      </c>
      <c r="K41" s="49">
        <f>SUM(K42:K48)</f>
        <v>48544412</v>
      </c>
    </row>
    <row r="42" spans="1:11" ht="12.75" customHeight="1">
      <c r="A42" s="177" t="s">
        <v>38</v>
      </c>
      <c r="B42" s="178"/>
      <c r="C42" s="178"/>
      <c r="D42" s="178"/>
      <c r="E42" s="178"/>
      <c r="F42" s="178"/>
      <c r="G42" s="178"/>
      <c r="H42" s="179"/>
      <c r="I42" s="1">
        <v>36</v>
      </c>
      <c r="J42" s="67">
        <v>35086842</v>
      </c>
      <c r="K42" s="5">
        <v>34556133</v>
      </c>
    </row>
    <row r="43" spans="1:11" ht="12.75" customHeight="1">
      <c r="A43" s="192" t="s">
        <v>39</v>
      </c>
      <c r="B43" s="193"/>
      <c r="C43" s="193"/>
      <c r="D43" s="193"/>
      <c r="E43" s="193"/>
      <c r="F43" s="193"/>
      <c r="G43" s="193"/>
      <c r="H43" s="194"/>
      <c r="I43" s="1">
        <v>37</v>
      </c>
      <c r="J43" s="67">
        <v>3416353</v>
      </c>
      <c r="K43" s="5">
        <v>3663218</v>
      </c>
    </row>
    <row r="44" spans="1:11" ht="12.75" customHeight="1">
      <c r="A44" s="192" t="s">
        <v>40</v>
      </c>
      <c r="B44" s="193"/>
      <c r="C44" s="193"/>
      <c r="D44" s="193"/>
      <c r="E44" s="193"/>
      <c r="F44" s="193"/>
      <c r="G44" s="193"/>
      <c r="H44" s="194"/>
      <c r="I44" s="1">
        <v>38</v>
      </c>
      <c r="J44" s="67">
        <v>9812364</v>
      </c>
      <c r="K44" s="5">
        <v>7966529</v>
      </c>
    </row>
    <row r="45" spans="1:11" ht="12.75" customHeight="1">
      <c r="A45" s="192" t="s">
        <v>41</v>
      </c>
      <c r="B45" s="193"/>
      <c r="C45" s="193"/>
      <c r="D45" s="193"/>
      <c r="E45" s="193"/>
      <c r="F45" s="193"/>
      <c r="G45" s="193"/>
      <c r="H45" s="194"/>
      <c r="I45" s="1">
        <v>39</v>
      </c>
      <c r="J45" s="67">
        <v>2223785</v>
      </c>
      <c r="K45" s="5">
        <v>2358532</v>
      </c>
    </row>
    <row r="46" spans="1:11" ht="12.75" customHeight="1">
      <c r="A46" s="177" t="s">
        <v>43</v>
      </c>
      <c r="B46" s="178"/>
      <c r="C46" s="178"/>
      <c r="D46" s="178"/>
      <c r="E46" s="178"/>
      <c r="F46" s="178"/>
      <c r="G46" s="178"/>
      <c r="H46" s="179"/>
      <c r="I46" s="1">
        <v>40</v>
      </c>
      <c r="J46" s="5"/>
      <c r="K46" s="5"/>
    </row>
    <row r="47" spans="1:11" ht="12.75" customHeight="1">
      <c r="A47" s="177" t="s">
        <v>44</v>
      </c>
      <c r="B47" s="178"/>
      <c r="C47" s="178"/>
      <c r="D47" s="178"/>
      <c r="E47" s="178"/>
      <c r="F47" s="178"/>
      <c r="G47" s="178"/>
      <c r="H47" s="179"/>
      <c r="I47" s="1">
        <v>41</v>
      </c>
      <c r="J47" s="5"/>
      <c r="K47" s="5"/>
    </row>
    <row r="48" spans="1:11" ht="12.75" customHeight="1">
      <c r="A48" s="177" t="s">
        <v>45</v>
      </c>
      <c r="B48" s="178"/>
      <c r="C48" s="178"/>
      <c r="D48" s="178"/>
      <c r="E48" s="178"/>
      <c r="F48" s="178"/>
      <c r="G48" s="178"/>
      <c r="H48" s="179"/>
      <c r="I48" s="1">
        <v>42</v>
      </c>
      <c r="J48" s="5"/>
      <c r="K48" s="5"/>
    </row>
    <row r="49" spans="1:11" ht="12.75" customHeight="1">
      <c r="A49" s="192" t="s">
        <v>46</v>
      </c>
      <c r="B49" s="193"/>
      <c r="C49" s="193"/>
      <c r="D49" s="193"/>
      <c r="E49" s="193"/>
      <c r="F49" s="193"/>
      <c r="G49" s="193"/>
      <c r="H49" s="194"/>
      <c r="I49" s="1">
        <v>43</v>
      </c>
      <c r="J49" s="49">
        <f>SUM(J50:J55)</f>
        <v>142268895</v>
      </c>
      <c r="K49" s="49">
        <f>SUM(K50:K55)</f>
        <v>180605745</v>
      </c>
    </row>
    <row r="50" spans="1:11" ht="12.75" customHeight="1">
      <c r="A50" s="192" t="s">
        <v>47</v>
      </c>
      <c r="B50" s="193"/>
      <c r="C50" s="193"/>
      <c r="D50" s="193"/>
      <c r="E50" s="193"/>
      <c r="F50" s="193"/>
      <c r="G50" s="193"/>
      <c r="H50" s="194"/>
      <c r="I50" s="1">
        <v>44</v>
      </c>
      <c r="J50" s="67">
        <v>11253092</v>
      </c>
      <c r="K50" s="5">
        <v>34636539</v>
      </c>
    </row>
    <row r="51" spans="1:11" ht="12.75" customHeight="1">
      <c r="A51" s="192" t="s">
        <v>48</v>
      </c>
      <c r="B51" s="193"/>
      <c r="C51" s="193"/>
      <c r="D51" s="193"/>
      <c r="E51" s="193"/>
      <c r="F51" s="193"/>
      <c r="G51" s="193"/>
      <c r="H51" s="194"/>
      <c r="I51" s="1">
        <v>45</v>
      </c>
      <c r="J51" s="67">
        <v>101416624</v>
      </c>
      <c r="K51" s="5">
        <v>109680102</v>
      </c>
    </row>
    <row r="52" spans="1:11" ht="12.75" customHeight="1">
      <c r="A52" s="177" t="s">
        <v>49</v>
      </c>
      <c r="B52" s="178"/>
      <c r="C52" s="178"/>
      <c r="D52" s="178"/>
      <c r="E52" s="178"/>
      <c r="F52" s="178"/>
      <c r="G52" s="178"/>
      <c r="H52" s="179"/>
      <c r="I52" s="1">
        <v>46</v>
      </c>
      <c r="J52" s="67">
        <v>4883018</v>
      </c>
      <c r="K52" s="5">
        <v>9623960</v>
      </c>
    </row>
    <row r="53" spans="1:11" ht="12.75" customHeight="1">
      <c r="A53" s="177" t="s">
        <v>50</v>
      </c>
      <c r="B53" s="178"/>
      <c r="C53" s="178"/>
      <c r="D53" s="178"/>
      <c r="E53" s="178"/>
      <c r="F53" s="178"/>
      <c r="G53" s="178"/>
      <c r="H53" s="179"/>
      <c r="I53" s="1">
        <v>47</v>
      </c>
      <c r="J53" s="67">
        <v>302213</v>
      </c>
      <c r="K53" s="5">
        <v>383698</v>
      </c>
    </row>
    <row r="54" spans="1:11" ht="12.75" customHeight="1">
      <c r="A54" s="177" t="s">
        <v>51</v>
      </c>
      <c r="B54" s="178"/>
      <c r="C54" s="178"/>
      <c r="D54" s="178"/>
      <c r="E54" s="178"/>
      <c r="F54" s="178"/>
      <c r="G54" s="178"/>
      <c r="H54" s="179"/>
      <c r="I54" s="1">
        <v>48</v>
      </c>
      <c r="J54" s="67">
        <v>5254298</v>
      </c>
      <c r="K54" s="5">
        <v>6053153</v>
      </c>
    </row>
    <row r="55" spans="1:11" ht="12.75" customHeight="1">
      <c r="A55" s="177" t="s">
        <v>52</v>
      </c>
      <c r="B55" s="178"/>
      <c r="C55" s="178"/>
      <c r="D55" s="178"/>
      <c r="E55" s="178"/>
      <c r="F55" s="178"/>
      <c r="G55" s="178"/>
      <c r="H55" s="179"/>
      <c r="I55" s="1">
        <v>49</v>
      </c>
      <c r="J55" s="67">
        <v>19159650</v>
      </c>
      <c r="K55" s="5">
        <v>20228293</v>
      </c>
    </row>
    <row r="56" spans="1:11" ht="12.75" customHeight="1">
      <c r="A56" s="192" t="s">
        <v>60</v>
      </c>
      <c r="B56" s="193"/>
      <c r="C56" s="193"/>
      <c r="D56" s="193"/>
      <c r="E56" s="193"/>
      <c r="F56" s="193"/>
      <c r="G56" s="193"/>
      <c r="H56" s="194"/>
      <c r="I56" s="1">
        <v>50</v>
      </c>
      <c r="J56" s="49">
        <f>SUM(J57:J63)</f>
        <v>17568690</v>
      </c>
      <c r="K56" s="49">
        <f>SUM(K57:K63)</f>
        <v>44669839</v>
      </c>
    </row>
    <row r="57" spans="1:11" ht="12.75" customHeight="1">
      <c r="A57" s="192" t="s">
        <v>25</v>
      </c>
      <c r="B57" s="193"/>
      <c r="C57" s="193"/>
      <c r="D57" s="193"/>
      <c r="E57" s="193"/>
      <c r="F57" s="193"/>
      <c r="G57" s="193"/>
      <c r="H57" s="194"/>
      <c r="I57" s="1">
        <v>51</v>
      </c>
      <c r="J57" s="67"/>
      <c r="K57" s="5"/>
    </row>
    <row r="58" spans="1:11" ht="12.75" customHeight="1">
      <c r="A58" s="192" t="s">
        <v>53</v>
      </c>
      <c r="B58" s="193"/>
      <c r="C58" s="193"/>
      <c r="D58" s="193"/>
      <c r="E58" s="193"/>
      <c r="F58" s="193"/>
      <c r="G58" s="193"/>
      <c r="H58" s="194"/>
      <c r="I58" s="1">
        <v>52</v>
      </c>
      <c r="J58" s="67">
        <v>13368967</v>
      </c>
      <c r="K58" s="5">
        <v>13154802</v>
      </c>
    </row>
    <row r="59" spans="1:11" ht="12.75" customHeight="1">
      <c r="A59" s="192" t="s">
        <v>27</v>
      </c>
      <c r="B59" s="193"/>
      <c r="C59" s="193"/>
      <c r="D59" s="193"/>
      <c r="E59" s="193"/>
      <c r="F59" s="193"/>
      <c r="G59" s="193"/>
      <c r="H59" s="194"/>
      <c r="I59" s="1">
        <v>53</v>
      </c>
      <c r="J59" s="67"/>
      <c r="K59" s="5"/>
    </row>
    <row r="60" spans="1:11" ht="12.75" customHeight="1">
      <c r="A60" s="192" t="s">
        <v>26</v>
      </c>
      <c r="B60" s="193"/>
      <c r="C60" s="193"/>
      <c r="D60" s="193"/>
      <c r="E60" s="193"/>
      <c r="F60" s="193"/>
      <c r="G60" s="193"/>
      <c r="H60" s="194"/>
      <c r="I60" s="1">
        <v>54</v>
      </c>
      <c r="J60" s="67"/>
      <c r="K60" s="5">
        <v>27957727</v>
      </c>
    </row>
    <row r="61" spans="1:11" ht="12.75" customHeight="1">
      <c r="A61" s="192" t="s">
        <v>54</v>
      </c>
      <c r="B61" s="193"/>
      <c r="C61" s="193"/>
      <c r="D61" s="193"/>
      <c r="E61" s="193"/>
      <c r="F61" s="193"/>
      <c r="G61" s="193"/>
      <c r="H61" s="194"/>
      <c r="I61" s="1">
        <v>55</v>
      </c>
      <c r="J61" s="67"/>
      <c r="K61" s="5"/>
    </row>
    <row r="62" spans="1:11" ht="12.75" customHeight="1">
      <c r="A62" s="192" t="s">
        <v>30</v>
      </c>
      <c r="B62" s="193"/>
      <c r="C62" s="193"/>
      <c r="D62" s="193"/>
      <c r="E62" s="193"/>
      <c r="F62" s="193"/>
      <c r="G62" s="193"/>
      <c r="H62" s="194"/>
      <c r="I62" s="1">
        <v>56</v>
      </c>
      <c r="J62" s="67">
        <v>4199723</v>
      </c>
      <c r="K62" s="5">
        <v>3557310</v>
      </c>
    </row>
    <row r="63" spans="1:11" ht="12.75" customHeight="1">
      <c r="A63" s="192" t="s">
        <v>55</v>
      </c>
      <c r="B63" s="193"/>
      <c r="C63" s="193"/>
      <c r="D63" s="193"/>
      <c r="E63" s="193"/>
      <c r="F63" s="193"/>
      <c r="G63" s="193"/>
      <c r="H63" s="194"/>
      <c r="I63" s="1">
        <v>57</v>
      </c>
      <c r="J63" s="67"/>
      <c r="K63" s="5"/>
    </row>
    <row r="64" spans="1:11" ht="12.75" customHeight="1">
      <c r="A64" s="192" t="s">
        <v>56</v>
      </c>
      <c r="B64" s="193"/>
      <c r="C64" s="193"/>
      <c r="D64" s="193"/>
      <c r="E64" s="193"/>
      <c r="F64" s="193"/>
      <c r="G64" s="193"/>
      <c r="H64" s="194"/>
      <c r="I64" s="1">
        <v>58</v>
      </c>
      <c r="J64" s="67">
        <v>3413687</v>
      </c>
      <c r="K64" s="5">
        <v>6370685</v>
      </c>
    </row>
    <row r="65" spans="1:11" ht="12.75" customHeight="1">
      <c r="A65" s="195" t="s">
        <v>57</v>
      </c>
      <c r="B65" s="196"/>
      <c r="C65" s="196"/>
      <c r="D65" s="196"/>
      <c r="E65" s="196"/>
      <c r="F65" s="196"/>
      <c r="G65" s="196"/>
      <c r="H65" s="197"/>
      <c r="I65" s="1">
        <v>59</v>
      </c>
      <c r="J65" s="67">
        <v>36922559</v>
      </c>
      <c r="K65" s="5">
        <v>28992379</v>
      </c>
    </row>
    <row r="66" spans="1:11" ht="12.75" customHeight="1">
      <c r="A66" s="195" t="s">
        <v>295</v>
      </c>
      <c r="B66" s="196"/>
      <c r="C66" s="196"/>
      <c r="D66" s="196"/>
      <c r="E66" s="196"/>
      <c r="F66" s="196"/>
      <c r="G66" s="196"/>
      <c r="H66" s="197"/>
      <c r="I66" s="1">
        <v>60</v>
      </c>
      <c r="J66" s="49">
        <f>J7+J8+J40+J65</f>
        <v>1273341858</v>
      </c>
      <c r="K66" s="49">
        <f>K7+K8+K40+K65</f>
        <v>1277067009</v>
      </c>
    </row>
    <row r="67" spans="1:11" ht="12.75" customHeight="1">
      <c r="A67" s="205" t="s">
        <v>58</v>
      </c>
      <c r="B67" s="206"/>
      <c r="C67" s="206"/>
      <c r="D67" s="206"/>
      <c r="E67" s="206"/>
      <c r="F67" s="206"/>
      <c r="G67" s="206"/>
      <c r="H67" s="207"/>
      <c r="I67" s="4">
        <v>61</v>
      </c>
      <c r="J67" s="67">
        <v>4592542</v>
      </c>
      <c r="K67" s="6">
        <v>4762751</v>
      </c>
    </row>
    <row r="68" spans="1:11" ht="12.75" customHeight="1">
      <c r="A68" s="184" t="s">
        <v>61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 customHeight="1">
      <c r="A69" s="188" t="s">
        <v>294</v>
      </c>
      <c r="B69" s="189"/>
      <c r="C69" s="189"/>
      <c r="D69" s="189"/>
      <c r="E69" s="189"/>
      <c r="F69" s="189"/>
      <c r="G69" s="189"/>
      <c r="H69" s="208"/>
      <c r="I69" s="3">
        <v>62</v>
      </c>
      <c r="J69" s="115">
        <f>J70+J71+J72+J78+J79+J82+J85</f>
        <v>644971641</v>
      </c>
      <c r="K69" s="115">
        <f>K70+K71+K72+K78+K79+K82+K85</f>
        <v>668724823</v>
      </c>
    </row>
    <row r="70" spans="1:11" ht="12.75" customHeight="1">
      <c r="A70" s="192" t="s">
        <v>62</v>
      </c>
      <c r="B70" s="193"/>
      <c r="C70" s="193"/>
      <c r="D70" s="193"/>
      <c r="E70" s="193"/>
      <c r="F70" s="193"/>
      <c r="G70" s="193"/>
      <c r="H70" s="194"/>
      <c r="I70" s="1">
        <v>63</v>
      </c>
      <c r="J70" s="67">
        <v>419958400</v>
      </c>
      <c r="K70" s="5">
        <v>419958400</v>
      </c>
    </row>
    <row r="71" spans="1:11" ht="12.75" customHeight="1">
      <c r="A71" s="192" t="s">
        <v>63</v>
      </c>
      <c r="B71" s="193"/>
      <c r="C71" s="193"/>
      <c r="D71" s="193"/>
      <c r="E71" s="193"/>
      <c r="F71" s="193"/>
      <c r="G71" s="193"/>
      <c r="H71" s="194"/>
      <c r="I71" s="1">
        <v>64</v>
      </c>
      <c r="J71" s="67">
        <v>183075797</v>
      </c>
      <c r="K71" s="5">
        <v>183075797</v>
      </c>
    </row>
    <row r="72" spans="1:11" ht="12.75" customHeight="1">
      <c r="A72" s="192" t="s">
        <v>64</v>
      </c>
      <c r="B72" s="193"/>
      <c r="C72" s="193"/>
      <c r="D72" s="193"/>
      <c r="E72" s="193"/>
      <c r="F72" s="193"/>
      <c r="G72" s="193"/>
      <c r="H72" s="194"/>
      <c r="I72" s="1">
        <v>65</v>
      </c>
      <c r="J72" s="49">
        <f>J73+J74-J75+J76+J77</f>
        <v>31538928</v>
      </c>
      <c r="K72" s="49">
        <f>K73+K74-K75+K76+K77</f>
        <v>27592011</v>
      </c>
    </row>
    <row r="73" spans="1:11" ht="12.75" customHeight="1">
      <c r="A73" s="192" t="s">
        <v>65</v>
      </c>
      <c r="B73" s="193"/>
      <c r="C73" s="193"/>
      <c r="D73" s="193"/>
      <c r="E73" s="193"/>
      <c r="F73" s="193"/>
      <c r="G73" s="193"/>
      <c r="H73" s="194"/>
      <c r="I73" s="1">
        <v>66</v>
      </c>
      <c r="J73" s="67">
        <v>6128852</v>
      </c>
      <c r="K73" s="5">
        <v>6128852</v>
      </c>
    </row>
    <row r="74" spans="1:11" ht="12.75" customHeight="1">
      <c r="A74" s="192" t="s">
        <v>66</v>
      </c>
      <c r="B74" s="193"/>
      <c r="C74" s="193"/>
      <c r="D74" s="193"/>
      <c r="E74" s="193"/>
      <c r="F74" s="193"/>
      <c r="G74" s="193"/>
      <c r="H74" s="194"/>
      <c r="I74" s="1">
        <v>67</v>
      </c>
      <c r="J74" s="67">
        <v>3107594</v>
      </c>
      <c r="K74" s="5">
        <v>3563379</v>
      </c>
    </row>
    <row r="75" spans="1:11" ht="12.75" customHeight="1">
      <c r="A75" s="192" t="s">
        <v>67</v>
      </c>
      <c r="B75" s="193"/>
      <c r="C75" s="193"/>
      <c r="D75" s="193"/>
      <c r="E75" s="193"/>
      <c r="F75" s="193"/>
      <c r="G75" s="193"/>
      <c r="H75" s="194"/>
      <c r="I75" s="1">
        <v>68</v>
      </c>
      <c r="J75" s="67">
        <v>3107594</v>
      </c>
      <c r="K75" s="5">
        <v>3563379</v>
      </c>
    </row>
    <row r="76" spans="1:11" ht="12.75" customHeight="1">
      <c r="A76" s="177" t="s">
        <v>68</v>
      </c>
      <c r="B76" s="178"/>
      <c r="C76" s="178"/>
      <c r="D76" s="178"/>
      <c r="E76" s="178"/>
      <c r="F76" s="178"/>
      <c r="G76" s="178"/>
      <c r="H76" s="179"/>
      <c r="I76" s="1">
        <v>69</v>
      </c>
      <c r="J76" s="67"/>
      <c r="K76" s="5"/>
    </row>
    <row r="77" spans="1:11" ht="12.75" customHeight="1">
      <c r="A77" s="192" t="s">
        <v>69</v>
      </c>
      <c r="B77" s="193"/>
      <c r="C77" s="193"/>
      <c r="D77" s="193"/>
      <c r="E77" s="193"/>
      <c r="F77" s="193"/>
      <c r="G77" s="193"/>
      <c r="H77" s="194"/>
      <c r="I77" s="1">
        <v>70</v>
      </c>
      <c r="J77" s="67">
        <v>25410076</v>
      </c>
      <c r="K77" s="5">
        <v>21463159</v>
      </c>
    </row>
    <row r="78" spans="1:11" ht="12.75" customHeight="1">
      <c r="A78" s="192" t="s">
        <v>70</v>
      </c>
      <c r="B78" s="193"/>
      <c r="C78" s="193"/>
      <c r="D78" s="193"/>
      <c r="E78" s="193"/>
      <c r="F78" s="193"/>
      <c r="G78" s="193"/>
      <c r="H78" s="194"/>
      <c r="I78" s="1">
        <v>71</v>
      </c>
      <c r="J78" s="67">
        <v>-34876517</v>
      </c>
      <c r="K78" s="5">
        <v>-16774803</v>
      </c>
    </row>
    <row r="79" spans="1:11" ht="12.75" customHeight="1">
      <c r="A79" s="192" t="s">
        <v>71</v>
      </c>
      <c r="B79" s="193"/>
      <c r="C79" s="193"/>
      <c r="D79" s="193"/>
      <c r="E79" s="193"/>
      <c r="F79" s="193"/>
      <c r="G79" s="193"/>
      <c r="H79" s="194"/>
      <c r="I79" s="1">
        <v>72</v>
      </c>
      <c r="J79" s="49">
        <f>J80-J81</f>
        <v>12724371</v>
      </c>
      <c r="K79" s="49">
        <f>K80-K81</f>
        <v>32550662</v>
      </c>
    </row>
    <row r="80" spans="1:11" ht="12.75" customHeight="1">
      <c r="A80" s="202" t="s">
        <v>72</v>
      </c>
      <c r="B80" s="203"/>
      <c r="C80" s="203"/>
      <c r="D80" s="203"/>
      <c r="E80" s="203"/>
      <c r="F80" s="203"/>
      <c r="G80" s="203"/>
      <c r="H80" s="204"/>
      <c r="I80" s="1">
        <v>73</v>
      </c>
      <c r="J80" s="67">
        <v>12724371</v>
      </c>
      <c r="K80" s="5">
        <v>32550662</v>
      </c>
    </row>
    <row r="81" spans="1:11" ht="12.75" customHeight="1">
      <c r="A81" s="202" t="s">
        <v>73</v>
      </c>
      <c r="B81" s="203"/>
      <c r="C81" s="203"/>
      <c r="D81" s="203"/>
      <c r="E81" s="203"/>
      <c r="F81" s="203"/>
      <c r="G81" s="203"/>
      <c r="H81" s="204"/>
      <c r="I81" s="1">
        <v>74</v>
      </c>
      <c r="J81" s="5"/>
      <c r="K81" s="5"/>
    </row>
    <row r="82" spans="1:11" ht="12.75" customHeight="1">
      <c r="A82" s="192" t="s">
        <v>74</v>
      </c>
      <c r="B82" s="193"/>
      <c r="C82" s="193"/>
      <c r="D82" s="193"/>
      <c r="E82" s="193"/>
      <c r="F82" s="193"/>
      <c r="G82" s="193"/>
      <c r="H82" s="194"/>
      <c r="I82" s="1">
        <v>75</v>
      </c>
      <c r="J82" s="49">
        <f>J83-J84</f>
        <v>32550662</v>
      </c>
      <c r="K82" s="49">
        <f>K83-K84</f>
        <v>22322756</v>
      </c>
    </row>
    <row r="83" spans="1:11" ht="12.75" customHeight="1">
      <c r="A83" s="202" t="s">
        <v>75</v>
      </c>
      <c r="B83" s="203"/>
      <c r="C83" s="203"/>
      <c r="D83" s="203"/>
      <c r="E83" s="203"/>
      <c r="F83" s="203"/>
      <c r="G83" s="203"/>
      <c r="H83" s="204"/>
      <c r="I83" s="1">
        <v>76</v>
      </c>
      <c r="J83" s="67">
        <v>32550662</v>
      </c>
      <c r="K83" s="5">
        <v>22322756</v>
      </c>
    </row>
    <row r="84" spans="1:11" ht="12.75" customHeight="1">
      <c r="A84" s="202" t="s">
        <v>76</v>
      </c>
      <c r="B84" s="203"/>
      <c r="C84" s="203"/>
      <c r="D84" s="203"/>
      <c r="E84" s="203"/>
      <c r="F84" s="203"/>
      <c r="G84" s="203"/>
      <c r="H84" s="204"/>
      <c r="I84" s="1">
        <v>77</v>
      </c>
      <c r="J84" s="5"/>
      <c r="K84" s="5"/>
    </row>
    <row r="85" spans="1:11" ht="12.75" customHeight="1">
      <c r="A85" s="192" t="s">
        <v>77</v>
      </c>
      <c r="B85" s="193"/>
      <c r="C85" s="193"/>
      <c r="D85" s="193"/>
      <c r="E85" s="193"/>
      <c r="F85" s="193"/>
      <c r="G85" s="193"/>
      <c r="H85" s="194"/>
      <c r="I85" s="1">
        <v>78</v>
      </c>
      <c r="J85" s="5"/>
      <c r="K85" s="5"/>
    </row>
    <row r="86" spans="1:11" ht="12.75" customHeight="1">
      <c r="A86" s="195" t="s">
        <v>293</v>
      </c>
      <c r="B86" s="196"/>
      <c r="C86" s="196"/>
      <c r="D86" s="196"/>
      <c r="E86" s="196"/>
      <c r="F86" s="196"/>
      <c r="G86" s="196"/>
      <c r="H86" s="197"/>
      <c r="I86" s="1">
        <v>79</v>
      </c>
      <c r="J86" s="49">
        <f>SUM(J87:J89)</f>
        <v>8914024</v>
      </c>
      <c r="K86" s="49">
        <f>SUM(K87:K89)</f>
        <v>7314024</v>
      </c>
    </row>
    <row r="87" spans="1:11" ht="12.75" customHeight="1">
      <c r="A87" s="177" t="s">
        <v>78</v>
      </c>
      <c r="B87" s="178"/>
      <c r="C87" s="178"/>
      <c r="D87" s="178"/>
      <c r="E87" s="178"/>
      <c r="F87" s="178"/>
      <c r="G87" s="178"/>
      <c r="H87" s="179"/>
      <c r="I87" s="1">
        <v>80</v>
      </c>
      <c r="J87" s="67">
        <v>1724443</v>
      </c>
      <c r="K87" s="5">
        <v>1724443</v>
      </c>
    </row>
    <row r="88" spans="1:11" ht="12.75" customHeight="1">
      <c r="A88" s="177" t="s">
        <v>79</v>
      </c>
      <c r="B88" s="178"/>
      <c r="C88" s="178"/>
      <c r="D88" s="178"/>
      <c r="E88" s="178"/>
      <c r="F88" s="178"/>
      <c r="G88" s="178"/>
      <c r="H88" s="179"/>
      <c r="I88" s="1">
        <v>81</v>
      </c>
      <c r="J88" s="67"/>
      <c r="K88" s="5"/>
    </row>
    <row r="89" spans="1:11" ht="12.75" customHeight="1">
      <c r="A89" s="192" t="s">
        <v>80</v>
      </c>
      <c r="B89" s="193"/>
      <c r="C89" s="193"/>
      <c r="D89" s="193"/>
      <c r="E89" s="193"/>
      <c r="F89" s="193"/>
      <c r="G89" s="193"/>
      <c r="H89" s="194"/>
      <c r="I89" s="1">
        <v>82</v>
      </c>
      <c r="J89" s="67">
        <v>7189581</v>
      </c>
      <c r="K89" s="5">
        <v>5589581</v>
      </c>
    </row>
    <row r="90" spans="1:11" ht="12.75" customHeight="1">
      <c r="A90" s="195" t="s">
        <v>292</v>
      </c>
      <c r="B90" s="196"/>
      <c r="C90" s="196"/>
      <c r="D90" s="196"/>
      <c r="E90" s="196"/>
      <c r="F90" s="196"/>
      <c r="G90" s="196"/>
      <c r="H90" s="197"/>
      <c r="I90" s="1">
        <v>83</v>
      </c>
      <c r="J90" s="49">
        <f>SUM(J91:J99)</f>
        <v>265493900</v>
      </c>
      <c r="K90" s="49">
        <f>SUM(K91:K99)</f>
        <v>263835346</v>
      </c>
    </row>
    <row r="91" spans="1:11" ht="12.75" customHeight="1">
      <c r="A91" s="177" t="s">
        <v>81</v>
      </c>
      <c r="B91" s="178"/>
      <c r="C91" s="178"/>
      <c r="D91" s="178"/>
      <c r="E91" s="178"/>
      <c r="F91" s="178"/>
      <c r="G91" s="178"/>
      <c r="H91" s="179"/>
      <c r="I91" s="1">
        <v>84</v>
      </c>
      <c r="J91" s="67"/>
      <c r="K91" s="5"/>
    </row>
    <row r="92" spans="1:11" ht="12.75" customHeight="1">
      <c r="A92" s="177" t="s">
        <v>82</v>
      </c>
      <c r="B92" s="178"/>
      <c r="C92" s="178"/>
      <c r="D92" s="178"/>
      <c r="E92" s="178"/>
      <c r="F92" s="178"/>
      <c r="G92" s="178"/>
      <c r="H92" s="179"/>
      <c r="I92" s="1">
        <v>85</v>
      </c>
      <c r="J92" s="67"/>
      <c r="K92" s="5"/>
    </row>
    <row r="93" spans="1:11" ht="12.75" customHeight="1">
      <c r="A93" s="177" t="s">
        <v>83</v>
      </c>
      <c r="B93" s="178"/>
      <c r="C93" s="178"/>
      <c r="D93" s="178"/>
      <c r="E93" s="178"/>
      <c r="F93" s="178"/>
      <c r="G93" s="178"/>
      <c r="H93" s="179"/>
      <c r="I93" s="1">
        <v>86</v>
      </c>
      <c r="J93" s="67">
        <v>246080090</v>
      </c>
      <c r="K93" s="5">
        <v>243528102</v>
      </c>
    </row>
    <row r="94" spans="1:11" ht="12.75" customHeight="1">
      <c r="A94" s="177" t="s">
        <v>84</v>
      </c>
      <c r="B94" s="178"/>
      <c r="C94" s="178"/>
      <c r="D94" s="178"/>
      <c r="E94" s="178"/>
      <c r="F94" s="178"/>
      <c r="G94" s="178"/>
      <c r="H94" s="179"/>
      <c r="I94" s="1">
        <v>87</v>
      </c>
      <c r="J94" s="67"/>
      <c r="K94" s="5"/>
    </row>
    <row r="95" spans="1:11" ht="12.75" customHeight="1">
      <c r="A95" s="177" t="s">
        <v>85</v>
      </c>
      <c r="B95" s="178"/>
      <c r="C95" s="178"/>
      <c r="D95" s="178"/>
      <c r="E95" s="178"/>
      <c r="F95" s="178"/>
      <c r="G95" s="178"/>
      <c r="H95" s="179"/>
      <c r="I95" s="1">
        <v>88</v>
      </c>
      <c r="J95" s="67">
        <v>19263124</v>
      </c>
      <c r="K95" s="5">
        <v>18918026</v>
      </c>
    </row>
    <row r="96" spans="1:11" ht="12.75" customHeight="1">
      <c r="A96" s="177" t="s">
        <v>86</v>
      </c>
      <c r="B96" s="178"/>
      <c r="C96" s="178"/>
      <c r="D96" s="178"/>
      <c r="E96" s="178"/>
      <c r="F96" s="178"/>
      <c r="G96" s="178"/>
      <c r="H96" s="179"/>
      <c r="I96" s="1">
        <v>89</v>
      </c>
      <c r="J96" s="67"/>
      <c r="K96" s="5"/>
    </row>
    <row r="97" spans="1:11" ht="12.75" customHeight="1">
      <c r="A97" s="177" t="s">
        <v>87</v>
      </c>
      <c r="B97" s="178"/>
      <c r="C97" s="178"/>
      <c r="D97" s="178"/>
      <c r="E97" s="178"/>
      <c r="F97" s="178"/>
      <c r="G97" s="178"/>
      <c r="H97" s="179"/>
      <c r="I97" s="1">
        <v>90</v>
      </c>
      <c r="J97" s="67"/>
      <c r="K97" s="5"/>
    </row>
    <row r="98" spans="1:11" ht="12.75" customHeight="1">
      <c r="A98" s="177" t="s">
        <v>88</v>
      </c>
      <c r="B98" s="178"/>
      <c r="C98" s="178"/>
      <c r="D98" s="178"/>
      <c r="E98" s="178"/>
      <c r="F98" s="178"/>
      <c r="G98" s="178"/>
      <c r="H98" s="179"/>
      <c r="I98" s="1">
        <v>91</v>
      </c>
      <c r="J98" s="67"/>
      <c r="K98" s="5"/>
    </row>
    <row r="99" spans="1:11" ht="12.75" customHeight="1">
      <c r="A99" s="177" t="s">
        <v>89</v>
      </c>
      <c r="B99" s="178"/>
      <c r="C99" s="178"/>
      <c r="D99" s="178"/>
      <c r="E99" s="178"/>
      <c r="F99" s="178"/>
      <c r="G99" s="178"/>
      <c r="H99" s="179"/>
      <c r="I99" s="1">
        <v>92</v>
      </c>
      <c r="J99" s="67">
        <v>150686</v>
      </c>
      <c r="K99" s="5">
        <v>1389218</v>
      </c>
    </row>
    <row r="100" spans="1:11" ht="12.75" customHeight="1">
      <c r="A100" s="195" t="s">
        <v>291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49">
        <f>SUM(J101:J112)</f>
        <v>338674802</v>
      </c>
      <c r="K100" s="49">
        <f>SUM(K101:K112)</f>
        <v>329285349</v>
      </c>
    </row>
    <row r="101" spans="1:11" ht="12.75" customHeight="1">
      <c r="A101" s="177" t="s">
        <v>81</v>
      </c>
      <c r="B101" s="178"/>
      <c r="C101" s="178"/>
      <c r="D101" s="178"/>
      <c r="E101" s="178"/>
      <c r="F101" s="178"/>
      <c r="G101" s="178"/>
      <c r="H101" s="179"/>
      <c r="I101" s="1">
        <v>94</v>
      </c>
      <c r="J101" s="67">
        <v>17875305</v>
      </c>
      <c r="K101" s="5">
        <v>18675062</v>
      </c>
    </row>
    <row r="102" spans="1:11" ht="12.75" customHeight="1">
      <c r="A102" s="177" t="s">
        <v>82</v>
      </c>
      <c r="B102" s="178"/>
      <c r="C102" s="178"/>
      <c r="D102" s="178"/>
      <c r="E102" s="178"/>
      <c r="F102" s="178"/>
      <c r="G102" s="178"/>
      <c r="H102" s="179"/>
      <c r="I102" s="1">
        <v>95</v>
      </c>
      <c r="J102" s="67"/>
      <c r="K102" s="5"/>
    </row>
    <row r="103" spans="1:11" ht="12.75" customHeight="1">
      <c r="A103" s="177" t="s">
        <v>83</v>
      </c>
      <c r="B103" s="178"/>
      <c r="C103" s="178"/>
      <c r="D103" s="178"/>
      <c r="E103" s="178"/>
      <c r="F103" s="178"/>
      <c r="G103" s="178"/>
      <c r="H103" s="179"/>
      <c r="I103" s="1">
        <v>96</v>
      </c>
      <c r="J103" s="67">
        <v>141457550</v>
      </c>
      <c r="K103" s="5">
        <v>132910115</v>
      </c>
    </row>
    <row r="104" spans="1:11" ht="12.75" customHeight="1">
      <c r="A104" s="177" t="s">
        <v>84</v>
      </c>
      <c r="B104" s="178"/>
      <c r="C104" s="178"/>
      <c r="D104" s="178"/>
      <c r="E104" s="178"/>
      <c r="F104" s="178"/>
      <c r="G104" s="178"/>
      <c r="H104" s="179"/>
      <c r="I104" s="1">
        <v>97</v>
      </c>
      <c r="J104" s="67">
        <v>6826368</v>
      </c>
      <c r="K104" s="5">
        <v>8726518</v>
      </c>
    </row>
    <row r="105" spans="1:11" ht="12.75" customHeight="1">
      <c r="A105" s="177" t="s">
        <v>85</v>
      </c>
      <c r="B105" s="178"/>
      <c r="C105" s="178"/>
      <c r="D105" s="178"/>
      <c r="E105" s="178"/>
      <c r="F105" s="178"/>
      <c r="G105" s="178"/>
      <c r="H105" s="179"/>
      <c r="I105" s="1">
        <v>98</v>
      </c>
      <c r="J105" s="67">
        <v>155575261</v>
      </c>
      <c r="K105" s="5">
        <v>154735665</v>
      </c>
    </row>
    <row r="106" spans="1:11" ht="12.75" customHeight="1">
      <c r="A106" s="177" t="s">
        <v>86</v>
      </c>
      <c r="B106" s="178"/>
      <c r="C106" s="178"/>
      <c r="D106" s="178"/>
      <c r="E106" s="178"/>
      <c r="F106" s="178"/>
      <c r="G106" s="178"/>
      <c r="H106" s="179"/>
      <c r="I106" s="1">
        <v>99</v>
      </c>
      <c r="J106" s="67"/>
      <c r="K106" s="5"/>
    </row>
    <row r="107" spans="1:11" ht="12.75" customHeight="1">
      <c r="A107" s="177" t="s">
        <v>87</v>
      </c>
      <c r="B107" s="178"/>
      <c r="C107" s="178"/>
      <c r="D107" s="178"/>
      <c r="E107" s="178"/>
      <c r="F107" s="178"/>
      <c r="G107" s="178"/>
      <c r="H107" s="179"/>
      <c r="I107" s="1">
        <v>100</v>
      </c>
      <c r="J107" s="67">
        <v>7808</v>
      </c>
      <c r="K107" s="5">
        <v>5020</v>
      </c>
    </row>
    <row r="108" spans="1:11" ht="12.75" customHeight="1">
      <c r="A108" s="177" t="s">
        <v>90</v>
      </c>
      <c r="B108" s="178"/>
      <c r="C108" s="178"/>
      <c r="D108" s="178"/>
      <c r="E108" s="178"/>
      <c r="F108" s="178"/>
      <c r="G108" s="178"/>
      <c r="H108" s="179"/>
      <c r="I108" s="1">
        <v>101</v>
      </c>
      <c r="J108" s="67">
        <v>8045263</v>
      </c>
      <c r="K108" s="5">
        <v>7595179</v>
      </c>
    </row>
    <row r="109" spans="1:11" ht="12.75" customHeight="1">
      <c r="A109" s="177" t="s">
        <v>91</v>
      </c>
      <c r="B109" s="178"/>
      <c r="C109" s="178"/>
      <c r="D109" s="178"/>
      <c r="E109" s="178"/>
      <c r="F109" s="178"/>
      <c r="G109" s="178"/>
      <c r="H109" s="179"/>
      <c r="I109" s="1">
        <v>102</v>
      </c>
      <c r="J109" s="67">
        <v>6190380</v>
      </c>
      <c r="K109" s="5">
        <v>3940100</v>
      </c>
    </row>
    <row r="110" spans="1:11" ht="12.75" customHeight="1">
      <c r="A110" s="177" t="s">
        <v>92</v>
      </c>
      <c r="B110" s="178"/>
      <c r="C110" s="178"/>
      <c r="D110" s="178"/>
      <c r="E110" s="178"/>
      <c r="F110" s="178"/>
      <c r="G110" s="178"/>
      <c r="H110" s="179"/>
      <c r="I110" s="1">
        <v>103</v>
      </c>
      <c r="J110" s="67">
        <v>27856</v>
      </c>
      <c r="K110" s="5">
        <v>27856</v>
      </c>
    </row>
    <row r="111" spans="1:11" ht="12.75" customHeight="1">
      <c r="A111" s="177" t="s">
        <v>93</v>
      </c>
      <c r="B111" s="178"/>
      <c r="C111" s="178"/>
      <c r="D111" s="178"/>
      <c r="E111" s="178"/>
      <c r="F111" s="178"/>
      <c r="G111" s="178"/>
      <c r="H111" s="179"/>
      <c r="I111" s="1">
        <v>104</v>
      </c>
      <c r="J111" s="67"/>
      <c r="K111" s="5"/>
    </row>
    <row r="112" spans="1:11" ht="12.75" customHeight="1">
      <c r="A112" s="177" t="s">
        <v>94</v>
      </c>
      <c r="B112" s="178"/>
      <c r="C112" s="178"/>
      <c r="D112" s="178"/>
      <c r="E112" s="178"/>
      <c r="F112" s="178"/>
      <c r="G112" s="178"/>
      <c r="H112" s="179"/>
      <c r="I112" s="1">
        <v>105</v>
      </c>
      <c r="J112" s="67">
        <v>2669011</v>
      </c>
      <c r="K112" s="5">
        <v>2669834</v>
      </c>
    </row>
    <row r="113" spans="1:11" ht="12.75" customHeight="1">
      <c r="A113" s="195" t="s">
        <v>95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67">
        <v>15287491</v>
      </c>
      <c r="K113" s="5">
        <v>7907467</v>
      </c>
    </row>
    <row r="114" spans="1:11" ht="12.75" customHeight="1">
      <c r="A114" s="195" t="s">
        <v>290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49">
        <f>J69+J86+J90+J100+J113</f>
        <v>1273341858</v>
      </c>
      <c r="K114" s="49">
        <f>K69+K86+K90+K100+K113</f>
        <v>1277067009</v>
      </c>
    </row>
    <row r="115" spans="1:11" ht="12.75" customHeight="1">
      <c r="A115" s="181" t="s">
        <v>96</v>
      </c>
      <c r="B115" s="182"/>
      <c r="C115" s="182"/>
      <c r="D115" s="182"/>
      <c r="E115" s="182"/>
      <c r="F115" s="182"/>
      <c r="G115" s="182"/>
      <c r="H115" s="183"/>
      <c r="I115" s="2">
        <v>108</v>
      </c>
      <c r="J115" s="67">
        <v>4592542</v>
      </c>
      <c r="K115" s="6">
        <v>4762751</v>
      </c>
    </row>
    <row r="116" spans="1:11" ht="12.75" customHeight="1">
      <c r="A116" s="184" t="s">
        <v>289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2.75" customHeight="1">
      <c r="A117" s="188" t="s">
        <v>97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 customHeight="1">
      <c r="A118" s="192" t="s">
        <v>98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5"/>
      <c r="K118" s="5"/>
    </row>
    <row r="119" spans="1:11" ht="12.75" customHeight="1">
      <c r="A119" s="198" t="s">
        <v>99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6"/>
      <c r="K119" s="6"/>
    </row>
    <row r="120" spans="1:11" ht="15" customHeight="1">
      <c r="A120" s="201" t="s">
        <v>267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1:11" ht="12.7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5" ht="15">
      <c r="D125" s="70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68:K68"/>
    <mergeCell ref="A70:H70"/>
    <mergeCell ref="A71:H71"/>
    <mergeCell ref="A72:H72"/>
    <mergeCell ref="A65:H65"/>
    <mergeCell ref="A66:H66"/>
    <mergeCell ref="A67:H67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67 J33:J34 K36:K39 J7:K7 J84 J46:J48 J81:K81 J24:J25 J15 K115">
      <formula1>0</formula1>
    </dataValidation>
    <dataValidation allowBlank="1" sqref="J8:J14 J16:J23 J26:J32 J35:J45 J49:J67 K8:K35 J69:K80 K40:K66 J82:K82 J83 J86:K114 K83:K85 J115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22" customWidth="1"/>
    <col min="10" max="13" width="12.7109375" style="22" customWidth="1"/>
    <col min="14" max="16384" width="9.140625" style="22" customWidth="1"/>
  </cols>
  <sheetData>
    <row r="1" spans="1:13" ht="15" customHeight="1">
      <c r="A1" s="211" t="s">
        <v>100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12" t="s">
        <v>264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2.75" customHeight="1">
      <c r="A3" s="246" t="s">
        <v>258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5" t="s">
        <v>5</v>
      </c>
      <c r="B4" s="245"/>
      <c r="C4" s="245"/>
      <c r="D4" s="245"/>
      <c r="E4" s="245"/>
      <c r="F4" s="245"/>
      <c r="G4" s="245"/>
      <c r="H4" s="245"/>
      <c r="I4" s="82" t="s">
        <v>6</v>
      </c>
      <c r="J4" s="244" t="s">
        <v>260</v>
      </c>
      <c r="K4" s="244"/>
      <c r="L4" s="244" t="s">
        <v>259</v>
      </c>
      <c r="M4" s="244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25"/>
      <c r="J5" s="27" t="s">
        <v>101</v>
      </c>
      <c r="K5" s="27" t="s">
        <v>102</v>
      </c>
      <c r="L5" s="27" t="s">
        <v>101</v>
      </c>
      <c r="M5" s="27" t="s">
        <v>102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29">
        <v>2</v>
      </c>
      <c r="J6" s="27">
        <v>3</v>
      </c>
      <c r="K6" s="27">
        <v>4</v>
      </c>
      <c r="L6" s="27">
        <v>5</v>
      </c>
      <c r="M6" s="27">
        <v>6</v>
      </c>
    </row>
    <row r="7" spans="1:13" ht="12.75" customHeight="1">
      <c r="A7" s="188" t="s">
        <v>281</v>
      </c>
      <c r="B7" s="189"/>
      <c r="C7" s="189"/>
      <c r="D7" s="189"/>
      <c r="E7" s="189"/>
      <c r="F7" s="189"/>
      <c r="G7" s="189"/>
      <c r="H7" s="208"/>
      <c r="I7" s="3">
        <v>111</v>
      </c>
      <c r="J7" s="115">
        <f>SUM(J8:J9)</f>
        <v>391131603</v>
      </c>
      <c r="K7" s="115">
        <f>SUM(K8:K9)</f>
        <v>185558399</v>
      </c>
      <c r="L7" s="115">
        <f>SUM(L8:L9)</f>
        <v>397975290</v>
      </c>
      <c r="M7" s="115">
        <f>SUM(M8:M9)</f>
        <v>206090659</v>
      </c>
    </row>
    <row r="8" spans="1:13" ht="12.75" customHeight="1">
      <c r="A8" s="195" t="s">
        <v>103</v>
      </c>
      <c r="B8" s="196"/>
      <c r="C8" s="196"/>
      <c r="D8" s="196"/>
      <c r="E8" s="196"/>
      <c r="F8" s="196"/>
      <c r="G8" s="196"/>
      <c r="H8" s="197"/>
      <c r="I8" s="1">
        <v>112</v>
      </c>
      <c r="J8" s="67">
        <v>387061508</v>
      </c>
      <c r="K8" s="67">
        <v>182243455</v>
      </c>
      <c r="L8" s="67">
        <v>393966842</v>
      </c>
      <c r="M8" s="67">
        <v>203847486</v>
      </c>
    </row>
    <row r="9" spans="1:13" ht="12.75" customHeight="1">
      <c r="A9" s="195" t="s">
        <v>104</v>
      </c>
      <c r="B9" s="196"/>
      <c r="C9" s="196"/>
      <c r="D9" s="196"/>
      <c r="E9" s="196"/>
      <c r="F9" s="196"/>
      <c r="G9" s="196"/>
      <c r="H9" s="197"/>
      <c r="I9" s="1">
        <v>113</v>
      </c>
      <c r="J9" s="67">
        <v>4070095</v>
      </c>
      <c r="K9" s="67">
        <v>3314944</v>
      </c>
      <c r="L9" s="67">
        <v>4008448</v>
      </c>
      <c r="M9" s="67">
        <v>2243173</v>
      </c>
    </row>
    <row r="10" spans="1:13" ht="12.75" customHeight="1">
      <c r="A10" s="195" t="s">
        <v>282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9">
        <f>J11+J12+J16+J20+J21+J22+J25+J26</f>
        <v>371386481</v>
      </c>
      <c r="K10" s="49">
        <f>K11+K12+K16+K20+K21+K22+K25+K26</f>
        <v>175234531</v>
      </c>
      <c r="L10" s="49">
        <f>L11+L12+L16+L20+L21+L22+L25+L26</f>
        <v>373398613</v>
      </c>
      <c r="M10" s="49">
        <f>M11+M12+M16+M20+M21+M22+M25+M26</f>
        <v>193932223</v>
      </c>
    </row>
    <row r="11" spans="1:13" ht="12.75" customHeight="1">
      <c r="A11" s="230" t="s">
        <v>105</v>
      </c>
      <c r="B11" s="231"/>
      <c r="C11" s="231"/>
      <c r="D11" s="231"/>
      <c r="E11" s="231"/>
      <c r="F11" s="231"/>
      <c r="G11" s="231"/>
      <c r="H11" s="232"/>
      <c r="I11" s="1">
        <v>115</v>
      </c>
      <c r="J11" s="67">
        <v>961729</v>
      </c>
      <c r="K11" s="67">
        <v>-2282870</v>
      </c>
      <c r="L11" s="67">
        <v>1598970</v>
      </c>
      <c r="M11" s="67">
        <v>1253861</v>
      </c>
    </row>
    <row r="12" spans="1:13" ht="12.75" customHeight="1">
      <c r="A12" s="195" t="s">
        <v>283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9">
        <f>SUM(J13:J15)</f>
        <v>255590543</v>
      </c>
      <c r="K12" s="49">
        <f>SUM(K13:K15)</f>
        <v>120500061</v>
      </c>
      <c r="L12" s="49">
        <f>SUM(L13:L15)</f>
        <v>245987357</v>
      </c>
      <c r="M12" s="49">
        <f>SUM(M13:M15)</f>
        <v>121123540</v>
      </c>
    </row>
    <row r="13" spans="1:13" ht="12.75" customHeight="1">
      <c r="A13" s="192" t="s">
        <v>106</v>
      </c>
      <c r="B13" s="193"/>
      <c r="C13" s="193"/>
      <c r="D13" s="193"/>
      <c r="E13" s="193"/>
      <c r="F13" s="193"/>
      <c r="G13" s="193"/>
      <c r="H13" s="194"/>
      <c r="I13" s="1">
        <v>117</v>
      </c>
      <c r="J13" s="67">
        <v>201752120</v>
      </c>
      <c r="K13" s="67">
        <v>93013419</v>
      </c>
      <c r="L13" s="67">
        <v>191224084</v>
      </c>
      <c r="M13" s="67">
        <v>93210946</v>
      </c>
    </row>
    <row r="14" spans="1:13" ht="12.75" customHeight="1">
      <c r="A14" s="192" t="s">
        <v>107</v>
      </c>
      <c r="B14" s="193"/>
      <c r="C14" s="193"/>
      <c r="D14" s="193"/>
      <c r="E14" s="193"/>
      <c r="F14" s="193"/>
      <c r="G14" s="193"/>
      <c r="H14" s="194"/>
      <c r="I14" s="1">
        <v>118</v>
      </c>
      <c r="J14" s="67">
        <v>27443416</v>
      </c>
      <c r="K14" s="67">
        <v>13293049</v>
      </c>
      <c r="L14" s="67">
        <v>30425631</v>
      </c>
      <c r="M14" s="67">
        <v>15559137</v>
      </c>
    </row>
    <row r="15" spans="1:13" ht="12.75" customHeight="1">
      <c r="A15" s="192" t="s">
        <v>108</v>
      </c>
      <c r="B15" s="193"/>
      <c r="C15" s="193"/>
      <c r="D15" s="193"/>
      <c r="E15" s="193"/>
      <c r="F15" s="193"/>
      <c r="G15" s="193"/>
      <c r="H15" s="194"/>
      <c r="I15" s="1">
        <v>119</v>
      </c>
      <c r="J15" s="67">
        <v>26395007</v>
      </c>
      <c r="K15" s="67">
        <v>14193593</v>
      </c>
      <c r="L15" s="67">
        <v>24337642</v>
      </c>
      <c r="M15" s="67">
        <v>12353457</v>
      </c>
    </row>
    <row r="16" spans="1:13" ht="12.75" customHeight="1">
      <c r="A16" s="195" t="s">
        <v>280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9">
        <f>SUM(J17:J19)</f>
        <v>63043207</v>
      </c>
      <c r="K16" s="49">
        <f>SUM(K17:K19)</f>
        <v>31489176</v>
      </c>
      <c r="L16" s="49">
        <f>SUM(L17:L19)</f>
        <v>62981952</v>
      </c>
      <c r="M16" s="49">
        <f>SUM(M17:M19)</f>
        <v>31509971</v>
      </c>
    </row>
    <row r="17" spans="1:13" ht="12.75" customHeight="1">
      <c r="A17" s="192" t="s">
        <v>109</v>
      </c>
      <c r="B17" s="193"/>
      <c r="C17" s="193"/>
      <c r="D17" s="193"/>
      <c r="E17" s="193"/>
      <c r="F17" s="193"/>
      <c r="G17" s="193"/>
      <c r="H17" s="194"/>
      <c r="I17" s="1">
        <v>121</v>
      </c>
      <c r="J17" s="67">
        <v>37825924</v>
      </c>
      <c r="K17" s="67">
        <v>18893506</v>
      </c>
      <c r="L17" s="67">
        <v>37789171</v>
      </c>
      <c r="M17" s="67">
        <v>18905982</v>
      </c>
    </row>
    <row r="18" spans="1:13" ht="12.75" customHeight="1">
      <c r="A18" s="192" t="s">
        <v>110</v>
      </c>
      <c r="B18" s="193"/>
      <c r="C18" s="193"/>
      <c r="D18" s="193"/>
      <c r="E18" s="193"/>
      <c r="F18" s="193"/>
      <c r="G18" s="193"/>
      <c r="H18" s="194"/>
      <c r="I18" s="1">
        <v>122</v>
      </c>
      <c r="J18" s="67">
        <v>15760802</v>
      </c>
      <c r="K18" s="67">
        <v>7872294</v>
      </c>
      <c r="L18" s="67">
        <v>15745488</v>
      </c>
      <c r="M18" s="67">
        <v>7877493</v>
      </c>
    </row>
    <row r="19" spans="1:13" ht="12.75" customHeight="1">
      <c r="A19" s="192" t="s">
        <v>111</v>
      </c>
      <c r="B19" s="193"/>
      <c r="C19" s="193"/>
      <c r="D19" s="193"/>
      <c r="E19" s="193"/>
      <c r="F19" s="193"/>
      <c r="G19" s="193"/>
      <c r="H19" s="194"/>
      <c r="I19" s="1">
        <v>123</v>
      </c>
      <c r="J19" s="67">
        <v>9456481</v>
      </c>
      <c r="K19" s="67">
        <v>4723376</v>
      </c>
      <c r="L19" s="67">
        <v>9447293</v>
      </c>
      <c r="M19" s="67">
        <v>4726496</v>
      </c>
    </row>
    <row r="20" spans="1:13" ht="12.75" customHeight="1">
      <c r="A20" s="195" t="s">
        <v>112</v>
      </c>
      <c r="B20" s="196"/>
      <c r="C20" s="196"/>
      <c r="D20" s="196"/>
      <c r="E20" s="196"/>
      <c r="F20" s="196"/>
      <c r="G20" s="196"/>
      <c r="H20" s="197"/>
      <c r="I20" s="1">
        <v>124</v>
      </c>
      <c r="J20" s="67">
        <v>21120759</v>
      </c>
      <c r="K20" s="67">
        <v>9635750</v>
      </c>
      <c r="L20" s="67">
        <v>24020299</v>
      </c>
      <c r="M20" s="67">
        <v>11885086</v>
      </c>
    </row>
    <row r="21" spans="1:13" ht="12.75" customHeight="1">
      <c r="A21" s="195" t="s">
        <v>113</v>
      </c>
      <c r="B21" s="196"/>
      <c r="C21" s="196"/>
      <c r="D21" s="196"/>
      <c r="E21" s="196"/>
      <c r="F21" s="196"/>
      <c r="G21" s="196"/>
      <c r="H21" s="197"/>
      <c r="I21" s="1">
        <v>125</v>
      </c>
      <c r="J21" s="67">
        <v>28641474</v>
      </c>
      <c r="K21" s="67">
        <v>14703442</v>
      </c>
      <c r="L21" s="67">
        <v>33050055</v>
      </c>
      <c r="M21" s="67">
        <v>24981456</v>
      </c>
    </row>
    <row r="22" spans="1:13" ht="12.75" customHeight="1">
      <c r="A22" s="195" t="s">
        <v>279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 customHeight="1">
      <c r="A23" s="177" t="s">
        <v>114</v>
      </c>
      <c r="B23" s="178"/>
      <c r="C23" s="178"/>
      <c r="D23" s="178"/>
      <c r="E23" s="178"/>
      <c r="F23" s="178"/>
      <c r="G23" s="178"/>
      <c r="H23" s="179"/>
      <c r="I23" s="1">
        <v>127</v>
      </c>
      <c r="J23" s="5"/>
      <c r="K23" s="5"/>
      <c r="L23" s="5"/>
      <c r="M23" s="5"/>
    </row>
    <row r="24" spans="1:13" ht="12.75" customHeight="1">
      <c r="A24" s="177" t="s">
        <v>115</v>
      </c>
      <c r="B24" s="178"/>
      <c r="C24" s="178"/>
      <c r="D24" s="178"/>
      <c r="E24" s="178"/>
      <c r="F24" s="178"/>
      <c r="G24" s="178"/>
      <c r="H24" s="179"/>
      <c r="I24" s="1">
        <v>128</v>
      </c>
      <c r="J24" s="5"/>
      <c r="K24" s="5"/>
      <c r="L24" s="5"/>
      <c r="M24" s="5"/>
    </row>
    <row r="25" spans="1:13" ht="12.75" customHeight="1">
      <c r="A25" s="230" t="s">
        <v>116</v>
      </c>
      <c r="B25" s="231"/>
      <c r="C25" s="231"/>
      <c r="D25" s="231"/>
      <c r="E25" s="231"/>
      <c r="F25" s="231"/>
      <c r="G25" s="231"/>
      <c r="H25" s="232"/>
      <c r="I25" s="1">
        <v>129</v>
      </c>
      <c r="J25" s="5"/>
      <c r="K25" s="5"/>
      <c r="L25" s="5"/>
      <c r="M25" s="5"/>
    </row>
    <row r="26" spans="1:13" ht="12.75" customHeight="1">
      <c r="A26" s="230" t="s">
        <v>117</v>
      </c>
      <c r="B26" s="231"/>
      <c r="C26" s="231"/>
      <c r="D26" s="231"/>
      <c r="E26" s="231"/>
      <c r="F26" s="231"/>
      <c r="G26" s="231"/>
      <c r="H26" s="232"/>
      <c r="I26" s="1">
        <v>130</v>
      </c>
      <c r="J26" s="67">
        <v>2028769</v>
      </c>
      <c r="K26" s="67">
        <v>1188972</v>
      </c>
      <c r="L26" s="67">
        <v>5759980</v>
      </c>
      <c r="M26" s="67">
        <v>3178309</v>
      </c>
    </row>
    <row r="27" spans="1:13" ht="12.75" customHeight="1">
      <c r="A27" s="195" t="s">
        <v>278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9">
        <f>SUM(J28:J32)</f>
        <v>52883903</v>
      </c>
      <c r="K27" s="49">
        <f>SUM(K28:K32)</f>
        <v>6491576</v>
      </c>
      <c r="L27" s="49">
        <f>SUM(L28:L32)</f>
        <v>31704939</v>
      </c>
      <c r="M27" s="49">
        <f>SUM(M28:M32)</f>
        <v>13193592</v>
      </c>
    </row>
    <row r="28" spans="1:13" ht="11.25" customHeight="1">
      <c r="A28" s="195" t="s">
        <v>118</v>
      </c>
      <c r="B28" s="196"/>
      <c r="C28" s="196"/>
      <c r="D28" s="196"/>
      <c r="E28" s="196"/>
      <c r="F28" s="196"/>
      <c r="G28" s="196"/>
      <c r="H28" s="197"/>
      <c r="I28" s="1">
        <v>132</v>
      </c>
      <c r="J28" s="67">
        <v>2954319</v>
      </c>
      <c r="K28" s="67">
        <v>1744095</v>
      </c>
      <c r="L28" s="67">
        <v>2425456</v>
      </c>
      <c r="M28" s="67">
        <v>1269489</v>
      </c>
    </row>
    <row r="29" spans="1:13" ht="12.75" customHeight="1">
      <c r="A29" s="230" t="s">
        <v>119</v>
      </c>
      <c r="B29" s="231"/>
      <c r="C29" s="231"/>
      <c r="D29" s="231"/>
      <c r="E29" s="231"/>
      <c r="F29" s="231"/>
      <c r="G29" s="231"/>
      <c r="H29" s="232"/>
      <c r="I29" s="1">
        <v>133</v>
      </c>
      <c r="J29" s="67">
        <v>3391874</v>
      </c>
      <c r="K29" s="67">
        <v>2161351</v>
      </c>
      <c r="L29" s="67">
        <v>6139116</v>
      </c>
      <c r="M29" s="67">
        <v>5040782</v>
      </c>
    </row>
    <row r="30" spans="1:13" ht="12.75" customHeight="1">
      <c r="A30" s="195" t="s">
        <v>120</v>
      </c>
      <c r="B30" s="196"/>
      <c r="C30" s="196"/>
      <c r="D30" s="196"/>
      <c r="E30" s="196"/>
      <c r="F30" s="196"/>
      <c r="G30" s="196"/>
      <c r="H30" s="197"/>
      <c r="I30" s="1">
        <v>134</v>
      </c>
      <c r="J30" s="67">
        <v>46537710</v>
      </c>
      <c r="K30" s="67">
        <v>2586130</v>
      </c>
      <c r="L30" s="67">
        <v>23140367</v>
      </c>
      <c r="M30" s="67">
        <v>6883321</v>
      </c>
    </row>
    <row r="31" spans="1:13" ht="12.75" customHeight="1">
      <c r="A31" s="195" t="s">
        <v>121</v>
      </c>
      <c r="B31" s="196"/>
      <c r="C31" s="196"/>
      <c r="D31" s="196"/>
      <c r="E31" s="196"/>
      <c r="F31" s="196"/>
      <c r="G31" s="196"/>
      <c r="H31" s="197"/>
      <c r="I31" s="1">
        <v>135</v>
      </c>
      <c r="J31" s="5"/>
      <c r="K31" s="5"/>
      <c r="L31" s="5"/>
      <c r="M31" s="5"/>
    </row>
    <row r="32" spans="1:13" ht="12.75" customHeight="1">
      <c r="A32" s="195" t="s">
        <v>122</v>
      </c>
      <c r="B32" s="196"/>
      <c r="C32" s="196"/>
      <c r="D32" s="196"/>
      <c r="E32" s="196"/>
      <c r="F32" s="196"/>
      <c r="G32" s="196"/>
      <c r="H32" s="197"/>
      <c r="I32" s="1">
        <v>136</v>
      </c>
      <c r="J32" s="5"/>
      <c r="K32" s="5"/>
      <c r="L32" s="5"/>
      <c r="M32" s="5"/>
    </row>
    <row r="33" spans="1:13" ht="12.75" customHeight="1">
      <c r="A33" s="195" t="s">
        <v>277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9">
        <f>SUM(J34:J37)</f>
        <v>53480041</v>
      </c>
      <c r="K33" s="49">
        <f>SUM(K34:K37)</f>
        <v>13420245</v>
      </c>
      <c r="L33" s="49">
        <f>SUM(L34:L37)</f>
        <v>33958860</v>
      </c>
      <c r="M33" s="49">
        <f>SUM(M34:M37)</f>
        <v>20138154</v>
      </c>
    </row>
    <row r="34" spans="1:13" ht="12.75" customHeight="1">
      <c r="A34" s="195" t="s">
        <v>118</v>
      </c>
      <c r="B34" s="196"/>
      <c r="C34" s="196"/>
      <c r="D34" s="196"/>
      <c r="E34" s="196"/>
      <c r="F34" s="196"/>
      <c r="G34" s="196"/>
      <c r="H34" s="197"/>
      <c r="I34" s="1">
        <v>138</v>
      </c>
      <c r="J34" s="67">
        <v>71023</v>
      </c>
      <c r="K34" s="67">
        <v>-132174</v>
      </c>
      <c r="L34" s="67">
        <v>1394489</v>
      </c>
      <c r="M34" s="67">
        <v>1265894</v>
      </c>
    </row>
    <row r="35" spans="1:13" ht="12.75" customHeight="1">
      <c r="A35" s="230" t="s">
        <v>119</v>
      </c>
      <c r="B35" s="231"/>
      <c r="C35" s="231"/>
      <c r="D35" s="231"/>
      <c r="E35" s="231"/>
      <c r="F35" s="231"/>
      <c r="G35" s="231"/>
      <c r="H35" s="232"/>
      <c r="I35" s="1">
        <v>139</v>
      </c>
      <c r="J35" s="67">
        <v>15910730</v>
      </c>
      <c r="K35" s="67">
        <v>9956263</v>
      </c>
      <c r="L35" s="67">
        <v>32564371</v>
      </c>
      <c r="M35" s="67">
        <v>18872260</v>
      </c>
    </row>
    <row r="36" spans="1:13" ht="12.75" customHeight="1">
      <c r="A36" s="195" t="s">
        <v>123</v>
      </c>
      <c r="B36" s="196"/>
      <c r="C36" s="196"/>
      <c r="D36" s="196"/>
      <c r="E36" s="196"/>
      <c r="F36" s="196"/>
      <c r="G36" s="196"/>
      <c r="H36" s="197"/>
      <c r="I36" s="1">
        <v>140</v>
      </c>
      <c r="J36" s="67">
        <v>37498288</v>
      </c>
      <c r="K36" s="67">
        <v>3596156</v>
      </c>
      <c r="L36" s="67"/>
      <c r="M36" s="67"/>
    </row>
    <row r="37" spans="1:13" ht="12.75" customHeight="1">
      <c r="A37" s="195" t="s">
        <v>124</v>
      </c>
      <c r="B37" s="196"/>
      <c r="C37" s="196"/>
      <c r="D37" s="196"/>
      <c r="E37" s="196"/>
      <c r="F37" s="196"/>
      <c r="G37" s="196"/>
      <c r="H37" s="197"/>
      <c r="I37" s="1">
        <v>141</v>
      </c>
      <c r="J37" s="5"/>
      <c r="K37" s="5"/>
      <c r="L37" s="5"/>
      <c r="M37" s="5"/>
    </row>
    <row r="38" spans="1:13" ht="12.75" customHeight="1">
      <c r="A38" s="195" t="s">
        <v>125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5"/>
      <c r="K38" s="5"/>
      <c r="L38" s="5"/>
      <c r="M38" s="5"/>
    </row>
    <row r="39" spans="1:13" ht="12.75" customHeight="1">
      <c r="A39" s="195" t="s">
        <v>126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5"/>
      <c r="K39" s="5"/>
      <c r="L39" s="5"/>
      <c r="M39" s="5"/>
    </row>
    <row r="40" spans="1:13" ht="12.75" customHeight="1">
      <c r="A40" s="195" t="s">
        <v>128</v>
      </c>
      <c r="B40" s="196"/>
      <c r="C40" s="196"/>
      <c r="D40" s="196"/>
      <c r="E40" s="196"/>
      <c r="F40" s="196"/>
      <c r="G40" s="196"/>
      <c r="H40" s="197"/>
      <c r="I40" s="1">
        <v>144</v>
      </c>
      <c r="J40" s="5"/>
      <c r="K40" s="5"/>
      <c r="L40" s="5"/>
      <c r="M40" s="5"/>
    </row>
    <row r="41" spans="1:13" ht="12.75" customHeight="1">
      <c r="A41" s="195" t="s">
        <v>127</v>
      </c>
      <c r="B41" s="196"/>
      <c r="C41" s="196"/>
      <c r="D41" s="196"/>
      <c r="E41" s="196"/>
      <c r="F41" s="196"/>
      <c r="G41" s="196"/>
      <c r="H41" s="197"/>
      <c r="I41" s="1">
        <v>145</v>
      </c>
      <c r="J41" s="5"/>
      <c r="K41" s="5"/>
      <c r="L41" s="5"/>
      <c r="M41" s="5"/>
    </row>
    <row r="42" spans="1:13" ht="12.75" customHeight="1">
      <c r="A42" s="195" t="s">
        <v>284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9">
        <f>J7+J27+J38+J40</f>
        <v>444015506</v>
      </c>
      <c r="K42" s="49">
        <f>K7+K27+K38+K40</f>
        <v>192049975</v>
      </c>
      <c r="L42" s="49">
        <f>L7+L27+L38+L40</f>
        <v>429680229</v>
      </c>
      <c r="M42" s="49">
        <f>M7+M27+M38+M40</f>
        <v>219284251</v>
      </c>
    </row>
    <row r="43" spans="1:13" ht="12.75" customHeight="1">
      <c r="A43" s="195" t="s">
        <v>285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9">
        <f>J10+J33+J39+J41</f>
        <v>424866522</v>
      </c>
      <c r="K43" s="49">
        <f>K10+K33+K39+K41</f>
        <v>188654776</v>
      </c>
      <c r="L43" s="49">
        <f>L10+L33+L39+L41</f>
        <v>407357473</v>
      </c>
      <c r="M43" s="49">
        <f>M10+M33+M39+M41</f>
        <v>214070377</v>
      </c>
    </row>
    <row r="44" spans="1:13" ht="12.75" customHeight="1">
      <c r="A44" s="195" t="s">
        <v>276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9">
        <f>J42-J43</f>
        <v>19148984</v>
      </c>
      <c r="K44" s="49">
        <f>K42-K43</f>
        <v>3395199</v>
      </c>
      <c r="L44" s="49">
        <f>L42-L43</f>
        <v>22322756</v>
      </c>
      <c r="M44" s="49">
        <f>M42-M43</f>
        <v>5213874</v>
      </c>
    </row>
    <row r="45" spans="1:13" ht="12.75" customHeight="1">
      <c r="A45" s="202" t="s">
        <v>129</v>
      </c>
      <c r="B45" s="203"/>
      <c r="C45" s="203"/>
      <c r="D45" s="203"/>
      <c r="E45" s="203"/>
      <c r="F45" s="203"/>
      <c r="G45" s="203"/>
      <c r="H45" s="204"/>
      <c r="I45" s="1">
        <v>149</v>
      </c>
      <c r="J45" s="49">
        <f>IF(J42&gt;J43,J42-J43,0)</f>
        <v>19148984</v>
      </c>
      <c r="K45" s="49">
        <f>IF(K42&gt;K43,K42-K43,0)</f>
        <v>3395199</v>
      </c>
      <c r="L45" s="49">
        <f>IF(L42&gt;L43,L42-L43,0)</f>
        <v>22322756</v>
      </c>
      <c r="M45" s="49">
        <f>IF(M42&gt;M43,M42-M43,0)</f>
        <v>5213874</v>
      </c>
    </row>
    <row r="46" spans="1:13" ht="12.75" customHeight="1">
      <c r="A46" s="202" t="s">
        <v>130</v>
      </c>
      <c r="B46" s="203"/>
      <c r="C46" s="203"/>
      <c r="D46" s="203"/>
      <c r="E46" s="203"/>
      <c r="F46" s="203"/>
      <c r="G46" s="203"/>
      <c r="H46" s="204"/>
      <c r="I46" s="1">
        <v>150</v>
      </c>
      <c r="J46" s="49">
        <f>IF(J43&gt;J42,J43-J42,0)</f>
        <v>0</v>
      </c>
      <c r="K46" s="49">
        <f>IF(K43&gt;K42,K43-K42,0)</f>
        <v>0</v>
      </c>
      <c r="L46" s="49">
        <v>0</v>
      </c>
      <c r="M46" s="49">
        <v>0</v>
      </c>
    </row>
    <row r="47" spans="1:13" ht="12.75" customHeight="1">
      <c r="A47" s="195" t="s">
        <v>131</v>
      </c>
      <c r="B47" s="196"/>
      <c r="C47" s="196"/>
      <c r="D47" s="196"/>
      <c r="E47" s="196"/>
      <c r="F47" s="196"/>
      <c r="G47" s="196"/>
      <c r="H47" s="197"/>
      <c r="I47" s="1">
        <v>151</v>
      </c>
      <c r="J47" s="49">
        <v>-11265</v>
      </c>
      <c r="K47" s="49">
        <v>-11265</v>
      </c>
      <c r="L47" s="49"/>
      <c r="M47" s="49"/>
    </row>
    <row r="48" spans="1:13" ht="12.75" customHeight="1">
      <c r="A48" s="195" t="s">
        <v>275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9">
        <f>J44-J47</f>
        <v>19160249</v>
      </c>
      <c r="K48" s="49">
        <f>K44-K47</f>
        <v>3406464</v>
      </c>
      <c r="L48" s="49">
        <f>L44-L47</f>
        <v>22322756</v>
      </c>
      <c r="M48" s="49">
        <f>M44-M47</f>
        <v>5213874</v>
      </c>
    </row>
    <row r="49" spans="1:13" ht="12.75" customHeight="1">
      <c r="A49" s="202" t="s">
        <v>132</v>
      </c>
      <c r="B49" s="203"/>
      <c r="C49" s="203"/>
      <c r="D49" s="203"/>
      <c r="E49" s="203"/>
      <c r="F49" s="203"/>
      <c r="G49" s="203"/>
      <c r="H49" s="204"/>
      <c r="I49" s="1">
        <v>153</v>
      </c>
      <c r="J49" s="49">
        <f>IF(J48&gt;0,J48,0)</f>
        <v>19160249</v>
      </c>
      <c r="K49" s="49">
        <f>IF(K48&gt;0,K48,0)</f>
        <v>3406464</v>
      </c>
      <c r="L49" s="49">
        <f>IF(L48&gt;0,L48,0)</f>
        <v>22322756</v>
      </c>
      <c r="M49" s="49">
        <f>IF(M48&gt;0,M48,0)</f>
        <v>5213874</v>
      </c>
    </row>
    <row r="50" spans="1:13" ht="12.75" customHeight="1">
      <c r="A50" s="238" t="s">
        <v>133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0">
        <f>IF(J48&lt;0,-J48,0)</f>
        <v>0</v>
      </c>
      <c r="K50" s="50">
        <f>IF(K48&lt;0,-K48,0)</f>
        <v>0</v>
      </c>
      <c r="L50" s="50">
        <v>0</v>
      </c>
      <c r="M50" s="50">
        <v>0</v>
      </c>
    </row>
    <row r="51" spans="1:13" ht="12.75" customHeight="1">
      <c r="A51" s="184" t="s">
        <v>134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  <row r="52" spans="1:13" ht="12.75" customHeight="1">
      <c r="A52" s="188" t="s">
        <v>135</v>
      </c>
      <c r="B52" s="189"/>
      <c r="C52" s="189"/>
      <c r="D52" s="189"/>
      <c r="E52" s="189"/>
      <c r="F52" s="189"/>
      <c r="G52" s="189"/>
      <c r="H52" s="189"/>
      <c r="I52" s="23"/>
      <c r="J52" s="23"/>
      <c r="K52" s="23"/>
      <c r="L52" s="23"/>
      <c r="M52" s="28"/>
    </row>
    <row r="53" spans="1:13" ht="12.75">
      <c r="A53" s="241" t="s">
        <v>137</v>
      </c>
      <c r="B53" s="242"/>
      <c r="C53" s="242"/>
      <c r="D53" s="242"/>
      <c r="E53" s="242"/>
      <c r="F53" s="242"/>
      <c r="G53" s="242"/>
      <c r="H53" s="243"/>
      <c r="I53" s="1">
        <v>155</v>
      </c>
      <c r="J53" s="5"/>
      <c r="K53" s="5"/>
      <c r="L53" s="5"/>
      <c r="M53" s="5"/>
    </row>
    <row r="54" spans="1:13" ht="12.75">
      <c r="A54" s="233" t="s">
        <v>136</v>
      </c>
      <c r="B54" s="234"/>
      <c r="C54" s="234"/>
      <c r="D54" s="234"/>
      <c r="E54" s="234"/>
      <c r="F54" s="234"/>
      <c r="G54" s="234"/>
      <c r="H54" s="235"/>
      <c r="I54" s="1">
        <v>156</v>
      </c>
      <c r="J54" s="6"/>
      <c r="K54" s="6"/>
      <c r="L54" s="6"/>
      <c r="M54" s="6"/>
    </row>
    <row r="55" spans="1:13" ht="12.75" customHeight="1">
      <c r="A55" s="236" t="s">
        <v>138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 customHeight="1">
      <c r="A56" s="188" t="s">
        <v>139</v>
      </c>
      <c r="B56" s="189"/>
      <c r="C56" s="189"/>
      <c r="D56" s="189"/>
      <c r="E56" s="189"/>
      <c r="F56" s="189"/>
      <c r="G56" s="189"/>
      <c r="H56" s="208"/>
      <c r="I56" s="7">
        <v>157</v>
      </c>
      <c r="J56" s="67">
        <v>19160249</v>
      </c>
      <c r="K56" s="67">
        <v>3406464</v>
      </c>
      <c r="L56" s="67">
        <v>22322756</v>
      </c>
      <c r="M56" s="67">
        <v>5213873</v>
      </c>
    </row>
    <row r="57" spans="1:13" ht="12.75" customHeight="1">
      <c r="A57" s="195" t="s">
        <v>274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9">
        <f>SUM(J58:J64)</f>
        <v>5656158</v>
      </c>
      <c r="K57" s="49">
        <f>SUM(K58:K64)</f>
        <v>-365715</v>
      </c>
      <c r="L57" s="49">
        <f>SUM(L58:L64)</f>
        <v>3015632</v>
      </c>
      <c r="M57" s="49">
        <f>SUM(M58:M64)</f>
        <v>3015632</v>
      </c>
    </row>
    <row r="58" spans="1:13" ht="12.75" customHeight="1">
      <c r="A58" s="230" t="s">
        <v>140</v>
      </c>
      <c r="B58" s="231"/>
      <c r="C58" s="231"/>
      <c r="D58" s="231"/>
      <c r="E58" s="231"/>
      <c r="F58" s="231"/>
      <c r="G58" s="231"/>
      <c r="H58" s="232"/>
      <c r="I58" s="1">
        <v>159</v>
      </c>
      <c r="J58" s="67">
        <v>5656158</v>
      </c>
      <c r="K58" s="67">
        <v>-365715</v>
      </c>
      <c r="L58" s="67">
        <v>3015632</v>
      </c>
      <c r="M58" s="67">
        <v>3015632</v>
      </c>
    </row>
    <row r="59" spans="1:13" ht="12.75" customHeight="1">
      <c r="A59" s="230" t="s">
        <v>141</v>
      </c>
      <c r="B59" s="231"/>
      <c r="C59" s="231"/>
      <c r="D59" s="231"/>
      <c r="E59" s="231"/>
      <c r="F59" s="231"/>
      <c r="G59" s="231"/>
      <c r="H59" s="232"/>
      <c r="I59" s="1">
        <v>160</v>
      </c>
      <c r="J59" s="67"/>
      <c r="K59" s="67"/>
      <c r="L59" s="67"/>
      <c r="M59" s="67"/>
    </row>
    <row r="60" spans="1:13" ht="12.75" customHeight="1">
      <c r="A60" s="230" t="s">
        <v>142</v>
      </c>
      <c r="B60" s="231"/>
      <c r="C60" s="231"/>
      <c r="D60" s="231"/>
      <c r="E60" s="231"/>
      <c r="F60" s="231"/>
      <c r="G60" s="231"/>
      <c r="H60" s="232"/>
      <c r="I60" s="1">
        <v>161</v>
      </c>
      <c r="J60" s="67"/>
      <c r="K60" s="67"/>
      <c r="L60" s="67"/>
      <c r="M60" s="67"/>
    </row>
    <row r="61" spans="1:13" ht="12.75" customHeight="1">
      <c r="A61" s="230" t="s">
        <v>143</v>
      </c>
      <c r="B61" s="231"/>
      <c r="C61" s="231"/>
      <c r="D61" s="231"/>
      <c r="E61" s="231"/>
      <c r="F61" s="231"/>
      <c r="G61" s="231"/>
      <c r="H61" s="232"/>
      <c r="I61" s="1">
        <v>162</v>
      </c>
      <c r="J61" s="67"/>
      <c r="K61" s="67"/>
      <c r="L61" s="67"/>
      <c r="M61" s="67"/>
    </row>
    <row r="62" spans="1:13" ht="12.75" customHeight="1">
      <c r="A62" s="230" t="s">
        <v>144</v>
      </c>
      <c r="B62" s="231"/>
      <c r="C62" s="231"/>
      <c r="D62" s="231"/>
      <c r="E62" s="231"/>
      <c r="F62" s="231"/>
      <c r="G62" s="231"/>
      <c r="H62" s="232"/>
      <c r="I62" s="1">
        <v>163</v>
      </c>
      <c r="J62" s="67"/>
      <c r="K62" s="67"/>
      <c r="L62" s="67"/>
      <c r="M62" s="67"/>
    </row>
    <row r="63" spans="1:13" ht="12.75" customHeight="1">
      <c r="A63" s="230" t="s">
        <v>145</v>
      </c>
      <c r="B63" s="231"/>
      <c r="C63" s="231"/>
      <c r="D63" s="231"/>
      <c r="E63" s="231"/>
      <c r="F63" s="231"/>
      <c r="G63" s="231"/>
      <c r="H63" s="232"/>
      <c r="I63" s="1">
        <v>164</v>
      </c>
      <c r="J63" s="67"/>
      <c r="K63" s="67"/>
      <c r="L63" s="67"/>
      <c r="M63" s="67"/>
    </row>
    <row r="64" spans="1:13" ht="12.75" customHeight="1">
      <c r="A64" s="230" t="s">
        <v>146</v>
      </c>
      <c r="B64" s="231"/>
      <c r="C64" s="231"/>
      <c r="D64" s="231"/>
      <c r="E64" s="231"/>
      <c r="F64" s="231"/>
      <c r="G64" s="231"/>
      <c r="H64" s="232"/>
      <c r="I64" s="1">
        <v>165</v>
      </c>
      <c r="J64" s="67"/>
      <c r="K64" s="67"/>
      <c r="L64" s="67"/>
      <c r="M64" s="67"/>
    </row>
    <row r="65" spans="1:13" ht="12.75" customHeight="1">
      <c r="A65" s="195" t="s">
        <v>147</v>
      </c>
      <c r="B65" s="196"/>
      <c r="C65" s="196"/>
      <c r="D65" s="196"/>
      <c r="E65" s="196"/>
      <c r="F65" s="196"/>
      <c r="G65" s="196"/>
      <c r="H65" s="197"/>
      <c r="I65" s="1">
        <v>166</v>
      </c>
      <c r="J65" s="67">
        <v>1131232</v>
      </c>
      <c r="K65" s="67">
        <v>-73143</v>
      </c>
      <c r="L65" s="67">
        <v>603126</v>
      </c>
      <c r="M65" s="67">
        <v>603126</v>
      </c>
    </row>
    <row r="66" spans="1:13" ht="12.75" customHeight="1">
      <c r="A66" s="195" t="s">
        <v>268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9">
        <f>J57-J65</f>
        <v>4524926</v>
      </c>
      <c r="K66" s="49">
        <f>K57-K65</f>
        <v>-292572</v>
      </c>
      <c r="L66" s="49">
        <f>L57-L65</f>
        <v>2412506</v>
      </c>
      <c r="M66" s="49">
        <f>M57-M65</f>
        <v>2412506</v>
      </c>
    </row>
    <row r="67" spans="1:13" ht="12.75" customHeight="1">
      <c r="A67" s="205" t="s">
        <v>148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0">
        <f>J56+J66</f>
        <v>23685175</v>
      </c>
      <c r="K67" s="50">
        <f>K56+K66</f>
        <v>3113892</v>
      </c>
      <c r="L67" s="50">
        <f>L56+L66</f>
        <v>24735262</v>
      </c>
      <c r="M67" s="50">
        <f>M56+M66</f>
        <v>7626379</v>
      </c>
    </row>
    <row r="68" spans="1:13" ht="12.75" customHeight="1">
      <c r="A68" s="226" t="s">
        <v>149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150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2.75" customHeight="1">
      <c r="A70" s="223" t="s">
        <v>137</v>
      </c>
      <c r="B70" s="224"/>
      <c r="C70" s="224"/>
      <c r="D70" s="224"/>
      <c r="E70" s="224"/>
      <c r="F70" s="224"/>
      <c r="G70" s="224"/>
      <c r="H70" s="225"/>
      <c r="I70" s="1">
        <v>169</v>
      </c>
      <c r="J70" s="5"/>
      <c r="K70" s="5"/>
      <c r="L70" s="5"/>
      <c r="M70" s="5"/>
    </row>
    <row r="71" spans="1:13" ht="12.75" customHeight="1">
      <c r="A71" s="223" t="s">
        <v>136</v>
      </c>
      <c r="B71" s="224"/>
      <c r="C71" s="224"/>
      <c r="D71" s="224"/>
      <c r="E71" s="224"/>
      <c r="F71" s="224"/>
      <c r="G71" s="224"/>
      <c r="H71" s="225"/>
      <c r="I71" s="4">
        <v>170</v>
      </c>
      <c r="J71" s="6"/>
      <c r="K71" s="6"/>
      <c r="L71" s="6"/>
      <c r="M71" s="6"/>
    </row>
  </sheetData>
  <sheetProtection/>
  <mergeCells count="73">
    <mergeCell ref="A65:H65"/>
    <mergeCell ref="A66:H66"/>
    <mergeCell ref="A67:H67"/>
    <mergeCell ref="A9:H9"/>
    <mergeCell ref="J4:K4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L4:M4"/>
    <mergeCell ref="A5:H5"/>
    <mergeCell ref="A3:M3"/>
    <mergeCell ref="A4:H4"/>
    <mergeCell ref="A6:H6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7:H57"/>
    <mergeCell ref="A50:H50"/>
    <mergeCell ref="A51:M51"/>
    <mergeCell ref="A52:H52"/>
    <mergeCell ref="A53:H53"/>
    <mergeCell ref="A2:M2"/>
    <mergeCell ref="A1:M1"/>
    <mergeCell ref="A71:H71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</mergeCells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2" customWidth="1"/>
    <col min="10" max="11" width="12.7109375" style="22" customWidth="1"/>
    <col min="12" max="16384" width="9.140625" style="22" customWidth="1"/>
  </cols>
  <sheetData>
    <row r="1" spans="1:11" ht="15" customHeight="1">
      <c r="A1" s="250" t="s">
        <v>151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13" t="s">
        <v>258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">
      <c r="A4" s="252" t="str">
        <f>+'P&amp;L'!A4</f>
        <v>ITEM</v>
      </c>
      <c r="B4" s="252"/>
      <c r="C4" s="252"/>
      <c r="D4" s="252"/>
      <c r="E4" s="252"/>
      <c r="F4" s="252"/>
      <c r="G4" s="252"/>
      <c r="H4" s="252"/>
      <c r="I4" s="30" t="str">
        <f>+'P&amp;L'!I4</f>
        <v>AOP
ind.</v>
      </c>
      <c r="J4" s="53" t="s">
        <v>260</v>
      </c>
      <c r="K4" s="53" t="s">
        <v>259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31">
        <v>2</v>
      </c>
      <c r="J5" s="32" t="s">
        <v>2</v>
      </c>
      <c r="K5" s="32" t="s">
        <v>3</v>
      </c>
    </row>
    <row r="6" spans="1:11" ht="19.5" customHeight="1">
      <c r="A6" s="184" t="s">
        <v>152</v>
      </c>
      <c r="B6" s="185"/>
      <c r="C6" s="185"/>
      <c r="D6" s="185"/>
      <c r="E6" s="185"/>
      <c r="F6" s="185"/>
      <c r="G6" s="185"/>
      <c r="H6" s="185"/>
      <c r="I6" s="247"/>
      <c r="J6" s="247"/>
      <c r="K6" s="248"/>
    </row>
    <row r="7" spans="1:11" ht="12.75" customHeight="1">
      <c r="A7" s="192" t="s">
        <v>153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19148984</v>
      </c>
      <c r="K7" s="5">
        <v>22322756</v>
      </c>
    </row>
    <row r="8" spans="1:11" ht="12.75" customHeight="1">
      <c r="A8" s="192" t="s">
        <v>154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21120759</v>
      </c>
      <c r="K8" s="5">
        <v>24020299</v>
      </c>
    </row>
    <row r="9" spans="1:11" ht="12.75" customHeight="1">
      <c r="A9" s="192" t="s">
        <v>155</v>
      </c>
      <c r="B9" s="193"/>
      <c r="C9" s="193"/>
      <c r="D9" s="193"/>
      <c r="E9" s="193"/>
      <c r="F9" s="193"/>
      <c r="G9" s="193"/>
      <c r="H9" s="193"/>
      <c r="I9" s="1">
        <v>3</v>
      </c>
      <c r="J9" s="5"/>
      <c r="K9" s="5">
        <v>3978305</v>
      </c>
    </row>
    <row r="10" spans="1:11" ht="12.75" customHeight="1">
      <c r="A10" s="192" t="s">
        <v>156</v>
      </c>
      <c r="B10" s="193"/>
      <c r="C10" s="193"/>
      <c r="D10" s="193"/>
      <c r="E10" s="193"/>
      <c r="F10" s="193"/>
      <c r="G10" s="193"/>
      <c r="H10" s="193"/>
      <c r="I10" s="1">
        <v>4</v>
      </c>
      <c r="J10" s="5"/>
      <c r="K10" s="5"/>
    </row>
    <row r="11" spans="1:11" ht="12.75" customHeight="1">
      <c r="A11" s="192" t="s">
        <v>157</v>
      </c>
      <c r="B11" s="193"/>
      <c r="C11" s="193"/>
      <c r="D11" s="193"/>
      <c r="E11" s="193"/>
      <c r="F11" s="193"/>
      <c r="G11" s="193"/>
      <c r="H11" s="193"/>
      <c r="I11" s="1">
        <v>5</v>
      </c>
      <c r="J11" s="5">
        <v>7865589</v>
      </c>
      <c r="K11" s="5">
        <v>1994931</v>
      </c>
    </row>
    <row r="12" spans="1:11" ht="12.75" customHeight="1">
      <c r="A12" s="192" t="s">
        <v>158</v>
      </c>
      <c r="B12" s="193"/>
      <c r="C12" s="193"/>
      <c r="D12" s="193"/>
      <c r="E12" s="193"/>
      <c r="F12" s="193"/>
      <c r="G12" s="193"/>
      <c r="H12" s="193"/>
      <c r="I12" s="1">
        <v>6</v>
      </c>
      <c r="J12" s="5">
        <v>4050981</v>
      </c>
      <c r="K12" s="5">
        <v>30264854</v>
      </c>
    </row>
    <row r="13" spans="1:11" ht="12.75" customHeight="1">
      <c r="A13" s="195" t="s">
        <v>166</v>
      </c>
      <c r="B13" s="196"/>
      <c r="C13" s="196"/>
      <c r="D13" s="196"/>
      <c r="E13" s="196"/>
      <c r="F13" s="196"/>
      <c r="G13" s="196"/>
      <c r="H13" s="196"/>
      <c r="I13" s="1">
        <v>7</v>
      </c>
      <c r="J13" s="51">
        <f>SUM(J7:J12)</f>
        <v>52186313</v>
      </c>
      <c r="K13" s="49">
        <f>SUM(K7:K12)</f>
        <v>82581145</v>
      </c>
    </row>
    <row r="14" spans="1:11" ht="12.75" customHeight="1">
      <c r="A14" s="192" t="s">
        <v>174</v>
      </c>
      <c r="B14" s="193"/>
      <c r="C14" s="193"/>
      <c r="D14" s="193"/>
      <c r="E14" s="193"/>
      <c r="F14" s="193"/>
      <c r="G14" s="193"/>
      <c r="H14" s="193"/>
      <c r="I14" s="1">
        <v>8</v>
      </c>
      <c r="J14" s="5">
        <v>4517738</v>
      </c>
      <c r="K14" s="5"/>
    </row>
    <row r="15" spans="1:11" ht="12.75" customHeight="1">
      <c r="A15" s="192" t="s">
        <v>175</v>
      </c>
      <c r="B15" s="193"/>
      <c r="C15" s="193"/>
      <c r="D15" s="193"/>
      <c r="E15" s="193"/>
      <c r="F15" s="193"/>
      <c r="G15" s="193"/>
      <c r="H15" s="193"/>
      <c r="I15" s="1">
        <v>9</v>
      </c>
      <c r="J15" s="5">
        <v>64477331</v>
      </c>
      <c r="K15" s="5">
        <v>35214919</v>
      </c>
    </row>
    <row r="16" spans="1:11" ht="12.75" customHeight="1">
      <c r="A16" s="192" t="s">
        <v>176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/>
      <c r="K16" s="5"/>
    </row>
    <row r="17" spans="1:11" ht="12.75" customHeight="1">
      <c r="A17" s="192" t="s">
        <v>177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959956</v>
      </c>
      <c r="K17" s="5">
        <v>13192194</v>
      </c>
    </row>
    <row r="18" spans="1:11" ht="12.75" customHeight="1">
      <c r="A18" s="195" t="s">
        <v>178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1">
        <f>SUM(J14:J17)</f>
        <v>69955025</v>
      </c>
      <c r="K18" s="49">
        <f>SUM(K14:K17)</f>
        <v>48407113</v>
      </c>
    </row>
    <row r="19" spans="1:11" ht="12.75" customHeight="1">
      <c r="A19" s="195" t="s">
        <v>167</v>
      </c>
      <c r="B19" s="196"/>
      <c r="C19" s="196"/>
      <c r="D19" s="196"/>
      <c r="E19" s="196"/>
      <c r="F19" s="196"/>
      <c r="G19" s="196"/>
      <c r="H19" s="196"/>
      <c r="I19" s="1">
        <v>13</v>
      </c>
      <c r="J19" s="51">
        <f>IF(J13&gt;J18,J13-J18,0)</f>
        <v>0</v>
      </c>
      <c r="K19" s="49">
        <f>IF(K13&gt;K18,K13-K18,0)</f>
        <v>34174032</v>
      </c>
    </row>
    <row r="20" spans="1:11" ht="12.75" customHeight="1">
      <c r="A20" s="195" t="s">
        <v>168</v>
      </c>
      <c r="B20" s="196"/>
      <c r="C20" s="196"/>
      <c r="D20" s="196"/>
      <c r="E20" s="196"/>
      <c r="F20" s="196"/>
      <c r="G20" s="196"/>
      <c r="H20" s="196"/>
      <c r="I20" s="1">
        <v>14</v>
      </c>
      <c r="J20" s="51">
        <f>IF(J18&gt;J13,J18-J13,0)</f>
        <v>17768712</v>
      </c>
      <c r="K20" s="49">
        <f>IF(K18&gt;K13,K18-K13,0)</f>
        <v>0</v>
      </c>
    </row>
    <row r="21" spans="1:11" ht="12.75">
      <c r="A21" s="184" t="s">
        <v>169</v>
      </c>
      <c r="B21" s="185"/>
      <c r="C21" s="185"/>
      <c r="D21" s="185"/>
      <c r="E21" s="185"/>
      <c r="F21" s="185"/>
      <c r="G21" s="185"/>
      <c r="H21" s="185"/>
      <c r="I21" s="247"/>
      <c r="J21" s="247"/>
      <c r="K21" s="248"/>
    </row>
    <row r="22" spans="1:11" ht="12.75" customHeight="1">
      <c r="A22" s="192" t="s">
        <v>179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/>
      <c r="K22" s="5">
        <v>3531596</v>
      </c>
    </row>
    <row r="23" spans="1:11" ht="12.75" customHeight="1">
      <c r="A23" s="192" t="s">
        <v>180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5">
        <v>128500</v>
      </c>
    </row>
    <row r="24" spans="1:11" ht="12.75" customHeight="1">
      <c r="A24" s="192" t="s">
        <v>181</v>
      </c>
      <c r="B24" s="193"/>
      <c r="C24" s="193"/>
      <c r="D24" s="193"/>
      <c r="E24" s="193"/>
      <c r="F24" s="193"/>
      <c r="G24" s="193"/>
      <c r="H24" s="193"/>
      <c r="I24" s="1">
        <v>17</v>
      </c>
      <c r="J24" s="5">
        <v>899448</v>
      </c>
      <c r="K24" s="5">
        <v>136607</v>
      </c>
    </row>
    <row r="25" spans="1:11" ht="12.75" customHeight="1">
      <c r="A25" s="192" t="s">
        <v>182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>
        <v>20899236</v>
      </c>
      <c r="K25" s="5">
        <v>14921369</v>
      </c>
    </row>
    <row r="26" spans="1:11" ht="12.75" customHeight="1">
      <c r="A26" s="192" t="s">
        <v>183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>
        <v>4530940</v>
      </c>
      <c r="K26" s="5">
        <v>615000</v>
      </c>
    </row>
    <row r="27" spans="1:11" ht="12.75" customHeight="1">
      <c r="A27" s="195" t="s">
        <v>184</v>
      </c>
      <c r="B27" s="196"/>
      <c r="C27" s="196"/>
      <c r="D27" s="196"/>
      <c r="E27" s="196"/>
      <c r="F27" s="196"/>
      <c r="G27" s="196"/>
      <c r="H27" s="196"/>
      <c r="I27" s="1">
        <v>20</v>
      </c>
      <c r="J27" s="51">
        <f>SUM(J22:J26)</f>
        <v>26329624</v>
      </c>
      <c r="K27" s="49">
        <f>SUM(K22:K26)</f>
        <v>19333072</v>
      </c>
    </row>
    <row r="28" spans="1:11" ht="12.75" customHeight="1">
      <c r="A28" s="192" t="s">
        <v>185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14599676</v>
      </c>
      <c r="K28" s="5">
        <v>19853381</v>
      </c>
    </row>
    <row r="29" spans="1:11" ht="12.75" customHeight="1">
      <c r="A29" s="192" t="s">
        <v>186</v>
      </c>
      <c r="B29" s="193"/>
      <c r="C29" s="193"/>
      <c r="D29" s="193"/>
      <c r="E29" s="193"/>
      <c r="F29" s="193"/>
      <c r="G29" s="193"/>
      <c r="H29" s="193"/>
      <c r="I29" s="1">
        <v>22</v>
      </c>
      <c r="J29" s="47"/>
      <c r="K29" s="5"/>
    </row>
    <row r="30" spans="1:11" ht="12.75" customHeight="1">
      <c r="A30" s="192" t="s">
        <v>187</v>
      </c>
      <c r="B30" s="193"/>
      <c r="C30" s="193"/>
      <c r="D30" s="193"/>
      <c r="E30" s="193"/>
      <c r="F30" s="193"/>
      <c r="G30" s="193"/>
      <c r="H30" s="193"/>
      <c r="I30" s="1">
        <v>23</v>
      </c>
      <c r="J30" s="47"/>
      <c r="K30" s="5"/>
    </row>
    <row r="31" spans="1:11" ht="12.75" customHeight="1">
      <c r="A31" s="195" t="s">
        <v>188</v>
      </c>
      <c r="B31" s="196"/>
      <c r="C31" s="196"/>
      <c r="D31" s="196"/>
      <c r="E31" s="196"/>
      <c r="F31" s="196"/>
      <c r="G31" s="196"/>
      <c r="H31" s="196"/>
      <c r="I31" s="1">
        <v>24</v>
      </c>
      <c r="J31" s="51">
        <f>SUM(J28:J30)</f>
        <v>14599676</v>
      </c>
      <c r="K31" s="49">
        <f>SUM(K28:K30)</f>
        <v>19853381</v>
      </c>
    </row>
    <row r="32" spans="1:11" ht="12.75" customHeight="1">
      <c r="A32" s="195" t="s">
        <v>171</v>
      </c>
      <c r="B32" s="196"/>
      <c r="C32" s="196"/>
      <c r="D32" s="196"/>
      <c r="E32" s="196"/>
      <c r="F32" s="196"/>
      <c r="G32" s="196"/>
      <c r="H32" s="196"/>
      <c r="I32" s="1">
        <v>25</v>
      </c>
      <c r="J32" s="51">
        <f>IF(J27&gt;J31,J27-J31,0)</f>
        <v>11729948</v>
      </c>
      <c r="K32" s="49">
        <f>IF(K27&gt;K31,K27-K31,0)</f>
        <v>0</v>
      </c>
    </row>
    <row r="33" spans="1:11" ht="12.75" customHeight="1">
      <c r="A33" s="195" t="s">
        <v>170</v>
      </c>
      <c r="B33" s="196"/>
      <c r="C33" s="196"/>
      <c r="D33" s="196"/>
      <c r="E33" s="196"/>
      <c r="F33" s="196"/>
      <c r="G33" s="196"/>
      <c r="H33" s="196"/>
      <c r="I33" s="1">
        <v>26</v>
      </c>
      <c r="J33" s="51">
        <f>IF(J31&gt;J27,J31-J27,0)</f>
        <v>0</v>
      </c>
      <c r="K33" s="49">
        <f>IF(K31&gt;K27,K31-K27,0)</f>
        <v>520309</v>
      </c>
    </row>
    <row r="34" spans="1:11" ht="12.75">
      <c r="A34" s="184" t="s">
        <v>159</v>
      </c>
      <c r="B34" s="185"/>
      <c r="C34" s="185"/>
      <c r="D34" s="185"/>
      <c r="E34" s="185"/>
      <c r="F34" s="185"/>
      <c r="G34" s="185"/>
      <c r="H34" s="185"/>
      <c r="I34" s="247"/>
      <c r="J34" s="247"/>
      <c r="K34" s="248"/>
    </row>
    <row r="35" spans="1:11" ht="12.75" customHeight="1">
      <c r="A35" s="192" t="s">
        <v>189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/>
      <c r="K35" s="5"/>
    </row>
    <row r="36" spans="1:11" ht="12.75" customHeight="1">
      <c r="A36" s="192" t="s">
        <v>190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>
        <v>115160036</v>
      </c>
      <c r="K36" s="5">
        <v>66533807</v>
      </c>
    </row>
    <row r="37" spans="1:11" ht="12.75" customHeight="1">
      <c r="A37" s="192" t="s">
        <v>191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>
        <v>37498288</v>
      </c>
      <c r="K37" s="5"/>
    </row>
    <row r="38" spans="1:11" ht="12.75" customHeight="1">
      <c r="A38" s="195" t="s">
        <v>192</v>
      </c>
      <c r="B38" s="196"/>
      <c r="C38" s="196"/>
      <c r="D38" s="196"/>
      <c r="E38" s="196"/>
      <c r="F38" s="196"/>
      <c r="G38" s="196"/>
      <c r="H38" s="196"/>
      <c r="I38" s="1">
        <v>30</v>
      </c>
      <c r="J38" s="51">
        <f>SUM(J35:J37)</f>
        <v>152658324</v>
      </c>
      <c r="K38" s="49">
        <f>SUM(K35:K37)</f>
        <v>66533807</v>
      </c>
    </row>
    <row r="39" spans="1:11" ht="12.75" customHeight="1">
      <c r="A39" s="192" t="s">
        <v>193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144270970</v>
      </c>
      <c r="K39" s="5">
        <v>79587190</v>
      </c>
    </row>
    <row r="40" spans="1:11" ht="12.75" customHeight="1">
      <c r="A40" s="192" t="s">
        <v>194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5">
        <v>16671288</v>
      </c>
    </row>
    <row r="41" spans="1:11" ht="12.75" customHeight="1">
      <c r="A41" s="192" t="s">
        <v>195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5">
        <v>972053</v>
      </c>
    </row>
    <row r="42" spans="1:11" ht="12.75" customHeight="1">
      <c r="A42" s="192" t="s">
        <v>196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5"/>
    </row>
    <row r="43" spans="1:11" ht="12.75" customHeight="1">
      <c r="A43" s="192" t="s">
        <v>197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5"/>
    </row>
    <row r="44" spans="1:11" ht="12.75" customHeight="1">
      <c r="A44" s="195" t="s">
        <v>198</v>
      </c>
      <c r="B44" s="196"/>
      <c r="C44" s="196"/>
      <c r="D44" s="196"/>
      <c r="E44" s="196"/>
      <c r="F44" s="196"/>
      <c r="G44" s="196"/>
      <c r="H44" s="196"/>
      <c r="I44" s="1">
        <v>36</v>
      </c>
      <c r="J44" s="51">
        <f>SUM(J39:J43)</f>
        <v>144270970</v>
      </c>
      <c r="K44" s="49">
        <f>SUM(K39:K43)</f>
        <v>97230531</v>
      </c>
    </row>
    <row r="45" spans="1:11" ht="12.75" customHeight="1">
      <c r="A45" s="195" t="s">
        <v>172</v>
      </c>
      <c r="B45" s="196"/>
      <c r="C45" s="196"/>
      <c r="D45" s="196"/>
      <c r="E45" s="196"/>
      <c r="F45" s="196"/>
      <c r="G45" s="196"/>
      <c r="H45" s="196"/>
      <c r="I45" s="1">
        <v>37</v>
      </c>
      <c r="J45" s="51">
        <f>IF(J38&gt;J44,J38-J44,0)</f>
        <v>8387354</v>
      </c>
      <c r="K45" s="49">
        <f>IF(K38&gt;K44,K38-K44,0)</f>
        <v>0</v>
      </c>
    </row>
    <row r="46" spans="1:11" ht="12.75" customHeight="1">
      <c r="A46" s="195" t="s">
        <v>173</v>
      </c>
      <c r="B46" s="196"/>
      <c r="C46" s="196"/>
      <c r="D46" s="196"/>
      <c r="E46" s="196"/>
      <c r="F46" s="196"/>
      <c r="G46" s="196"/>
      <c r="H46" s="196"/>
      <c r="I46" s="1">
        <v>38</v>
      </c>
      <c r="J46" s="51">
        <f>IF(J44&gt;J38,J44-J38,0)</f>
        <v>0</v>
      </c>
      <c r="K46" s="49">
        <f>IF(K44&gt;K38,K44-K38,0)</f>
        <v>30696724</v>
      </c>
    </row>
    <row r="47" spans="1:11" ht="12.75" customHeight="1">
      <c r="A47" s="192" t="s">
        <v>160</v>
      </c>
      <c r="B47" s="193"/>
      <c r="C47" s="193"/>
      <c r="D47" s="193"/>
      <c r="E47" s="193"/>
      <c r="F47" s="193"/>
      <c r="G47" s="193"/>
      <c r="H47" s="193"/>
      <c r="I47" s="1">
        <v>39</v>
      </c>
      <c r="J47" s="51">
        <f>IF(J19-J20+J32-J33+J45-J46&gt;0,J19-J20+J32-J33+J45-J46,0)</f>
        <v>2348590</v>
      </c>
      <c r="K47" s="49">
        <f>IF(K19-K20+K32-K33+K45-K46&gt;0,K19-K20+K32-K33+K45-K46,0)</f>
        <v>2956999</v>
      </c>
    </row>
    <row r="48" spans="1:11" ht="12.75" customHeight="1">
      <c r="A48" s="192" t="s">
        <v>161</v>
      </c>
      <c r="B48" s="193"/>
      <c r="C48" s="193"/>
      <c r="D48" s="193"/>
      <c r="E48" s="193"/>
      <c r="F48" s="193"/>
      <c r="G48" s="193"/>
      <c r="H48" s="193"/>
      <c r="I48" s="1">
        <v>40</v>
      </c>
      <c r="J48" s="51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 customHeight="1">
      <c r="A49" s="192" t="s">
        <v>162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1800522</v>
      </c>
      <c r="K49" s="5">
        <v>3413686.73000002</v>
      </c>
    </row>
    <row r="50" spans="1:11" ht="12.75" customHeight="1">
      <c r="A50" s="192" t="s">
        <v>163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v>2348590</v>
      </c>
      <c r="K50" s="5">
        <v>2956998.707938973</v>
      </c>
    </row>
    <row r="51" spans="1:11" ht="12.75" customHeight="1">
      <c r="A51" s="192" t="s">
        <v>164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5"/>
    </row>
    <row r="52" spans="1:11" ht="12.75" customHeight="1">
      <c r="A52" s="198" t="s">
        <v>165</v>
      </c>
      <c r="B52" s="199"/>
      <c r="C52" s="199"/>
      <c r="D52" s="199"/>
      <c r="E52" s="199"/>
      <c r="F52" s="199"/>
      <c r="G52" s="199"/>
      <c r="H52" s="199"/>
      <c r="I52" s="4">
        <v>44</v>
      </c>
      <c r="J52" s="50">
        <v>4149112</v>
      </c>
      <c r="K52" s="50">
        <v>6370685.437938993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J7:K20 J22:K33 J35:K52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5" customWidth="1"/>
    <col min="5" max="5" width="10.421875" style="35" bestFit="1" customWidth="1"/>
    <col min="6" max="6" width="7.28125" style="35" customWidth="1"/>
    <col min="7" max="8" width="11.140625" style="35" customWidth="1"/>
    <col min="9" max="9" width="9.140625" style="35" customWidth="1"/>
    <col min="10" max="11" width="12.7109375" style="35" customWidth="1"/>
    <col min="12" max="16384" width="9.140625" style="35" customWidth="1"/>
  </cols>
  <sheetData>
    <row r="1" spans="1:12" ht="15.75" customHeight="1">
      <c r="A1" s="255" t="s">
        <v>199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34"/>
    </row>
    <row r="2" spans="1:12" ht="15.75">
      <c r="A2" s="18"/>
      <c r="B2" s="33"/>
      <c r="C2" s="261" t="s">
        <v>207</v>
      </c>
      <c r="D2" s="262"/>
      <c r="E2" s="68" t="s">
        <v>262</v>
      </c>
      <c r="F2" s="52" t="s">
        <v>208</v>
      </c>
      <c r="G2" s="69" t="s">
        <v>266</v>
      </c>
      <c r="H2" s="69"/>
      <c r="I2" s="33"/>
      <c r="J2" s="33"/>
      <c r="K2" s="33"/>
      <c r="L2" s="36"/>
    </row>
    <row r="3" spans="1:11" ht="24">
      <c r="A3" s="263" t="s">
        <v>5</v>
      </c>
      <c r="B3" s="264"/>
      <c r="C3" s="264"/>
      <c r="D3" s="264"/>
      <c r="E3" s="264"/>
      <c r="F3" s="264"/>
      <c r="G3" s="264"/>
      <c r="H3" s="265"/>
      <c r="I3" s="38" t="s">
        <v>6</v>
      </c>
      <c r="J3" s="53" t="s">
        <v>288</v>
      </c>
      <c r="K3" s="53" t="s">
        <v>259</v>
      </c>
    </row>
    <row r="4" spans="1:11" ht="12.75">
      <c r="A4" s="266">
        <v>1</v>
      </c>
      <c r="B4" s="267"/>
      <c r="C4" s="267"/>
      <c r="D4" s="267"/>
      <c r="E4" s="267"/>
      <c r="F4" s="267"/>
      <c r="G4" s="267"/>
      <c r="H4" s="268"/>
      <c r="I4" s="40">
        <v>2</v>
      </c>
      <c r="J4" s="39" t="s">
        <v>2</v>
      </c>
      <c r="K4" s="39" t="s">
        <v>3</v>
      </c>
    </row>
    <row r="5" spans="1:11" ht="12.75" customHeight="1">
      <c r="A5" s="192" t="s">
        <v>210</v>
      </c>
      <c r="B5" s="193"/>
      <c r="C5" s="193"/>
      <c r="D5" s="193"/>
      <c r="E5" s="193"/>
      <c r="F5" s="193"/>
      <c r="G5" s="193"/>
      <c r="H5" s="193"/>
      <c r="I5" s="1">
        <v>1</v>
      </c>
      <c r="J5" s="48">
        <v>419958400</v>
      </c>
      <c r="K5" s="116">
        <v>419958400</v>
      </c>
    </row>
    <row r="6" spans="1:11" ht="12.75" customHeight="1">
      <c r="A6" s="192" t="s">
        <v>211</v>
      </c>
      <c r="B6" s="193"/>
      <c r="C6" s="193"/>
      <c r="D6" s="193"/>
      <c r="E6" s="193"/>
      <c r="F6" s="193"/>
      <c r="G6" s="193"/>
      <c r="H6" s="193"/>
      <c r="I6" s="1">
        <v>2</v>
      </c>
      <c r="J6" s="5">
        <v>183075797</v>
      </c>
      <c r="K6" s="67">
        <v>183075797</v>
      </c>
    </row>
    <row r="7" spans="1:11" ht="12.75" customHeight="1">
      <c r="A7" s="192" t="s">
        <v>212</v>
      </c>
      <c r="B7" s="193"/>
      <c r="C7" s="193"/>
      <c r="D7" s="193"/>
      <c r="E7" s="193"/>
      <c r="F7" s="193"/>
      <c r="G7" s="193"/>
      <c r="H7" s="193"/>
      <c r="I7" s="1">
        <v>3</v>
      </c>
      <c r="J7" s="5">
        <v>32050802</v>
      </c>
      <c r="K7" s="67">
        <v>27592011</v>
      </c>
    </row>
    <row r="8" spans="1:11" ht="12" customHeight="1">
      <c r="A8" s="192" t="s">
        <v>213</v>
      </c>
      <c r="B8" s="193"/>
      <c r="C8" s="193"/>
      <c r="D8" s="193"/>
      <c r="E8" s="193"/>
      <c r="F8" s="193"/>
      <c r="G8" s="193"/>
      <c r="H8" s="193"/>
      <c r="I8" s="1">
        <v>4</v>
      </c>
      <c r="J8" s="5">
        <v>12724371</v>
      </c>
      <c r="K8" s="67">
        <v>32550662</v>
      </c>
    </row>
    <row r="9" spans="1:11" ht="12" customHeight="1">
      <c r="A9" s="192" t="s">
        <v>214</v>
      </c>
      <c r="B9" s="193"/>
      <c r="C9" s="193"/>
      <c r="D9" s="193"/>
      <c r="E9" s="193"/>
      <c r="F9" s="193"/>
      <c r="G9" s="193"/>
      <c r="H9" s="193"/>
      <c r="I9" s="1">
        <v>5</v>
      </c>
      <c r="J9" s="5">
        <v>19160247</v>
      </c>
      <c r="K9" s="67">
        <v>22322756</v>
      </c>
    </row>
    <row r="10" spans="1:11" ht="12" customHeight="1">
      <c r="A10" s="192" t="s">
        <v>215</v>
      </c>
      <c r="B10" s="193"/>
      <c r="C10" s="193"/>
      <c r="D10" s="193"/>
      <c r="E10" s="193"/>
      <c r="F10" s="193"/>
      <c r="G10" s="193"/>
      <c r="H10" s="193"/>
      <c r="I10" s="1">
        <v>6</v>
      </c>
      <c r="J10" s="5"/>
      <c r="K10" s="67"/>
    </row>
    <row r="11" spans="1:11" ht="12" customHeight="1">
      <c r="A11" s="192" t="s">
        <v>216</v>
      </c>
      <c r="B11" s="193"/>
      <c r="C11" s="193"/>
      <c r="D11" s="193"/>
      <c r="E11" s="193"/>
      <c r="F11" s="193"/>
      <c r="G11" s="193"/>
      <c r="H11" s="193"/>
      <c r="I11" s="1">
        <v>7</v>
      </c>
      <c r="J11" s="5"/>
      <c r="K11" s="67"/>
    </row>
    <row r="12" spans="1:11" ht="12" customHeight="1">
      <c r="A12" s="192" t="s">
        <v>217</v>
      </c>
      <c r="B12" s="193"/>
      <c r="C12" s="193"/>
      <c r="D12" s="193"/>
      <c r="E12" s="193"/>
      <c r="F12" s="193"/>
      <c r="G12" s="193"/>
      <c r="H12" s="193"/>
      <c r="I12" s="1">
        <v>8</v>
      </c>
      <c r="J12" s="5"/>
      <c r="K12" s="67"/>
    </row>
    <row r="13" spans="1:11" ht="12" customHeight="1">
      <c r="A13" s="192" t="s">
        <v>218</v>
      </c>
      <c r="B13" s="193"/>
      <c r="C13" s="193"/>
      <c r="D13" s="193"/>
      <c r="E13" s="193"/>
      <c r="F13" s="193"/>
      <c r="G13" s="193"/>
      <c r="H13" s="193"/>
      <c r="I13" s="1">
        <v>9</v>
      </c>
      <c r="J13" s="5">
        <v>-17980595</v>
      </c>
      <c r="K13" s="67">
        <v>-16774803</v>
      </c>
    </row>
    <row r="14" spans="1:11" ht="12.75" customHeight="1">
      <c r="A14" s="195" t="s">
        <v>200</v>
      </c>
      <c r="B14" s="196"/>
      <c r="C14" s="196"/>
      <c r="D14" s="196"/>
      <c r="E14" s="196"/>
      <c r="F14" s="196"/>
      <c r="G14" s="196"/>
      <c r="H14" s="196"/>
      <c r="I14" s="1">
        <v>10</v>
      </c>
      <c r="J14" s="49">
        <f>SUM(J5:J13)</f>
        <v>648989022</v>
      </c>
      <c r="K14" s="49">
        <f>SUM(K5:K13)</f>
        <v>668724823</v>
      </c>
    </row>
    <row r="15" spans="1:11" ht="12.75" customHeight="1">
      <c r="A15" s="192" t="s">
        <v>201</v>
      </c>
      <c r="B15" s="193"/>
      <c r="C15" s="193"/>
      <c r="D15" s="193"/>
      <c r="E15" s="193"/>
      <c r="F15" s="193"/>
      <c r="G15" s="193"/>
      <c r="H15" s="193"/>
      <c r="I15" s="1">
        <v>11</v>
      </c>
      <c r="J15" s="5">
        <v>5656158</v>
      </c>
      <c r="K15" s="67">
        <v>3015632</v>
      </c>
    </row>
    <row r="16" spans="1:11" ht="12.75" customHeight="1">
      <c r="A16" s="192" t="s">
        <v>202</v>
      </c>
      <c r="B16" s="193"/>
      <c r="C16" s="193"/>
      <c r="D16" s="193"/>
      <c r="E16" s="193"/>
      <c r="F16" s="193"/>
      <c r="G16" s="193"/>
      <c r="H16" s="193"/>
      <c r="I16" s="1">
        <v>12</v>
      </c>
      <c r="J16" s="5">
        <v>-1131232</v>
      </c>
      <c r="K16" s="67">
        <v>-603126</v>
      </c>
    </row>
    <row r="17" spans="1:11" ht="12.75" customHeight="1">
      <c r="A17" s="192" t="s">
        <v>203</v>
      </c>
      <c r="B17" s="193"/>
      <c r="C17" s="193"/>
      <c r="D17" s="193"/>
      <c r="E17" s="193"/>
      <c r="F17" s="193"/>
      <c r="G17" s="193"/>
      <c r="H17" s="193"/>
      <c r="I17" s="1">
        <v>13</v>
      </c>
      <c r="J17" s="5"/>
      <c r="K17" s="67"/>
    </row>
    <row r="18" spans="1:11" ht="12.75" customHeight="1">
      <c r="A18" s="192" t="s">
        <v>204</v>
      </c>
      <c r="B18" s="193"/>
      <c r="C18" s="193"/>
      <c r="D18" s="193"/>
      <c r="E18" s="193"/>
      <c r="F18" s="193"/>
      <c r="G18" s="193"/>
      <c r="H18" s="193"/>
      <c r="I18" s="1">
        <v>14</v>
      </c>
      <c r="J18" s="5"/>
      <c r="K18" s="67"/>
    </row>
    <row r="19" spans="1:11" ht="12.75" customHeight="1">
      <c r="A19" s="192" t="s">
        <v>205</v>
      </c>
      <c r="B19" s="193"/>
      <c r="C19" s="193"/>
      <c r="D19" s="193"/>
      <c r="E19" s="193"/>
      <c r="F19" s="193"/>
      <c r="G19" s="193"/>
      <c r="H19" s="193"/>
      <c r="I19" s="1">
        <v>15</v>
      </c>
      <c r="J19" s="5"/>
      <c r="K19" s="67"/>
    </row>
    <row r="20" spans="1:11" ht="15" customHeight="1">
      <c r="A20" s="192" t="s">
        <v>206</v>
      </c>
      <c r="B20" s="193"/>
      <c r="C20" s="193"/>
      <c r="D20" s="193"/>
      <c r="E20" s="193"/>
      <c r="F20" s="193"/>
      <c r="G20" s="193"/>
      <c r="H20" s="193"/>
      <c r="I20" s="1">
        <v>16</v>
      </c>
      <c r="J20" s="5"/>
      <c r="K20" s="67">
        <v>21340676</v>
      </c>
    </row>
    <row r="21" spans="1:11" ht="15" customHeight="1">
      <c r="A21" s="195" t="s">
        <v>209</v>
      </c>
      <c r="B21" s="196"/>
      <c r="C21" s="196"/>
      <c r="D21" s="196"/>
      <c r="E21" s="196"/>
      <c r="F21" s="196"/>
      <c r="G21" s="196"/>
      <c r="H21" s="196"/>
      <c r="I21" s="1">
        <v>17</v>
      </c>
      <c r="J21" s="50">
        <f>SUM(J15:J20)</f>
        <v>4524926</v>
      </c>
      <c r="K21" s="50">
        <f>SUM(K15:K20)</f>
        <v>23753182</v>
      </c>
    </row>
    <row r="22" spans="1:11" ht="15" customHeight="1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5" customHeight="1">
      <c r="A23" s="269" t="s">
        <v>286</v>
      </c>
      <c r="B23" s="270"/>
      <c r="C23" s="270"/>
      <c r="D23" s="270"/>
      <c r="E23" s="270"/>
      <c r="F23" s="270"/>
      <c r="G23" s="270"/>
      <c r="H23" s="271"/>
      <c r="I23" s="20">
        <v>18</v>
      </c>
      <c r="J23" s="19"/>
      <c r="K23" s="19"/>
    </row>
    <row r="24" spans="1:11" ht="15" customHeight="1">
      <c r="A24" s="198" t="s">
        <v>287</v>
      </c>
      <c r="B24" s="272"/>
      <c r="C24" s="272"/>
      <c r="D24" s="272"/>
      <c r="E24" s="272"/>
      <c r="F24" s="272"/>
      <c r="G24" s="272"/>
      <c r="H24" s="273"/>
      <c r="I24" s="21">
        <v>19</v>
      </c>
      <c r="J24" s="37"/>
      <c r="K24" s="37"/>
    </row>
    <row r="25" spans="1:11" ht="30" customHeight="1">
      <c r="A25" s="253" t="s">
        <v>261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8" ht="20.25" customHeight="1"/>
  </sheetData>
  <sheetProtection/>
  <protectedRanges>
    <protectedRange sqref="E2" name="Range1_1_2"/>
    <protectedRange sqref="G2:H2" name="Range1_3"/>
  </protectedRanges>
  <mergeCells count="25"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25:K25"/>
    <mergeCell ref="A1:K1"/>
    <mergeCell ref="A22:K22"/>
    <mergeCell ref="C2:D2"/>
    <mergeCell ref="A5:H5"/>
    <mergeCell ref="A6:H6"/>
    <mergeCell ref="A7:H7"/>
    <mergeCell ref="A8:H8"/>
    <mergeCell ref="A9:H9"/>
    <mergeCell ref="A10:H10"/>
    <mergeCell ref="A21:H21"/>
    <mergeCell ref="A3:H3"/>
    <mergeCell ref="A4:H4"/>
    <mergeCell ref="A23:H23"/>
    <mergeCell ref="A24:H24"/>
    <mergeCell ref="A16:H16"/>
  </mergeCells>
  <conditionalFormatting sqref="G2:H2">
    <cfRule type="cellIs" priority="1" dxfId="0" operator="lessThan" stopIfTrue="1">
      <formula>'CHANGES TO CAPITAL'!#REF!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allowBlank="1" sqref="G2:H2 E2 J5:K21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Marko Jerončić</cp:lastModifiedBy>
  <cp:lastPrinted>2012-07-23T09:24:55Z</cp:lastPrinted>
  <dcterms:created xsi:type="dcterms:W3CDTF">2008-10-17T11:51:54Z</dcterms:created>
  <dcterms:modified xsi:type="dcterms:W3CDTF">2016-07-27T12:46:43Z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