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95" windowHeight="4530" tabRatio="872" activeTab="0"/>
  </bookViews>
  <sheets>
    <sheet name="GENERAL DATA" sheetId="1" r:id="rId1"/>
    <sheet name="BALANCE SHEET" sheetId="2" r:id="rId2"/>
    <sheet name="P&amp;L" sheetId="3" r:id="rId3"/>
    <sheet name="CASH FLOW" sheetId="4" r:id="rId4"/>
    <sheet name="CHANGES TO CAPITAL" sheetId="5" r:id="rId5"/>
  </sheets>
  <definedNames>
    <definedName name="_xlnm.Print_Area" localSheetId="1">'BALANCE SHEET'!$A$1:$K$121</definedName>
    <definedName name="_xlnm.Print_Area" localSheetId="4">'CHANGES TO CAPITAL'!$A$1:$K$25</definedName>
    <definedName name="_xlnm.Print_Area" localSheetId="0">'GENERAL DATA'!$A$1:$I$62</definedName>
  </definedNames>
  <calcPr fullCalcOnLoad="1"/>
</workbook>
</file>

<file path=xl/sharedStrings.xml><?xml version="1.0" encoding="utf-8"?>
<sst xmlns="http://schemas.openxmlformats.org/spreadsheetml/2006/main" count="352" uniqueCount="316">
  <si>
    <t xml:space="preserve">   3. Goodwill</t>
  </si>
  <si>
    <t/>
  </si>
  <si>
    <t>3</t>
  </si>
  <si>
    <t>4</t>
  </si>
  <si>
    <t>BALANCE SHEET</t>
  </si>
  <si>
    <t>ITEM</t>
  </si>
  <si>
    <t>AOP
ind.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</si>
  <si>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</si>
  <si>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</si>
  <si>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</si>
  <si>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</si>
  <si>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</si>
  <si>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</si>
  <si>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</si>
  <si>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</si>
  <si>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</si>
  <si>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</si>
  <si>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</si>
  <si>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</si>
  <si>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</si>
  <si>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</si>
  <si>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</si>
  <si>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</si>
  <si>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</si>
  <si>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</si>
  <si>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</si>
  <si>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</si>
  <si>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</si>
  <si>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</si>
  <si>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</si>
  <si>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</si>
  <si>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</si>
  <si>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</si>
  <si>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</si>
  <si>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</si>
  <si>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</si>
  <si>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</si>
  <si>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</si>
  <si>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</si>
  <si>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</si>
  <si>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</si>
  <si>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</si>
  <si>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</si>
  <si>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</si>
  <si>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</si>
  <si>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</si>
  <si>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</si>
  <si>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</si>
  <si>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</si>
  <si>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</si>
  <si>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</si>
  <si>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</si>
  <si>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</si>
  <si>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</si>
  <si>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</si>
  <si>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</si>
  <si>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</si>
  <si>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</si>
  <si>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</si>
  <si>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</si>
  <si>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</si>
  <si>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</si>
  <si>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</si>
  <si>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</si>
  <si>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</si>
  <si>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</si>
  <si>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</si>
  <si>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</si>
  <si>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</si>
  <si>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</si>
  <si>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</si>
  <si>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</si>
  <si>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</si>
  <si>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</si>
  <si>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</si>
  <si>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</si>
  <si>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</si>
  <si>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</si>
  <si>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</si>
  <si>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</si>
  <si>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</si>
  <si>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</si>
  <si>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</si>
  <si>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</si>
  <si>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</si>
  <si>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</si>
  <si>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</si>
  <si>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</si>
  <si>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</si>
  <si>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</si>
  <si>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</si>
  <si>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</si>
  <si>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</si>
  <si>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</si>
  <si>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</si>
  <si>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</si>
  <si>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A) CAPITAL AND RESERVES</t>
  </si>
  <si>
    <t>1. Ascribed to the holders of the parent company capital</t>
  </si>
  <si>
    <t>2. Ascribed to minority interest</t>
  </si>
  <si>
    <t>PROFIT AND LOSS ACCOUNT</t>
  </si>
  <si>
    <t>Cumulative</t>
  </si>
  <si>
    <t>Quarter</t>
  </si>
  <si>
    <t xml:space="preserve">   1. Income from sales</t>
  </si>
  <si>
    <t xml:space="preserve">   2. Other operating income</t>
  </si>
  <si>
    <t xml:space="preserve">    1. Changes in the value of inventories of work in progress and finished goods
</t>
  </si>
  <si>
    <t xml:space="preserve">        a) Costs of raw materials and consumables</t>
  </si>
  <si>
    <t xml:space="preserve">        b) Costs of sales</t>
  </si>
  <si>
    <t xml:space="preserve">        c) Other external charges</t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</si>
  <si>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</si>
  <si>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</si>
  <si>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</si>
  <si>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</si>
  <si>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</si>
  <si>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</si>
  <si>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</si>
  <si>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</si>
  <si>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</si>
  <si>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</si>
  <si>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</si>
  <si>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</si>
  <si>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</si>
  <si>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</si>
  <si>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t xml:space="preserve">     3. Non-realized financial charges</t>
  </si>
  <si>
    <t xml:space="preserve">     4. Other financial charges</t>
  </si>
  <si>
    <t xml:space="preserve">V.    SHARE OF PROFIT FROM ASSOCIATED COMPANIES 
</t>
  </si>
  <si>
    <t xml:space="preserve">VI.   SHARE OF LOSS FROM ASSOCIATED COMPANIES 
 </t>
  </si>
  <si>
    <t>VIII. EXTRAORDINARY  – OTHER CHARGES</t>
  </si>
  <si>
    <t>VII.  EXTRAORDINARY  – OTHER INCOME</t>
  </si>
  <si>
    <t xml:space="preserve">  1. Profit before taxation (146-147)</t>
  </si>
  <si>
    <t xml:space="preserve">  2. Loss before taxation (147-146)</t>
  </si>
  <si>
    <t>XII.  PROFIT TAX</t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</si>
  <si>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</si>
  <si>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</si>
  <si>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</si>
  <si>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</si>
  <si>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</si>
  <si>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</si>
  <si>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</si>
  <si>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</si>
  <si>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</si>
  <si>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</si>
  <si>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</si>
  <si>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</si>
  <si>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</si>
  <si>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</si>
  <si>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</si>
  <si>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</si>
  <si>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</si>
  <si>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</si>
  <si>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</si>
  <si>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</si>
  <si>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</si>
  <si>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</si>
  <si>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</si>
  <si>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</si>
  <si>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</si>
  <si>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</si>
  <si>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</si>
  <si>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</si>
  <si>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</si>
  <si>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</si>
  <si>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</si>
  <si>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</si>
  <si>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</si>
  <si>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</si>
  <si>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</si>
  <si>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</si>
  <si>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</si>
  <si>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</si>
  <si>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</si>
  <si>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</si>
  <si>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</si>
  <si>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</si>
  <si>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</si>
  <si>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</si>
  <si>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</si>
  <si>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</si>
  <si>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</si>
  <si>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</si>
  <si>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</si>
  <si>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</si>
  <si>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</si>
  <si>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</si>
  <si>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</si>
  <si>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</si>
  <si>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</si>
  <si>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</si>
  <si>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</si>
  <si>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</si>
  <si>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</si>
  <si>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</si>
  <si>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</si>
  <si>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</si>
  <si>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</si>
  <si>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</si>
  <si>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</si>
  <si>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</si>
  <si>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</si>
  <si>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</si>
  <si>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</si>
  <si>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</si>
  <si>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</si>
  <si>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</si>
  <si>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</si>
  <si>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</si>
  <si>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</si>
  <si>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for period</t>
  </si>
  <si>
    <t>till</t>
  </si>
  <si>
    <t>17. Total capital increase or decrease (AOP 011 - 016)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</si>
  <si>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</si>
  <si>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</si>
  <si>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</si>
  <si>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</si>
  <si>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</si>
  <si>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</si>
  <si>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</si>
  <si>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</si>
  <si>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</si>
  <si>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</si>
  <si>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</si>
  <si>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</si>
  <si>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</si>
  <si>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</si>
  <si>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</si>
  <si>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</si>
  <si>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</si>
  <si>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</si>
  <si>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</si>
  <si>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</si>
  <si>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</si>
  <si>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</si>
  <si>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</si>
  <si>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Quarterly Financial Report of the entrepreneur TFI-POD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</si>
  <si>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</si>
  <si>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</si>
  <si>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</si>
  <si>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</si>
  <si>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</si>
  <si>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</si>
  <si>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</si>
  <si>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</si>
  <si>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</si>
  <si>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</si>
  <si>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</si>
  <si>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</si>
  <si>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</si>
  <si>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</si>
  <si>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</si>
  <si>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3.Statement of the person responsible for compiling financial statements.</t>
  </si>
  <si>
    <t>2. Interim report,</t>
  </si>
  <si>
    <t>1. Financial statements (balance sheet, profit and loss statement, cash flow statement, changes in equity and notes to financial statements)</t>
  </si>
  <si>
    <t>03440494</t>
  </si>
  <si>
    <t>060007090</t>
  </si>
  <si>
    <t>48351740621</t>
  </si>
  <si>
    <t>AD PLASTIK d.d.</t>
  </si>
  <si>
    <t>MATOŠEVA 8</t>
  </si>
  <si>
    <t>www.adplastik.hr</t>
  </si>
  <si>
    <t>2932</t>
  </si>
  <si>
    <t>Current period</t>
  </si>
  <si>
    <t>Preceding period</t>
  </si>
  <si>
    <t>Items reducing Capital are entered with negative sign. 
Data under EOP codes 001 to 009 are entered as balance as at Balance Sheet date.</t>
  </si>
  <si>
    <t>01.01.2016.</t>
  </si>
  <si>
    <t>as at 30.06.2016.</t>
  </si>
  <si>
    <t>in period from 01.01.2016.  till 30.06.2016.</t>
  </si>
  <si>
    <t>in period from 01.01.2016. till 30.06.2016.</t>
  </si>
  <si>
    <t>30.06.2016.</t>
  </si>
  <si>
    <t>Note 1 .: Appendix to Balance sheet fill companies who make consolidated financial statements.</t>
  </si>
  <si>
    <t>IV. OTHER COMPREHENSIVE NET PROFIT OR LOSS (158-166)</t>
  </si>
  <si>
    <t>informacije@adplastik.hr</t>
  </si>
  <si>
    <r>
      <t xml:space="preserve">II. OTHER COMPREHENSIVE INCOME / LOSS BEFORE TAXATION </t>
    </r>
    <r>
      <rPr>
        <sz val="9"/>
        <rFont val="Arial"/>
        <family val="2"/>
      </rPr>
      <t>(159 up to 165)</t>
    </r>
  </si>
  <si>
    <r>
      <t>XIII. PROFIT OR LOSS FOR THE PERIOD</t>
    </r>
    <r>
      <rPr>
        <sz val="9"/>
        <rFont val="Arial"/>
        <family val="2"/>
      </rPr>
      <t xml:space="preserve"> (148-151)</t>
    </r>
  </si>
  <si>
    <r>
      <t>XI.  PROFIT OR LOSS BEFORE TAXATION</t>
    </r>
    <r>
      <rPr>
        <sz val="9"/>
        <rFont val="Arial"/>
        <family val="2"/>
      </rPr>
      <t xml:space="preserve"> (146-147)</t>
    </r>
  </si>
  <si>
    <r>
      <t>IV. FINANCIAL CHARGES</t>
    </r>
    <r>
      <rPr>
        <sz val="9"/>
        <rFont val="Arial"/>
        <family val="2"/>
      </rPr>
      <t xml:space="preserve"> (138 up to 141)</t>
    </r>
  </si>
  <si>
    <r>
      <t xml:space="preserve">III. FINANCIAL INCOME </t>
    </r>
    <r>
      <rPr>
        <sz val="9"/>
        <rFont val="Arial"/>
        <family val="2"/>
      </rPr>
      <t>(132 up to 136)</t>
    </r>
  </si>
  <si>
    <r>
      <t xml:space="preserve">   6. Impairment</t>
    </r>
    <r>
      <rPr>
        <sz val="9"/>
        <rFont val="Arial"/>
        <family val="2"/>
      </rPr>
      <t xml:space="preserve"> (127+128)</t>
    </r>
  </si>
  <si>
    <r>
      <t xml:space="preserve">   3. Staff costs </t>
    </r>
    <r>
      <rPr>
        <sz val="9"/>
        <rFont val="Arial"/>
        <family val="2"/>
      </rPr>
      <t>(121 up to 123)</t>
    </r>
  </si>
  <si>
    <r>
      <t xml:space="preserve">I. OPERATING TURNOVER </t>
    </r>
    <r>
      <rPr>
        <sz val="9"/>
        <rFont val="Arial"/>
        <family val="2"/>
      </rPr>
      <t>(112+113)</t>
    </r>
  </si>
  <si>
    <r>
      <t xml:space="preserve">II. OPERATING CHARGES </t>
    </r>
    <r>
      <rPr>
        <sz val="9"/>
        <rFont val="Arial"/>
        <family val="2"/>
      </rPr>
      <t>(115+116+120+124+125+126+129+130)</t>
    </r>
  </si>
  <si>
    <r>
      <t xml:space="preserve">    2. Material charges </t>
    </r>
    <r>
      <rPr>
        <sz val="9"/>
        <rFont val="Arial"/>
        <family val="2"/>
      </rPr>
      <t>(117 up to 119)</t>
    </r>
  </si>
  <si>
    <r>
      <t xml:space="preserve">IX.  TOTAL INCOME  </t>
    </r>
    <r>
      <rPr>
        <sz val="9"/>
        <rFont val="Arial"/>
        <family val="2"/>
      </rPr>
      <t>(111+131+142 + 144)</t>
    </r>
  </si>
  <si>
    <r>
      <t xml:space="preserve">X.   TOTAL CHARGES </t>
    </r>
    <r>
      <rPr>
        <sz val="9"/>
        <rFont val="Arial"/>
        <family val="2"/>
      </rPr>
      <t xml:space="preserve"> (114+137+143 + 145)</t>
    </r>
  </si>
  <si>
    <t>17 a. Ascribed to holders of the holders company capital</t>
  </si>
  <si>
    <t>17 b. Ascribed to minority interest</t>
  </si>
  <si>
    <t>Preceding year</t>
  </si>
  <si>
    <t>ADDENDUM TO BALANCE SHEET ( filled in by the entrepreneur compiling the consolidated annual financial statement)</t>
  </si>
  <si>
    <r>
      <t xml:space="preserve">F) TOTAL LIABILITIES </t>
    </r>
    <r>
      <rPr>
        <sz val="9"/>
        <rFont val="Arial"/>
        <family val="2"/>
      </rPr>
      <t xml:space="preserve"> (062+079+083+093+106)</t>
    </r>
  </si>
  <si>
    <r>
      <t xml:space="preserve">D)  SHORT TERM LIABILITIES </t>
    </r>
    <r>
      <rPr>
        <sz val="9"/>
        <rFont val="Arial"/>
        <family val="2"/>
      </rPr>
      <t>(094 do 105)</t>
    </r>
  </si>
  <si>
    <r>
      <t xml:space="preserve">C)  LONG TERM LIABILITIES </t>
    </r>
    <r>
      <rPr>
        <sz val="9"/>
        <rFont val="Arial"/>
        <family val="2"/>
      </rPr>
      <t>(084 up to 092)</t>
    </r>
  </si>
  <si>
    <r>
      <t>B)  PROVISIONS</t>
    </r>
    <r>
      <rPr>
        <sz val="9"/>
        <rFont val="Arial"/>
        <family val="2"/>
      </rPr>
      <t xml:space="preserve"> (080 up to 082)</t>
    </r>
  </si>
  <si>
    <r>
      <t xml:space="preserve">A)  CAPITAL AND RESERVES </t>
    </r>
    <r>
      <rPr>
        <sz val="9"/>
        <rFont val="Arial"/>
        <family val="2"/>
      </rPr>
      <t>(063+064+065+071+072+075+078)</t>
    </r>
  </si>
  <si>
    <r>
      <t xml:space="preserve">E) TOTAL ASSETS </t>
    </r>
    <r>
      <rPr>
        <sz val="9"/>
        <rFont val="Arial"/>
        <family val="2"/>
      </rPr>
      <t>(001+002+034+059)</t>
    </r>
  </si>
  <si>
    <r>
      <t xml:space="preserve">C)  CURRENT ASSETS </t>
    </r>
    <r>
      <rPr>
        <sz val="9"/>
        <rFont val="Arial"/>
        <family val="2"/>
      </rPr>
      <t>(035+043+050+058)</t>
    </r>
  </si>
  <si>
    <r>
      <t xml:space="preserve">B)  FIXED ASSETS </t>
    </r>
    <r>
      <rPr>
        <sz val="9"/>
        <rFont val="Arial"/>
        <family val="2"/>
      </rPr>
      <t>(003+010+020+029+033)</t>
    </r>
  </si>
  <si>
    <t>YES</t>
  </si>
  <si>
    <t>kresimir.jurun@adplastik.hr</t>
  </si>
  <si>
    <t>021/206-663</t>
  </si>
  <si>
    <t>021/275-663</t>
  </si>
  <si>
    <t>AO ADP</t>
  </si>
  <si>
    <t>AD PLASTIK d.o.o.</t>
  </si>
  <si>
    <t>ZAO AD PLASTIK KALUGA</t>
  </si>
  <si>
    <t>ADP d.o.o.</t>
  </si>
  <si>
    <t>1214985000</t>
  </si>
  <si>
    <t>1074710000320</t>
  </si>
  <si>
    <t>20787538</t>
  </si>
  <si>
    <t>Solin, Croatia</t>
  </si>
  <si>
    <t>Samara, Russian Federation</t>
  </si>
  <si>
    <t>Novo Mesto, Slovenia</t>
  </si>
  <si>
    <t>Kaluga, Russian Federation</t>
  </si>
  <si>
    <t>Mladenovac, Serbia</t>
  </si>
  <si>
    <t>Krešimir Jurun</t>
  </si>
  <si>
    <t>Sanja Biočić</t>
  </si>
  <si>
    <t xml:space="preserve">   6. Other intangible assets</t>
  </si>
  <si>
    <t>Taxpayer: AD Plastik Group</t>
  </si>
  <si>
    <t>Solin</t>
  </si>
  <si>
    <t>Splitsko-dalmatinska</t>
  </si>
  <si>
    <t>AD Plastik d.d.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</si>
</sst>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u val="single"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0" fontId="0" fillId="0" borderId="0" xfId="58" applyFont="1" applyAlignment="1">
      <alignment/>
      <protection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10" fillId="0" borderId="0" xfId="63" applyFont="1" applyFill="1" applyBorder="1" applyAlignment="1">
      <alignment horizontal="center" vertical="center" wrapText="1"/>
      <protection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>
      <alignment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3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3" fillId="0" borderId="19" xfId="58" applyFont="1" applyBorder="1" applyAlignment="1" applyProtection="1">
      <alignment vertical="center"/>
      <protection hidden="1"/>
    </xf>
    <xf numFmtId="49" fontId="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20" xfId="58" applyFont="1" applyBorder="1" applyAlignment="1" applyProtection="1">
      <alignment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Border="1" applyAlignment="1" applyProtection="1">
      <alignment vertical="top"/>
      <protection hidden="1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2" fillId="0" borderId="21" xfId="0" applyNumberFormat="1" applyFont="1" applyFill="1" applyBorder="1" applyAlignment="1" applyProtection="1">
      <alignment vertical="center"/>
      <protection hidden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4" fillId="0" borderId="19" xfId="58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horizontal="center" vertical="center"/>
      <protection hidden="1" locked="0"/>
    </xf>
    <xf numFmtId="0" fontId="4" fillId="0" borderId="19" xfId="58" applyFont="1" applyBorder="1" applyAlignment="1" applyProtection="1">
      <alignment horizontal="right"/>
      <protection hidden="1"/>
    </xf>
    <xf numFmtId="0" fontId="4" fillId="0" borderId="20" xfId="58" applyFont="1" applyBorder="1" applyAlignment="1" applyProtection="1">
      <alignment horizontal="left" vertical="top" indent="2"/>
      <protection hidden="1"/>
    </xf>
    <xf numFmtId="0" fontId="4" fillId="0" borderId="20" xfId="58" applyFont="1" applyBorder="1" applyAlignment="1" applyProtection="1">
      <alignment horizontal="left" vertical="top" wrapText="1" indent="2"/>
      <protection hidden="1"/>
    </xf>
    <xf numFmtId="0" fontId="4" fillId="0" borderId="19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Fill="1" applyBorder="1" applyAlignment="1">
      <alignment/>
      <protection/>
    </xf>
    <xf numFmtId="0" fontId="4" fillId="0" borderId="0" xfId="58" applyFont="1" applyBorder="1" applyAlignment="1" applyProtection="1">
      <alignment horizontal="left" vertical="top"/>
      <protection hidden="1"/>
    </xf>
    <xf numFmtId="0" fontId="4" fillId="0" borderId="22" xfId="58" applyFont="1" applyBorder="1" applyAlignment="1" applyProtection="1">
      <alignment/>
      <protection hidden="1"/>
    </xf>
    <xf numFmtId="0" fontId="4" fillId="0" borderId="19" xfId="58" applyFont="1" applyBorder="1" applyAlignment="1" applyProtection="1">
      <alignment horizontal="left"/>
      <protection hidden="1"/>
    </xf>
    <xf numFmtId="0" fontId="4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3" fontId="2" fillId="0" borderId="10" xfId="57" applyNumberFormat="1" applyFont="1" applyFill="1" applyBorder="1" applyAlignment="1" applyProtection="1">
      <alignment vertical="center"/>
      <protection locked="0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63" applyNumberFormat="1" applyFont="1" applyFill="1" applyBorder="1" applyAlignment="1" applyProtection="1">
      <alignment vertical="center"/>
      <protection hidden="1" locked="0"/>
    </xf>
    <xf numFmtId="0" fontId="51" fillId="0" borderId="0" xfId="0" applyFont="1" applyAlignment="1">
      <alignment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22" xfId="58" applyFont="1" applyBorder="1" applyAlignment="1">
      <alignment/>
      <protection/>
    </xf>
    <xf numFmtId="0" fontId="4" fillId="0" borderId="23" xfId="58" applyFont="1" applyBorder="1" applyAlignment="1">
      <alignment/>
      <protection/>
    </xf>
    <xf numFmtId="14" fontId="3" fillId="0" borderId="17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20" xfId="58" applyFont="1" applyFill="1" applyBorder="1" applyAlignment="1" applyProtection="1">
      <alignment horizontal="left" vertical="center" wrapText="1"/>
      <protection hidden="1"/>
    </xf>
    <xf numFmtId="0" fontId="4" fillId="0" borderId="19" xfId="58" applyFont="1" applyFill="1" applyBorder="1" applyAlignment="1" applyProtection="1">
      <alignment vertical="center"/>
      <protection hidden="1"/>
    </xf>
    <xf numFmtId="0" fontId="4" fillId="0" borderId="20" xfId="58" applyFont="1" applyBorder="1" applyAlignment="1" applyProtection="1">
      <alignment horizontal="left" vertical="center" wrapText="1"/>
      <protection hidden="1"/>
    </xf>
    <xf numFmtId="0" fontId="4" fillId="0" borderId="19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4" fillId="0" borderId="20" xfId="58" applyFont="1" applyFill="1" applyBorder="1" applyAlignment="1" applyProtection="1">
      <alignment/>
      <protection hidden="1"/>
    </xf>
    <xf numFmtId="0" fontId="4" fillId="0" borderId="20" xfId="58" applyFont="1" applyBorder="1" applyAlignment="1" applyProtection="1">
      <alignment wrapText="1"/>
      <protection hidden="1"/>
    </xf>
    <xf numFmtId="0" fontId="4" fillId="0" borderId="19" xfId="58" applyFont="1" applyBorder="1" applyAlignment="1" applyProtection="1">
      <alignment horizontal="right" wrapText="1"/>
      <protection hidden="1"/>
    </xf>
    <xf numFmtId="1" fontId="3" fillId="0" borderId="16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 horizontal="right" vertical="center"/>
      <protection hidden="1"/>
    </xf>
    <xf numFmtId="3" fontId="3" fillId="0" borderId="16" xfId="58" applyNumberFormat="1" applyFont="1" applyFill="1" applyBorder="1" applyAlignment="1" applyProtection="1">
      <alignment horizontal="right" vertical="center"/>
      <protection hidden="1" locked="0"/>
    </xf>
    <xf numFmtId="0" fontId="4" fillId="0" borderId="20" xfId="58" applyFont="1" applyBorder="1" applyAlignment="1" applyProtection="1">
      <alignment vertical="top"/>
      <protection hidden="1"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49" fontId="3" fillId="0" borderId="16" xfId="58" applyNumberFormat="1" applyFont="1" applyFill="1" applyBorder="1" applyAlignment="1" applyProtection="1">
      <alignment horizontal="right" vertical="center"/>
      <protection hidden="1" locked="0"/>
    </xf>
    <xf numFmtId="0" fontId="4" fillId="0" borderId="20" xfId="58" applyFont="1" applyBorder="1" applyAlignment="1" applyProtection="1">
      <alignment horizontal="left" vertical="top" wrapText="1"/>
      <protection hidden="1"/>
    </xf>
    <xf numFmtId="0" fontId="4" fillId="0" borderId="19" xfId="58" applyFont="1" applyBorder="1" applyAlignment="1">
      <alignment/>
      <protection/>
    </xf>
    <xf numFmtId="0" fontId="3" fillId="0" borderId="19" xfId="58" applyFont="1" applyFill="1" applyBorder="1" applyAlignment="1" applyProtection="1">
      <alignment horizontal="right" vertical="center"/>
      <protection hidden="1" locked="0"/>
    </xf>
    <xf numFmtId="49" fontId="3" fillId="0" borderId="20" xfId="58" applyNumberFormat="1" applyFont="1" applyBorder="1" applyAlignment="1" applyProtection="1">
      <alignment horizontal="center" vertical="center"/>
      <protection hidden="1" locked="0"/>
    </xf>
    <xf numFmtId="0" fontId="4" fillId="0" borderId="19" xfId="58" applyFont="1" applyBorder="1" applyAlignment="1" applyProtection="1">
      <alignment horizontal="left" vertical="top"/>
      <protection hidden="1"/>
    </xf>
    <xf numFmtId="0" fontId="4" fillId="0" borderId="20" xfId="58" applyFont="1" applyBorder="1" applyAlignment="1" applyProtection="1">
      <alignment horizontal="left"/>
      <protection hidden="1"/>
    </xf>
    <xf numFmtId="0" fontId="4" fillId="0" borderId="23" xfId="58" applyFont="1" applyBorder="1" applyAlignment="1" applyProtection="1">
      <alignment/>
      <protection hidden="1"/>
    </xf>
    <xf numFmtId="0" fontId="4" fillId="0" borderId="20" xfId="58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vertical="center"/>
      <protection hidden="1"/>
    </xf>
    <xf numFmtId="0" fontId="13" fillId="0" borderId="20" xfId="63" applyFont="1" applyFill="1" applyBorder="1" applyAlignment="1" applyProtection="1">
      <alignment vertical="center"/>
      <protection hidden="1"/>
    </xf>
    <xf numFmtId="0" fontId="9" fillId="0" borderId="20" xfId="63" applyBorder="1" applyAlignment="1">
      <alignment/>
      <protection/>
    </xf>
    <xf numFmtId="0" fontId="4" fillId="0" borderId="24" xfId="58" applyFont="1" applyBorder="1" applyAlignment="1" applyProtection="1">
      <alignment/>
      <protection hidden="1"/>
    </xf>
    <xf numFmtId="0" fontId="4" fillId="0" borderId="24" xfId="58" applyFont="1" applyBorder="1" applyAlignment="1">
      <alignment/>
      <protection/>
    </xf>
    <xf numFmtId="0" fontId="4" fillId="0" borderId="25" xfId="58" applyFont="1" applyBorder="1" applyAlignment="1" applyProtection="1">
      <alignment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14" xfId="57" applyNumberFormat="1" applyFont="1" applyFill="1" applyBorder="1" applyAlignment="1" applyProtection="1">
      <alignment vertical="center"/>
      <protection locked="0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0" xfId="63" applyBorder="1" applyAlignment="1">
      <alignment/>
      <protection/>
    </xf>
    <xf numFmtId="0" fontId="13" fillId="0" borderId="0" xfId="63" applyFont="1" applyBorder="1" applyAlignment="1" applyProtection="1">
      <alignment horizontal="left" vertical="top" wrapText="1"/>
      <protection hidden="1"/>
    </xf>
    <xf numFmtId="0" fontId="9" fillId="0" borderId="0" xfId="63" applyBorder="1" applyAlignment="1">
      <alignment vertical="top" wrapText="1"/>
      <protection/>
    </xf>
    <xf numFmtId="0" fontId="9" fillId="0" borderId="20" xfId="63" applyBorder="1" applyAlignment="1">
      <alignment vertical="top" wrapText="1"/>
      <protection/>
    </xf>
    <xf numFmtId="0" fontId="4" fillId="0" borderId="26" xfId="58" applyFont="1" applyBorder="1" applyAlignment="1" applyProtection="1">
      <alignment horizontal="center" vertical="top"/>
      <protection hidden="1"/>
    </xf>
    <xf numFmtId="0" fontId="4" fillId="0" borderId="27" xfId="58" applyFont="1" applyBorder="1" applyAlignment="1" applyProtection="1">
      <alignment horizontal="center" vertical="top"/>
      <protection hidden="1"/>
    </xf>
    <xf numFmtId="0" fontId="4" fillId="0" borderId="19" xfId="58" applyFont="1" applyBorder="1" applyAlignment="1" applyProtection="1">
      <alignment horizontal="right" vertical="center" wrapText="1"/>
      <protection hidden="1"/>
    </xf>
    <xf numFmtId="0" fontId="4" fillId="0" borderId="20" xfId="58" applyFont="1" applyBorder="1" applyAlignment="1" applyProtection="1">
      <alignment horizontal="right" wrapText="1"/>
      <protection hidden="1"/>
    </xf>
    <xf numFmtId="49" fontId="5" fillId="0" borderId="28" xfId="52" applyNumberFormat="1" applyFill="1" applyBorder="1" applyAlignment="1" applyProtection="1">
      <alignment horizontal="left" vertical="center"/>
      <protection hidden="1" locked="0"/>
    </xf>
    <xf numFmtId="49" fontId="3" fillId="0" borderId="29" xfId="58" applyNumberFormat="1" applyFont="1" applyFill="1" applyBorder="1" applyAlignment="1" applyProtection="1">
      <alignment horizontal="left" vertical="center"/>
      <protection hidden="1" locked="0"/>
    </xf>
    <xf numFmtId="49" fontId="3" fillId="0" borderId="30" xfId="58" applyNumberFormat="1" applyFont="1" applyFill="1" applyBorder="1" applyAlignment="1" applyProtection="1">
      <alignment horizontal="left" vertical="center"/>
      <protection hidden="1" locked="0"/>
    </xf>
    <xf numFmtId="0" fontId="4" fillId="0" borderId="19" xfId="58" applyFont="1" applyBorder="1" applyAlignment="1" applyProtection="1">
      <alignment horizontal="right" vertical="center"/>
      <protection hidden="1"/>
    </xf>
    <xf numFmtId="0" fontId="4" fillId="0" borderId="20" xfId="58" applyFont="1" applyBorder="1" applyAlignment="1" applyProtection="1">
      <alignment horizontal="right"/>
      <protection hidden="1"/>
    </xf>
    <xf numFmtId="49" fontId="3" fillId="0" borderId="28" xfId="58" applyNumberFormat="1" applyFont="1" applyFill="1" applyBorder="1" applyAlignment="1" applyProtection="1">
      <alignment horizontal="left" vertical="center"/>
      <protection hidden="1" locked="0"/>
    </xf>
    <xf numFmtId="0" fontId="4" fillId="0" borderId="30" xfId="58" applyFont="1" applyFill="1" applyBorder="1" applyAlignment="1">
      <alignment horizontal="left" vertical="center"/>
      <protection/>
    </xf>
    <xf numFmtId="0" fontId="14" fillId="0" borderId="0" xfId="63" applyFont="1" applyBorder="1" applyAlignment="1" applyProtection="1">
      <alignment horizontal="left"/>
      <protection hidden="1"/>
    </xf>
    <xf numFmtId="0" fontId="15" fillId="0" borderId="0" xfId="63" applyFont="1" applyBorder="1" applyAlignment="1">
      <alignment/>
      <protection/>
    </xf>
    <xf numFmtId="49" fontId="3" fillId="0" borderId="28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3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8" applyFont="1" applyFill="1" applyBorder="1" applyAlignment="1" applyProtection="1">
      <alignment horizontal="left" vertical="center"/>
      <protection hidden="1" locked="0"/>
    </xf>
    <xf numFmtId="0" fontId="4" fillId="0" borderId="29" xfId="58" applyFont="1" applyFill="1" applyBorder="1" applyAlignment="1">
      <alignment/>
      <protection/>
    </xf>
    <xf numFmtId="0" fontId="4" fillId="0" borderId="30" xfId="58" applyFont="1" applyFill="1" applyBorder="1" applyAlignment="1">
      <alignment/>
      <protection/>
    </xf>
    <xf numFmtId="0" fontId="3" fillId="0" borderId="28" xfId="58" applyFont="1" applyFill="1" applyBorder="1" applyAlignment="1" applyProtection="1">
      <alignment horizontal="right" vertical="center"/>
      <protection hidden="1" locked="0"/>
    </xf>
    <xf numFmtId="0" fontId="3" fillId="0" borderId="29" xfId="58" applyFont="1" applyFill="1" applyBorder="1" applyAlignment="1" applyProtection="1">
      <alignment horizontal="right" vertical="center"/>
      <protection hidden="1" locked="0"/>
    </xf>
    <xf numFmtId="0" fontId="3" fillId="0" borderId="30" xfId="58" applyFont="1" applyFill="1" applyBorder="1" applyAlignment="1" applyProtection="1">
      <alignment horizontal="right" vertical="center"/>
      <protection hidden="1" locked="0"/>
    </xf>
    <xf numFmtId="0" fontId="10" fillId="0" borderId="31" xfId="58" applyFont="1" applyBorder="1" applyAlignment="1">
      <alignment/>
      <protection/>
    </xf>
    <xf numFmtId="0" fontId="10" fillId="0" borderId="22" xfId="58" applyFont="1" applyBorder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22" xfId="58" applyFont="1" applyBorder="1" applyAlignment="1" applyProtection="1">
      <alignment horizontal="center"/>
      <protection hidden="1"/>
    </xf>
    <xf numFmtId="0" fontId="3" fillId="0" borderId="29" xfId="58" applyFont="1" applyFill="1" applyBorder="1" applyAlignment="1" applyProtection="1">
      <alignment horizontal="left" vertical="center"/>
      <protection hidden="1" locked="0"/>
    </xf>
    <xf numFmtId="0" fontId="3" fillId="0" borderId="30" xfId="58" applyFont="1" applyFill="1" applyBorder="1" applyAlignment="1" applyProtection="1">
      <alignment horizontal="left" vertical="center"/>
      <protection hidden="1" locked="0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1" fontId="3" fillId="0" borderId="28" xfId="58" applyNumberFormat="1" applyFont="1" applyFill="1" applyBorder="1" applyAlignment="1" applyProtection="1">
      <alignment horizontal="center" vertical="center"/>
      <protection hidden="1" locked="0"/>
    </xf>
    <xf numFmtId="1" fontId="3" fillId="0" borderId="30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horizontal="right" vertical="center"/>
      <protection hidden="1"/>
    </xf>
    <xf numFmtId="0" fontId="4" fillId="0" borderId="19" xfId="58" applyFont="1" applyBorder="1" applyAlignment="1" applyProtection="1">
      <alignment horizontal="center" vertical="center"/>
      <protection hidden="1"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vertical="center"/>
      <protection/>
    </xf>
    <xf numFmtId="0" fontId="4" fillId="0" borderId="20" xfId="58" applyFont="1" applyBorder="1" applyAlignment="1">
      <alignment horizontal="center"/>
      <protection/>
    </xf>
    <xf numFmtId="0" fontId="16" fillId="0" borderId="28" xfId="52" applyFont="1" applyFill="1" applyBorder="1" applyAlignment="1" applyProtection="1">
      <alignment/>
      <protection hidden="1" locked="0"/>
    </xf>
    <xf numFmtId="0" fontId="3" fillId="0" borderId="29" xfId="58" applyFont="1" applyFill="1" applyBorder="1" applyAlignment="1" applyProtection="1">
      <alignment/>
      <protection hidden="1" locked="0"/>
    </xf>
    <xf numFmtId="0" fontId="3" fillId="0" borderId="30" xfId="58" applyFont="1" applyFill="1" applyBorder="1" applyAlignment="1" applyProtection="1">
      <alignment/>
      <protection hidden="1" locked="0"/>
    </xf>
    <xf numFmtId="0" fontId="5" fillId="0" borderId="28" xfId="52" applyFill="1" applyBorder="1" applyAlignment="1" applyProtection="1">
      <alignment/>
      <protection hidden="1" locked="0"/>
    </xf>
    <xf numFmtId="0" fontId="4" fillId="0" borderId="29" xfId="58" applyFont="1" applyFill="1" applyBorder="1" applyAlignment="1">
      <alignment horizontal="left"/>
      <protection/>
    </xf>
    <xf numFmtId="0" fontId="4" fillId="0" borderId="30" xfId="58" applyFont="1" applyFill="1" applyBorder="1" applyAlignment="1">
      <alignment horizontal="left"/>
      <protection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19" xfId="58" applyFont="1" applyBorder="1" applyAlignment="1" applyProtection="1">
      <alignment horizontal="right" wrapText="1"/>
      <protection hidden="1"/>
    </xf>
    <xf numFmtId="0" fontId="3" fillId="0" borderId="19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20" xfId="58" applyFont="1" applyFill="1" applyBorder="1" applyAlignment="1" applyProtection="1">
      <alignment horizontal="left" vertical="center" wrapText="1"/>
      <protection hidden="1"/>
    </xf>
    <xf numFmtId="0" fontId="11" fillId="0" borderId="19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0" xfId="58" applyFont="1" applyBorder="1" applyAlignment="1" applyProtection="1">
      <alignment horizontal="center" vertical="center" wrapText="1"/>
      <protection hidden="1"/>
    </xf>
    <xf numFmtId="0" fontId="2" fillId="0" borderId="19" xfId="58" applyFont="1" applyBorder="1" applyAlignment="1" applyProtection="1">
      <alignment horizontal="right" vertical="center" wrapText="1"/>
      <protection hidden="1"/>
    </xf>
    <xf numFmtId="0" fontId="2" fillId="0" borderId="20" xfId="58" applyFont="1" applyBorder="1" applyAlignment="1" applyProtection="1">
      <alignment horizontal="right" wrapText="1"/>
      <protection hidden="1"/>
    </xf>
    <xf numFmtId="0" fontId="4" fillId="0" borderId="29" xfId="58" applyFont="1" applyFill="1" applyBorder="1" applyAlignment="1">
      <alignment horizontal="left" vertical="center"/>
      <protection/>
    </xf>
    <xf numFmtId="0" fontId="4" fillId="0" borderId="2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top" wrapText="1" indent="1"/>
    </xf>
    <xf numFmtId="0" fontId="3" fillId="0" borderId="32" xfId="0" applyFont="1" applyFill="1" applyBorder="1" applyAlignment="1">
      <alignment horizontal="left" vertical="top" wrapText="1" indent="1"/>
    </xf>
    <xf numFmtId="0" fontId="3" fillId="0" borderId="33" xfId="0" applyFont="1" applyFill="1" applyBorder="1" applyAlignment="1">
      <alignment horizontal="left" vertical="top" wrapText="1" indent="1"/>
    </xf>
    <xf numFmtId="0" fontId="3" fillId="0" borderId="3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top" wrapText="1" indent="1"/>
    </xf>
    <xf numFmtId="0" fontId="3" fillId="0" borderId="39" xfId="0" applyFont="1" applyFill="1" applyBorder="1" applyAlignment="1">
      <alignment horizontal="left" vertical="top" wrapText="1" indent="1"/>
    </xf>
    <xf numFmtId="0" fontId="3" fillId="0" borderId="40" xfId="0" applyFont="1" applyFill="1" applyBorder="1" applyAlignment="1">
      <alignment horizontal="left" vertical="top" wrapText="1" indent="1"/>
    </xf>
    <xf numFmtId="0" fontId="3" fillId="0" borderId="18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Style 1 2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je@adplastik.hr" TargetMode="External" /><Relationship Id="rId2" Type="http://schemas.openxmlformats.org/officeDocument/2006/relationships/hyperlink" Target="http://www.adplastik.hr/" TargetMode="External" /><Relationship Id="rId3" Type="http://schemas.openxmlformats.org/officeDocument/2006/relationships/hyperlink" Target="mailto:kresimir.jurun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4" width="9.140625" style="8" customWidth="1"/>
    <col min="5" max="5" width="11.00390625" style="8" customWidth="1"/>
    <col min="6" max="6" width="9.140625" style="8" customWidth="1"/>
    <col min="7" max="7" width="15.140625" style="8" customWidth="1"/>
    <col min="8" max="8" width="19.28125" style="8" customWidth="1"/>
    <col min="9" max="9" width="14.421875" style="8" customWidth="1"/>
    <col min="10" max="10" width="5.8515625" style="8" customWidth="1"/>
    <col min="11" max="16384" width="9.140625" style="8" customWidth="1"/>
  </cols>
  <sheetData>
    <row r="1" spans="1:9" ht="15.75" customHeight="1">
      <c r="A1" s="141" t="s">
        <v>230</v>
      </c>
      <c r="B1" s="142"/>
      <c r="C1" s="142"/>
      <c r="D1" s="80"/>
      <c r="E1" s="80"/>
      <c r="F1" s="80"/>
      <c r="G1" s="80"/>
      <c r="H1" s="80"/>
      <c r="I1" s="81"/>
    </row>
    <row r="2" spans="1:9" ht="12.75" customHeight="1">
      <c r="A2" s="168" t="s">
        <v>231</v>
      </c>
      <c r="B2" s="169"/>
      <c r="C2" s="169"/>
      <c r="D2" s="170"/>
      <c r="E2" s="82" t="s">
        <v>261</v>
      </c>
      <c r="F2" s="53"/>
      <c r="G2" s="9" t="s">
        <v>207</v>
      </c>
      <c r="H2" s="82" t="s">
        <v>265</v>
      </c>
      <c r="I2" s="83"/>
    </row>
    <row r="3" spans="1:9" ht="12.75">
      <c r="A3" s="84"/>
      <c r="B3" s="10"/>
      <c r="C3" s="10"/>
      <c r="D3" s="10"/>
      <c r="E3" s="11"/>
      <c r="F3" s="11"/>
      <c r="G3" s="10"/>
      <c r="H3" s="10"/>
      <c r="I3" s="85"/>
    </row>
    <row r="4" spans="1:9" ht="15.75" customHeight="1">
      <c r="A4" s="171" t="s">
        <v>232</v>
      </c>
      <c r="B4" s="172"/>
      <c r="C4" s="172"/>
      <c r="D4" s="172"/>
      <c r="E4" s="172"/>
      <c r="F4" s="172"/>
      <c r="G4" s="172"/>
      <c r="H4" s="172"/>
      <c r="I4" s="173"/>
    </row>
    <row r="5" spans="1:9" ht="12.75">
      <c r="A5" s="86"/>
      <c r="B5" s="16"/>
      <c r="C5" s="16"/>
      <c r="D5" s="16"/>
      <c r="E5" s="12"/>
      <c r="F5" s="87"/>
      <c r="G5" s="13"/>
      <c r="H5" s="14"/>
      <c r="I5" s="88"/>
    </row>
    <row r="6" spans="1:9" ht="12.75">
      <c r="A6" s="127" t="s">
        <v>233</v>
      </c>
      <c r="B6" s="128"/>
      <c r="C6" s="133" t="s">
        <v>251</v>
      </c>
      <c r="D6" s="134"/>
      <c r="E6" s="76"/>
      <c r="F6" s="76"/>
      <c r="G6" s="76"/>
      <c r="H6" s="76"/>
      <c r="I6" s="89"/>
    </row>
    <row r="7" spans="1:9" ht="12.75">
      <c r="A7" s="55"/>
      <c r="B7" s="77"/>
      <c r="C7" s="16"/>
      <c r="D7" s="16"/>
      <c r="E7" s="76"/>
      <c r="F7" s="76"/>
      <c r="G7" s="76"/>
      <c r="H7" s="76"/>
      <c r="I7" s="89"/>
    </row>
    <row r="8" spans="1:9" ht="12.75" customHeight="1">
      <c r="A8" s="174" t="s">
        <v>234</v>
      </c>
      <c r="B8" s="175"/>
      <c r="C8" s="133" t="s">
        <v>252</v>
      </c>
      <c r="D8" s="134"/>
      <c r="E8" s="76"/>
      <c r="F8" s="76"/>
      <c r="G8" s="76"/>
      <c r="H8" s="76"/>
      <c r="I8" s="43"/>
    </row>
    <row r="9" spans="1:9" ht="12.75">
      <c r="A9" s="90"/>
      <c r="B9" s="78"/>
      <c r="C9" s="44"/>
      <c r="D9" s="45"/>
      <c r="E9" s="16"/>
      <c r="F9" s="16"/>
      <c r="G9" s="16"/>
      <c r="H9" s="16"/>
      <c r="I9" s="43"/>
    </row>
    <row r="10" spans="1:9" ht="12.75" customHeight="1">
      <c r="A10" s="122" t="s">
        <v>235</v>
      </c>
      <c r="B10" s="166"/>
      <c r="C10" s="133" t="s">
        <v>253</v>
      </c>
      <c r="D10" s="134"/>
      <c r="E10" s="16"/>
      <c r="F10" s="16"/>
      <c r="G10" s="16"/>
      <c r="H10" s="16"/>
      <c r="I10" s="43"/>
    </row>
    <row r="11" spans="1:9" ht="13.5" customHeight="1">
      <c r="A11" s="167"/>
      <c r="B11" s="166"/>
      <c r="C11" s="16"/>
      <c r="D11" s="16"/>
      <c r="E11" s="16"/>
      <c r="F11" s="16"/>
      <c r="G11" s="16"/>
      <c r="H11" s="16"/>
      <c r="I11" s="43"/>
    </row>
    <row r="12" spans="1:9" ht="12.75">
      <c r="A12" s="127" t="s">
        <v>236</v>
      </c>
      <c r="B12" s="128"/>
      <c r="C12" s="135" t="s">
        <v>315</v>
      </c>
      <c r="D12" s="147"/>
      <c r="E12" s="147"/>
      <c r="F12" s="147"/>
      <c r="G12" s="147"/>
      <c r="H12" s="147"/>
      <c r="I12" s="148"/>
    </row>
    <row r="13" spans="1:9" ht="12.75">
      <c r="A13" s="55"/>
      <c r="B13" s="77"/>
      <c r="C13" s="46"/>
      <c r="D13" s="16"/>
      <c r="E13" s="16"/>
      <c r="F13" s="16"/>
      <c r="G13" s="16"/>
      <c r="H13" s="16"/>
      <c r="I13" s="43"/>
    </row>
    <row r="14" spans="1:9" ht="12.75">
      <c r="A14" s="127" t="s">
        <v>218</v>
      </c>
      <c r="B14" s="128"/>
      <c r="C14" s="151">
        <v>21210</v>
      </c>
      <c r="D14" s="152"/>
      <c r="E14" s="16"/>
      <c r="F14" s="135" t="s">
        <v>313</v>
      </c>
      <c r="G14" s="176"/>
      <c r="H14" s="176"/>
      <c r="I14" s="130"/>
    </row>
    <row r="15" spans="1:9" ht="13.5" customHeight="1">
      <c r="A15" s="55"/>
      <c r="B15" s="77"/>
      <c r="C15" s="16"/>
      <c r="D15" s="16"/>
      <c r="E15" s="16"/>
      <c r="F15" s="16"/>
      <c r="G15" s="16"/>
      <c r="H15" s="16"/>
      <c r="I15" s="43"/>
    </row>
    <row r="16" spans="1:9" ht="12.75">
      <c r="A16" s="127" t="s">
        <v>237</v>
      </c>
      <c r="B16" s="128"/>
      <c r="C16" s="135" t="s">
        <v>255</v>
      </c>
      <c r="D16" s="176"/>
      <c r="E16" s="176"/>
      <c r="F16" s="176"/>
      <c r="G16" s="176"/>
      <c r="H16" s="176"/>
      <c r="I16" s="130"/>
    </row>
    <row r="17" spans="1:9" ht="13.5" customHeight="1">
      <c r="A17" s="55"/>
      <c r="B17" s="77"/>
      <c r="C17" s="16"/>
      <c r="D17" s="16"/>
      <c r="E17" s="16"/>
      <c r="F17" s="16"/>
      <c r="G17" s="16"/>
      <c r="H17" s="16"/>
      <c r="I17" s="43"/>
    </row>
    <row r="18" spans="1:9" ht="12.75">
      <c r="A18" s="127" t="s">
        <v>224</v>
      </c>
      <c r="B18" s="128"/>
      <c r="C18" s="159" t="s">
        <v>268</v>
      </c>
      <c r="D18" s="160"/>
      <c r="E18" s="160"/>
      <c r="F18" s="160"/>
      <c r="G18" s="160"/>
      <c r="H18" s="160"/>
      <c r="I18" s="161"/>
    </row>
    <row r="19" spans="1:9" ht="13.5" customHeight="1">
      <c r="A19" s="55"/>
      <c r="B19" s="77"/>
      <c r="C19" s="46"/>
      <c r="D19" s="16"/>
      <c r="E19" s="16"/>
      <c r="F19" s="16"/>
      <c r="G19" s="16"/>
      <c r="H19" s="16"/>
      <c r="I19" s="43"/>
    </row>
    <row r="20" spans="1:9" ht="12.75">
      <c r="A20" s="127" t="s">
        <v>238</v>
      </c>
      <c r="B20" s="128"/>
      <c r="C20" s="162" t="s">
        <v>256</v>
      </c>
      <c r="D20" s="160"/>
      <c r="E20" s="160"/>
      <c r="F20" s="160"/>
      <c r="G20" s="160"/>
      <c r="H20" s="160"/>
      <c r="I20" s="161"/>
    </row>
    <row r="21" spans="1:9" ht="12.75">
      <c r="A21" s="55"/>
      <c r="B21" s="77"/>
      <c r="C21" s="46"/>
      <c r="D21" s="16"/>
      <c r="E21" s="16"/>
      <c r="F21" s="16"/>
      <c r="G21" s="16"/>
      <c r="H21" s="16"/>
      <c r="I21" s="43"/>
    </row>
    <row r="22" spans="1:9" ht="12.75" customHeight="1">
      <c r="A22" s="127" t="s">
        <v>241</v>
      </c>
      <c r="B22" s="128"/>
      <c r="C22" s="91">
        <v>406</v>
      </c>
      <c r="D22" s="135" t="s">
        <v>313</v>
      </c>
      <c r="E22" s="163"/>
      <c r="F22" s="164"/>
      <c r="G22" s="127"/>
      <c r="H22" s="165"/>
      <c r="I22" s="92"/>
    </row>
    <row r="23" spans="1:9" ht="20.25" customHeight="1">
      <c r="A23" s="55"/>
      <c r="B23" s="77"/>
      <c r="C23" s="16"/>
      <c r="D23" s="16"/>
      <c r="E23" s="16"/>
      <c r="F23" s="16"/>
      <c r="G23" s="16"/>
      <c r="H23" s="16"/>
      <c r="I23" s="43"/>
    </row>
    <row r="24" spans="1:9" ht="12.75" customHeight="1">
      <c r="A24" s="127" t="s">
        <v>240</v>
      </c>
      <c r="B24" s="128"/>
      <c r="C24" s="91">
        <v>17</v>
      </c>
      <c r="D24" s="135" t="s">
        <v>314</v>
      </c>
      <c r="E24" s="147"/>
      <c r="F24" s="147"/>
      <c r="G24" s="148"/>
      <c r="H24" s="93" t="s">
        <v>242</v>
      </c>
      <c r="I24" s="94">
        <v>2134</v>
      </c>
    </row>
    <row r="25" spans="1:9" ht="12.75">
      <c r="A25" s="55"/>
      <c r="B25" s="77"/>
      <c r="C25" s="16"/>
      <c r="D25" s="16"/>
      <c r="E25" s="16"/>
      <c r="F25" s="16"/>
      <c r="G25" s="77"/>
      <c r="H25" s="77" t="s">
        <v>219</v>
      </c>
      <c r="I25" s="95"/>
    </row>
    <row r="26" spans="1:9" ht="12.75">
      <c r="A26" s="127" t="s">
        <v>239</v>
      </c>
      <c r="B26" s="128"/>
      <c r="C26" s="96" t="s">
        <v>293</v>
      </c>
      <c r="D26" s="17"/>
      <c r="E26" s="64"/>
      <c r="F26" s="16"/>
      <c r="G26" s="153" t="s">
        <v>220</v>
      </c>
      <c r="H26" s="128"/>
      <c r="I26" s="97" t="s">
        <v>257</v>
      </c>
    </row>
    <row r="27" spans="1:9" ht="19.5" customHeight="1">
      <c r="A27" s="55"/>
      <c r="B27" s="77"/>
      <c r="C27" s="16"/>
      <c r="D27" s="16"/>
      <c r="E27" s="16"/>
      <c r="F27" s="16"/>
      <c r="G27" s="16"/>
      <c r="H27" s="16"/>
      <c r="I27" s="98"/>
    </row>
    <row r="28" spans="1:9" ht="12.75">
      <c r="A28" s="154" t="s">
        <v>221</v>
      </c>
      <c r="B28" s="155"/>
      <c r="C28" s="156"/>
      <c r="D28" s="156"/>
      <c r="E28" s="155" t="s">
        <v>222</v>
      </c>
      <c r="F28" s="157"/>
      <c r="G28" s="157"/>
      <c r="H28" s="156" t="s">
        <v>243</v>
      </c>
      <c r="I28" s="158"/>
    </row>
    <row r="29" spans="1:9" ht="12.75">
      <c r="A29" s="99"/>
      <c r="B29" s="64"/>
      <c r="C29" s="64"/>
      <c r="D29" s="45"/>
      <c r="E29" s="16"/>
      <c r="F29" s="16"/>
      <c r="G29" s="16"/>
      <c r="H29" s="54"/>
      <c r="I29" s="98"/>
    </row>
    <row r="30" spans="1:9" ht="12.75">
      <c r="A30" s="138" t="s">
        <v>254</v>
      </c>
      <c r="B30" s="139"/>
      <c r="C30" s="139"/>
      <c r="D30" s="140"/>
      <c r="E30" s="138" t="s">
        <v>304</v>
      </c>
      <c r="F30" s="139"/>
      <c r="G30" s="140"/>
      <c r="H30" s="133" t="s">
        <v>251</v>
      </c>
      <c r="I30" s="134"/>
    </row>
    <row r="31" spans="1:9" ht="12.75">
      <c r="A31" s="55"/>
      <c r="B31" s="77"/>
      <c r="C31" s="46"/>
      <c r="D31" s="149"/>
      <c r="E31" s="149"/>
      <c r="F31" s="149"/>
      <c r="G31" s="150"/>
      <c r="H31" s="16"/>
      <c r="I31" s="56"/>
    </row>
    <row r="32" spans="1:9" ht="12.75">
      <c r="A32" s="138" t="s">
        <v>297</v>
      </c>
      <c r="B32" s="139"/>
      <c r="C32" s="139"/>
      <c r="D32" s="140"/>
      <c r="E32" s="138" t="s">
        <v>305</v>
      </c>
      <c r="F32" s="139"/>
      <c r="G32" s="140"/>
      <c r="H32" s="151">
        <v>1036300221935</v>
      </c>
      <c r="I32" s="152"/>
    </row>
    <row r="33" spans="1:9" ht="12.75">
      <c r="A33" s="55"/>
      <c r="B33" s="77"/>
      <c r="C33" s="46"/>
      <c r="D33" s="75"/>
      <c r="E33" s="75"/>
      <c r="F33" s="75"/>
      <c r="G33" s="76"/>
      <c r="H33" s="16"/>
      <c r="I33" s="57"/>
    </row>
    <row r="34" spans="1:9" ht="12.75">
      <c r="A34" s="138" t="s">
        <v>298</v>
      </c>
      <c r="B34" s="139"/>
      <c r="C34" s="139"/>
      <c r="D34" s="140"/>
      <c r="E34" s="138" t="s">
        <v>306</v>
      </c>
      <c r="F34" s="139"/>
      <c r="G34" s="140"/>
      <c r="H34" s="133" t="s">
        <v>301</v>
      </c>
      <c r="I34" s="134"/>
    </row>
    <row r="35" spans="1:9" ht="12.75">
      <c r="A35" s="55"/>
      <c r="B35" s="77"/>
      <c r="C35" s="46"/>
      <c r="D35" s="75"/>
      <c r="E35" s="75"/>
      <c r="F35" s="75"/>
      <c r="G35" s="76"/>
      <c r="H35" s="16"/>
      <c r="I35" s="57"/>
    </row>
    <row r="36" spans="1:9" ht="12.75">
      <c r="A36" s="138" t="s">
        <v>299</v>
      </c>
      <c r="B36" s="139"/>
      <c r="C36" s="139"/>
      <c r="D36" s="140"/>
      <c r="E36" s="138" t="s">
        <v>307</v>
      </c>
      <c r="F36" s="139"/>
      <c r="G36" s="140"/>
      <c r="H36" s="133" t="s">
        <v>302</v>
      </c>
      <c r="I36" s="134"/>
    </row>
    <row r="37" spans="1:9" ht="12.75">
      <c r="A37" s="58"/>
      <c r="B37" s="59"/>
      <c r="C37" s="144"/>
      <c r="D37" s="145"/>
      <c r="E37" s="16"/>
      <c r="F37" s="144"/>
      <c r="G37" s="145"/>
      <c r="H37" s="16"/>
      <c r="I37" s="43"/>
    </row>
    <row r="38" spans="1:9" ht="12.75">
      <c r="A38" s="138" t="s">
        <v>300</v>
      </c>
      <c r="B38" s="139"/>
      <c r="C38" s="139"/>
      <c r="D38" s="140"/>
      <c r="E38" s="138" t="s">
        <v>308</v>
      </c>
      <c r="F38" s="139"/>
      <c r="G38" s="140"/>
      <c r="H38" s="133" t="s">
        <v>303</v>
      </c>
      <c r="I38" s="134"/>
    </row>
    <row r="39" spans="1:9" ht="12.75">
      <c r="A39" s="58"/>
      <c r="B39" s="59"/>
      <c r="C39" s="73"/>
      <c r="D39" s="74"/>
      <c r="E39" s="16"/>
      <c r="F39" s="73"/>
      <c r="G39" s="74"/>
      <c r="H39" s="16"/>
      <c r="I39" s="43"/>
    </row>
    <row r="40" spans="1:9" ht="12.75">
      <c r="A40" s="138"/>
      <c r="B40" s="136"/>
      <c r="C40" s="136"/>
      <c r="D40" s="137"/>
      <c r="E40" s="138"/>
      <c r="F40" s="136"/>
      <c r="G40" s="136"/>
      <c r="H40" s="133"/>
      <c r="I40" s="134"/>
    </row>
    <row r="41" spans="1:9" ht="12.75">
      <c r="A41" s="100"/>
      <c r="B41" s="64"/>
      <c r="C41" s="64"/>
      <c r="D41" s="64"/>
      <c r="E41" s="15"/>
      <c r="F41" s="60"/>
      <c r="G41" s="60"/>
      <c r="H41" s="42"/>
      <c r="I41" s="101"/>
    </row>
    <row r="42" spans="1:9" ht="12.75">
      <c r="A42" s="58"/>
      <c r="B42" s="59"/>
      <c r="C42" s="73"/>
      <c r="D42" s="74"/>
      <c r="E42" s="16"/>
      <c r="F42" s="73"/>
      <c r="G42" s="74"/>
      <c r="H42" s="16"/>
      <c r="I42" s="43"/>
    </row>
    <row r="43" spans="1:9" ht="13.5" customHeight="1">
      <c r="A43" s="102"/>
      <c r="B43" s="61"/>
      <c r="C43" s="61"/>
      <c r="D43" s="44"/>
      <c r="E43" s="44"/>
      <c r="F43" s="61"/>
      <c r="G43" s="44"/>
      <c r="H43" s="44"/>
      <c r="I43" s="103"/>
    </row>
    <row r="44" spans="1:9" ht="12.75" customHeight="1">
      <c r="A44" s="122" t="s">
        <v>244</v>
      </c>
      <c r="B44" s="123"/>
      <c r="C44" s="133"/>
      <c r="D44" s="134"/>
      <c r="E44" s="45"/>
      <c r="F44" s="135"/>
      <c r="G44" s="136"/>
      <c r="H44" s="136"/>
      <c r="I44" s="137"/>
    </row>
    <row r="45" spans="1:9" ht="13.5" customHeight="1">
      <c r="A45" s="58"/>
      <c r="B45" s="59"/>
      <c r="C45" s="144"/>
      <c r="D45" s="145"/>
      <c r="E45" s="16"/>
      <c r="F45" s="144"/>
      <c r="G45" s="146"/>
      <c r="H45" s="62"/>
      <c r="I45" s="104"/>
    </row>
    <row r="46" spans="1:9" ht="12.75" customHeight="1">
      <c r="A46" s="122" t="s">
        <v>245</v>
      </c>
      <c r="B46" s="123"/>
      <c r="C46" s="135" t="s">
        <v>309</v>
      </c>
      <c r="D46" s="147"/>
      <c r="E46" s="147"/>
      <c r="F46" s="147"/>
      <c r="G46" s="147"/>
      <c r="H46" s="147"/>
      <c r="I46" s="148"/>
    </row>
    <row r="47" spans="1:9" ht="13.5" customHeight="1">
      <c r="A47" s="55"/>
      <c r="B47" s="77"/>
      <c r="C47" s="46" t="s">
        <v>223</v>
      </c>
      <c r="D47" s="16"/>
      <c r="E47" s="16"/>
      <c r="F47" s="16"/>
      <c r="G47" s="16"/>
      <c r="H47" s="16"/>
      <c r="I47" s="43"/>
    </row>
    <row r="48" spans="1:9" ht="12.75" customHeight="1">
      <c r="A48" s="122" t="s">
        <v>246</v>
      </c>
      <c r="B48" s="123"/>
      <c r="C48" s="129" t="s">
        <v>295</v>
      </c>
      <c r="D48" s="125"/>
      <c r="E48" s="126"/>
      <c r="F48" s="16"/>
      <c r="G48" s="93" t="s">
        <v>247</v>
      </c>
      <c r="H48" s="129" t="s">
        <v>296</v>
      </c>
      <c r="I48" s="126"/>
    </row>
    <row r="49" spans="1:9" ht="12.75">
      <c r="A49" s="55"/>
      <c r="B49" s="77"/>
      <c r="C49" s="46"/>
      <c r="D49" s="16"/>
      <c r="E49" s="16"/>
      <c r="F49" s="16"/>
      <c r="G49" s="16"/>
      <c r="H49" s="16"/>
      <c r="I49" s="43"/>
    </row>
    <row r="50" spans="1:9" ht="12.75" customHeight="1">
      <c r="A50" s="122" t="s">
        <v>224</v>
      </c>
      <c r="B50" s="123"/>
      <c r="C50" s="124" t="s">
        <v>294</v>
      </c>
      <c r="D50" s="125"/>
      <c r="E50" s="125"/>
      <c r="F50" s="125"/>
      <c r="G50" s="125"/>
      <c r="H50" s="125"/>
      <c r="I50" s="126"/>
    </row>
    <row r="51" spans="1:9" ht="12.75">
      <c r="A51" s="55"/>
      <c r="B51" s="77"/>
      <c r="C51" s="16"/>
      <c r="D51" s="16"/>
      <c r="E51" s="16"/>
      <c r="F51" s="16"/>
      <c r="G51" s="16"/>
      <c r="H51" s="16"/>
      <c r="I51" s="43"/>
    </row>
    <row r="52" spans="1:9" ht="12.75">
      <c r="A52" s="127" t="s">
        <v>225</v>
      </c>
      <c r="B52" s="128"/>
      <c r="C52" s="129" t="s">
        <v>310</v>
      </c>
      <c r="D52" s="125"/>
      <c r="E52" s="125"/>
      <c r="F52" s="125"/>
      <c r="G52" s="125"/>
      <c r="H52" s="125"/>
      <c r="I52" s="130"/>
    </row>
    <row r="53" spans="1:9" ht="12.75">
      <c r="A53" s="63"/>
      <c r="B53" s="44"/>
      <c r="C53" s="143" t="s">
        <v>226</v>
      </c>
      <c r="D53" s="143"/>
      <c r="E53" s="143"/>
      <c r="F53" s="143"/>
      <c r="G53" s="143"/>
      <c r="H53" s="143"/>
      <c r="I53" s="105"/>
    </row>
    <row r="54" spans="1:9" ht="12.75">
      <c r="A54" s="63"/>
      <c r="B54" s="44"/>
      <c r="C54" s="72"/>
      <c r="D54" s="72"/>
      <c r="E54" s="72"/>
      <c r="F54" s="72"/>
      <c r="G54" s="72"/>
      <c r="H54" s="72"/>
      <c r="I54" s="105"/>
    </row>
    <row r="55" spans="1:9" ht="12.75">
      <c r="A55" s="63"/>
      <c r="B55" s="131" t="s">
        <v>227</v>
      </c>
      <c r="C55" s="132"/>
      <c r="D55" s="132"/>
      <c r="E55" s="132"/>
      <c r="F55" s="106"/>
      <c r="G55" s="106"/>
      <c r="H55" s="106"/>
      <c r="I55" s="107"/>
    </row>
    <row r="56" spans="1:9" ht="28.5" customHeight="1">
      <c r="A56" s="63"/>
      <c r="B56" s="117" t="s">
        <v>250</v>
      </c>
      <c r="C56" s="118"/>
      <c r="D56" s="118"/>
      <c r="E56" s="118"/>
      <c r="F56" s="118"/>
      <c r="G56" s="118"/>
      <c r="H56" s="118"/>
      <c r="I56" s="119"/>
    </row>
    <row r="57" spans="1:10" ht="12.75">
      <c r="A57" s="63"/>
      <c r="B57" s="114" t="s">
        <v>249</v>
      </c>
      <c r="C57" s="115"/>
      <c r="D57" s="115"/>
      <c r="E57" s="115"/>
      <c r="F57" s="115"/>
      <c r="G57" s="115"/>
      <c r="H57" s="115"/>
      <c r="I57" s="107"/>
      <c r="J57" s="65"/>
    </row>
    <row r="58" spans="1:10" ht="12.75">
      <c r="A58" s="63"/>
      <c r="B58" s="114" t="s">
        <v>248</v>
      </c>
      <c r="C58" s="115"/>
      <c r="D58" s="115"/>
      <c r="E58" s="115"/>
      <c r="F58" s="115"/>
      <c r="G58" s="115"/>
      <c r="H58" s="115"/>
      <c r="I58" s="116"/>
      <c r="J58" s="65"/>
    </row>
    <row r="59" spans="1:10" ht="12.75">
      <c r="A59" s="63" t="s">
        <v>1</v>
      </c>
      <c r="B59" s="70"/>
      <c r="C59" s="71"/>
      <c r="D59" s="71"/>
      <c r="E59" s="71"/>
      <c r="F59" s="71"/>
      <c r="G59" s="71"/>
      <c r="H59" s="71"/>
      <c r="I59" s="108"/>
      <c r="J59" s="65"/>
    </row>
    <row r="60" spans="1:10" ht="13.5" thickBot="1">
      <c r="A60" s="41"/>
      <c r="B60" s="16"/>
      <c r="C60" s="16"/>
      <c r="D60" s="16"/>
      <c r="F60" s="16"/>
      <c r="G60" s="109"/>
      <c r="H60" s="110"/>
      <c r="I60" s="111"/>
      <c r="J60" s="65"/>
    </row>
    <row r="61" spans="1:9" ht="12.75">
      <c r="A61" s="86"/>
      <c r="B61" s="16"/>
      <c r="C61" s="16"/>
      <c r="D61" s="16"/>
      <c r="E61" s="16" t="s">
        <v>229</v>
      </c>
      <c r="F61" s="64"/>
      <c r="G61" s="120" t="s">
        <v>228</v>
      </c>
      <c r="H61" s="120"/>
      <c r="I61" s="121"/>
    </row>
  </sheetData>
  <sheetProtection/>
  <protectedRanges>
    <protectedRange sqref="C26 A30:I30 A32:G32 A34:D34" name="Range1"/>
    <protectedRange sqref="C6:D6 C8:D8 C10:D10" name="Range1_1_1"/>
    <protectedRange sqref="C14:D14 F14:I14" name="Range1_2_1"/>
    <protectedRange sqref="C16:I16 C18:I18 C20:I20 C22:F22" name="Range1_3"/>
    <protectedRange sqref="C24" name="Range1_3_1"/>
    <protectedRange sqref="I26" name="Range1_3_2"/>
    <protectedRange sqref="E2" name="Range1_2"/>
    <protectedRange sqref="H2" name="Range1_5"/>
    <protectedRange sqref="I24" name="Range1_3_3"/>
    <protectedRange sqref="H32:I32" name="Range1_10"/>
    <protectedRange sqref="D24:G24" name="Range1_1"/>
    <protectedRange sqref="C12:I12" name="Range1_4"/>
  </protectedRanges>
  <mergeCells count="71"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8:B18"/>
    <mergeCell ref="C18:I18"/>
    <mergeCell ref="A20:B20"/>
    <mergeCell ref="C20:I20"/>
    <mergeCell ref="D22:F22"/>
    <mergeCell ref="G22:H22"/>
    <mergeCell ref="A22:B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6:B46"/>
    <mergeCell ref="A44:B44"/>
    <mergeCell ref="C44:D44"/>
    <mergeCell ref="F44:I44"/>
    <mergeCell ref="A48:B48"/>
    <mergeCell ref="C48:E48"/>
    <mergeCell ref="H48:I48"/>
    <mergeCell ref="B58:I58"/>
    <mergeCell ref="B57:H57"/>
    <mergeCell ref="B56:I56"/>
    <mergeCell ref="G61:I61"/>
    <mergeCell ref="A50:B50"/>
    <mergeCell ref="C50:I50"/>
    <mergeCell ref="A52:B52"/>
    <mergeCell ref="C52:I52"/>
    <mergeCell ref="B55:E55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'GENERAL DATA'!#REF!</formula>
    </cfRule>
  </conditionalFormatting>
  <hyperlinks>
    <hyperlink ref="C18" r:id="rId1" display="informacije@adplastik.hr"/>
    <hyperlink ref="C20" r:id="rId2" display="www.adplastik.hr"/>
    <hyperlink ref="C50" r:id="rId3" display="kresimir.jurun@adplastik.hr"/>
  </hyperlinks>
  <printOptions/>
  <pageMargins left="0.75" right="0.75" top="1" bottom="1" header="0.5" footer="0.5"/>
  <pageSetup horizontalDpi="600" verticalDpi="600" orientation="portrait" paperSize="9" scale="73" r:id="rId4"/>
  <ignoredErrors>
    <ignoredError sqref="H30:I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"/>
  <sheetViews>
    <sheetView view="pageBreakPreview" zoomScaleSheetLayoutView="100" zoomScalePageLayoutView="0" workbookViewId="0" topLeftCell="A1">
      <selection activeCell="A2" sqref="A2:K2"/>
    </sheetView>
  </sheetViews>
  <sheetFormatPr defaultColWidth="9.140625" defaultRowHeight="12.75"/>
  <cols>
    <col min="1" max="9" width="9.140625" style="22" customWidth="1"/>
    <col min="10" max="11" width="12.7109375" style="22" customWidth="1"/>
    <col min="12" max="16384" width="9.140625" style="22" customWidth="1"/>
  </cols>
  <sheetData>
    <row r="1" spans="1:11" ht="12.75" customHeight="1">
      <c r="A1" s="180" t="s">
        <v>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2.75" customHeight="1">
      <c r="A2" s="181" t="s">
        <v>262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12.75" customHeight="1">
      <c r="A3" s="182" t="s">
        <v>312</v>
      </c>
      <c r="B3" s="183"/>
      <c r="C3" s="183"/>
      <c r="D3" s="183"/>
      <c r="E3" s="183"/>
      <c r="F3" s="183"/>
      <c r="G3" s="183"/>
      <c r="H3" s="183"/>
      <c r="I3" s="183"/>
      <c r="J3" s="183"/>
      <c r="K3" s="184"/>
    </row>
    <row r="4" spans="1:11" ht="24">
      <c r="A4" s="185" t="s">
        <v>5</v>
      </c>
      <c r="B4" s="186"/>
      <c r="C4" s="186"/>
      <c r="D4" s="186"/>
      <c r="E4" s="186"/>
      <c r="F4" s="186"/>
      <c r="G4" s="186"/>
      <c r="H4" s="187"/>
      <c r="I4" s="25" t="s">
        <v>6</v>
      </c>
      <c r="J4" s="26" t="s">
        <v>259</v>
      </c>
      <c r="K4" s="27" t="s">
        <v>258</v>
      </c>
    </row>
    <row r="5" spans="1:11" ht="12.75">
      <c r="A5" s="188">
        <v>1</v>
      </c>
      <c r="B5" s="189"/>
      <c r="C5" s="189"/>
      <c r="D5" s="189"/>
      <c r="E5" s="189"/>
      <c r="F5" s="189"/>
      <c r="G5" s="189"/>
      <c r="H5" s="190"/>
      <c r="I5" s="24">
        <v>2</v>
      </c>
      <c r="J5" s="79">
        <v>3</v>
      </c>
      <c r="K5" s="79">
        <v>4</v>
      </c>
    </row>
    <row r="6" spans="1:11" ht="12.75">
      <c r="A6" s="191" t="s">
        <v>58</v>
      </c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 customHeight="1">
      <c r="A7" s="194" t="s">
        <v>7</v>
      </c>
      <c r="B7" s="195"/>
      <c r="C7" s="195"/>
      <c r="D7" s="195"/>
      <c r="E7" s="195"/>
      <c r="F7" s="195"/>
      <c r="G7" s="195"/>
      <c r="H7" s="196"/>
      <c r="I7" s="3">
        <v>1</v>
      </c>
      <c r="J7" s="48"/>
      <c r="K7" s="48"/>
    </row>
    <row r="8" spans="1:11" ht="12.75" customHeight="1">
      <c r="A8" s="197" t="s">
        <v>292</v>
      </c>
      <c r="B8" s="198"/>
      <c r="C8" s="198"/>
      <c r="D8" s="198"/>
      <c r="E8" s="198"/>
      <c r="F8" s="198"/>
      <c r="G8" s="198"/>
      <c r="H8" s="199"/>
      <c r="I8" s="1">
        <v>2</v>
      </c>
      <c r="J8" s="49">
        <f>J9+J16+J26+J35+J39</f>
        <v>1005948798</v>
      </c>
      <c r="K8" s="49">
        <f>K9+K16+K26+K35+K39</f>
        <v>973692309</v>
      </c>
    </row>
    <row r="9" spans="1:11" ht="12.75" customHeight="1">
      <c r="A9" s="177" t="s">
        <v>8</v>
      </c>
      <c r="B9" s="178"/>
      <c r="C9" s="178"/>
      <c r="D9" s="178"/>
      <c r="E9" s="178"/>
      <c r="F9" s="178"/>
      <c r="G9" s="178"/>
      <c r="H9" s="179"/>
      <c r="I9" s="1">
        <v>3</v>
      </c>
      <c r="J9" s="49">
        <f>SUM(J10:J15)</f>
        <v>133591715</v>
      </c>
      <c r="K9" s="49">
        <f>SUM(K10:K15)</f>
        <v>126222033</v>
      </c>
    </row>
    <row r="10" spans="1:11" ht="12.75" customHeight="1">
      <c r="A10" s="177" t="s">
        <v>9</v>
      </c>
      <c r="B10" s="178"/>
      <c r="C10" s="178"/>
      <c r="D10" s="178"/>
      <c r="E10" s="178"/>
      <c r="F10" s="178"/>
      <c r="G10" s="178"/>
      <c r="H10" s="179"/>
      <c r="I10" s="1">
        <v>4</v>
      </c>
      <c r="J10" s="66">
        <v>80546532</v>
      </c>
      <c r="K10" s="5">
        <v>75853280</v>
      </c>
    </row>
    <row r="11" spans="1:11" ht="12.75" customHeight="1">
      <c r="A11" s="177" t="s">
        <v>10</v>
      </c>
      <c r="B11" s="178"/>
      <c r="C11" s="178"/>
      <c r="D11" s="178"/>
      <c r="E11" s="178"/>
      <c r="F11" s="178"/>
      <c r="G11" s="178"/>
      <c r="H11" s="179"/>
      <c r="I11" s="1">
        <v>5</v>
      </c>
      <c r="J11" s="66">
        <v>3564101</v>
      </c>
      <c r="K11" s="5">
        <v>3171115</v>
      </c>
    </row>
    <row r="12" spans="1:11" ht="12.75" customHeight="1">
      <c r="A12" s="177" t="s">
        <v>0</v>
      </c>
      <c r="B12" s="178"/>
      <c r="C12" s="178"/>
      <c r="D12" s="178"/>
      <c r="E12" s="178"/>
      <c r="F12" s="178"/>
      <c r="G12" s="178"/>
      <c r="H12" s="179"/>
      <c r="I12" s="1">
        <v>6</v>
      </c>
      <c r="J12" s="66">
        <v>7612311</v>
      </c>
      <c r="K12" s="5">
        <v>8383085</v>
      </c>
    </row>
    <row r="13" spans="1:11" ht="12.75" customHeight="1">
      <c r="A13" s="177" t="s">
        <v>11</v>
      </c>
      <c r="B13" s="178"/>
      <c r="C13" s="178"/>
      <c r="D13" s="178"/>
      <c r="E13" s="178"/>
      <c r="F13" s="178"/>
      <c r="G13" s="178"/>
      <c r="H13" s="179"/>
      <c r="I13" s="1">
        <v>7</v>
      </c>
      <c r="J13" s="66"/>
      <c r="K13" s="5"/>
    </row>
    <row r="14" spans="1:11" ht="12.75" customHeight="1">
      <c r="A14" s="177" t="s">
        <v>12</v>
      </c>
      <c r="B14" s="178"/>
      <c r="C14" s="178"/>
      <c r="D14" s="178"/>
      <c r="E14" s="178"/>
      <c r="F14" s="178"/>
      <c r="G14" s="178"/>
      <c r="H14" s="179"/>
      <c r="I14" s="1">
        <v>8</v>
      </c>
      <c r="J14" s="66">
        <v>38230588</v>
      </c>
      <c r="K14" s="5">
        <v>35416750</v>
      </c>
    </row>
    <row r="15" spans="1:11" ht="12.75" customHeight="1">
      <c r="A15" s="177" t="s">
        <v>311</v>
      </c>
      <c r="B15" s="178"/>
      <c r="C15" s="178"/>
      <c r="D15" s="178"/>
      <c r="E15" s="178"/>
      <c r="F15" s="178"/>
      <c r="G15" s="178"/>
      <c r="H15" s="179"/>
      <c r="I15" s="1">
        <v>9</v>
      </c>
      <c r="J15" s="5">
        <v>3638183</v>
      </c>
      <c r="K15" s="5">
        <v>3397803</v>
      </c>
    </row>
    <row r="16" spans="1:11" ht="12.75" customHeight="1">
      <c r="A16" s="177" t="s">
        <v>13</v>
      </c>
      <c r="B16" s="178"/>
      <c r="C16" s="178"/>
      <c r="D16" s="178"/>
      <c r="E16" s="178"/>
      <c r="F16" s="178"/>
      <c r="G16" s="178"/>
      <c r="H16" s="179"/>
      <c r="I16" s="1">
        <v>10</v>
      </c>
      <c r="J16" s="49">
        <f>SUM(J17:J25)</f>
        <v>695403772</v>
      </c>
      <c r="K16" s="49">
        <f>SUM(K17:K25)</f>
        <v>702323379</v>
      </c>
    </row>
    <row r="17" spans="1:11" ht="12.75">
      <c r="A17" s="177" t="s">
        <v>14</v>
      </c>
      <c r="B17" s="178"/>
      <c r="C17" s="178"/>
      <c r="D17" s="178"/>
      <c r="E17" s="178"/>
      <c r="F17" s="178"/>
      <c r="G17" s="178"/>
      <c r="H17" s="179"/>
      <c r="I17" s="1">
        <v>11</v>
      </c>
      <c r="J17" s="66">
        <v>141133105</v>
      </c>
      <c r="K17" s="5">
        <v>143155550</v>
      </c>
    </row>
    <row r="18" spans="1:11" ht="12.75" customHeight="1">
      <c r="A18" s="177" t="s">
        <v>15</v>
      </c>
      <c r="B18" s="178"/>
      <c r="C18" s="178"/>
      <c r="D18" s="178"/>
      <c r="E18" s="178"/>
      <c r="F18" s="178"/>
      <c r="G18" s="178"/>
      <c r="H18" s="179"/>
      <c r="I18" s="1">
        <v>12</v>
      </c>
      <c r="J18" s="66">
        <v>261882421</v>
      </c>
      <c r="K18" s="5">
        <v>269982838</v>
      </c>
    </row>
    <row r="19" spans="1:11" ht="12.75" customHeight="1">
      <c r="A19" s="177" t="s">
        <v>16</v>
      </c>
      <c r="B19" s="178"/>
      <c r="C19" s="178"/>
      <c r="D19" s="178"/>
      <c r="E19" s="178"/>
      <c r="F19" s="178"/>
      <c r="G19" s="178"/>
      <c r="H19" s="179"/>
      <c r="I19" s="1">
        <v>13</v>
      </c>
      <c r="J19" s="66">
        <v>266826200</v>
      </c>
      <c r="K19" s="5">
        <v>255516663</v>
      </c>
    </row>
    <row r="20" spans="1:11" ht="12.75" customHeight="1">
      <c r="A20" s="177" t="s">
        <v>17</v>
      </c>
      <c r="B20" s="178"/>
      <c r="C20" s="178"/>
      <c r="D20" s="178"/>
      <c r="E20" s="178"/>
      <c r="F20" s="178"/>
      <c r="G20" s="178"/>
      <c r="H20" s="179"/>
      <c r="I20" s="1">
        <v>14</v>
      </c>
      <c r="J20" s="66">
        <v>14919960</v>
      </c>
      <c r="K20" s="5">
        <v>14922954</v>
      </c>
    </row>
    <row r="21" spans="1:11" ht="12.75" customHeight="1">
      <c r="A21" s="177" t="s">
        <v>18</v>
      </c>
      <c r="B21" s="178"/>
      <c r="C21" s="178"/>
      <c r="D21" s="178"/>
      <c r="E21" s="178"/>
      <c r="F21" s="178"/>
      <c r="G21" s="178"/>
      <c r="H21" s="179"/>
      <c r="I21" s="1">
        <v>15</v>
      </c>
      <c r="J21" s="66"/>
      <c r="K21" s="5"/>
    </row>
    <row r="22" spans="1:11" ht="12.75" customHeight="1">
      <c r="A22" s="177" t="s">
        <v>19</v>
      </c>
      <c r="B22" s="178"/>
      <c r="C22" s="178"/>
      <c r="D22" s="178"/>
      <c r="E22" s="178"/>
      <c r="F22" s="178"/>
      <c r="G22" s="178"/>
      <c r="H22" s="179"/>
      <c r="I22" s="1">
        <v>16</v>
      </c>
      <c r="J22" s="66">
        <v>23415</v>
      </c>
      <c r="K22" s="5">
        <v>176193</v>
      </c>
    </row>
    <row r="23" spans="1:11" ht="12.75" customHeight="1">
      <c r="A23" s="177" t="s">
        <v>20</v>
      </c>
      <c r="B23" s="178"/>
      <c r="C23" s="178"/>
      <c r="D23" s="178"/>
      <c r="E23" s="178"/>
      <c r="F23" s="178"/>
      <c r="G23" s="178"/>
      <c r="H23" s="179"/>
      <c r="I23" s="1">
        <v>17</v>
      </c>
      <c r="J23" s="66">
        <v>10543917</v>
      </c>
      <c r="K23" s="5">
        <v>18344238</v>
      </c>
    </row>
    <row r="24" spans="1:11" ht="12.75" customHeight="1">
      <c r="A24" s="177" t="s">
        <v>21</v>
      </c>
      <c r="B24" s="178"/>
      <c r="C24" s="178"/>
      <c r="D24" s="178"/>
      <c r="E24" s="178"/>
      <c r="F24" s="178"/>
      <c r="G24" s="178"/>
      <c r="H24" s="179"/>
      <c r="I24" s="1">
        <v>18</v>
      </c>
      <c r="J24" s="5">
        <v>74754</v>
      </c>
      <c r="K24" s="5">
        <v>224943</v>
      </c>
    </row>
    <row r="25" spans="1:11" ht="12.75" customHeight="1">
      <c r="A25" s="177" t="s">
        <v>22</v>
      </c>
      <c r="B25" s="178"/>
      <c r="C25" s="178"/>
      <c r="D25" s="178"/>
      <c r="E25" s="178"/>
      <c r="F25" s="178"/>
      <c r="G25" s="178"/>
      <c r="H25" s="179"/>
      <c r="I25" s="1">
        <v>19</v>
      </c>
      <c r="J25" s="5"/>
      <c r="K25" s="5"/>
    </row>
    <row r="26" spans="1:11" ht="12.75" customHeight="1">
      <c r="A26" s="177" t="s">
        <v>23</v>
      </c>
      <c r="B26" s="178"/>
      <c r="C26" s="178"/>
      <c r="D26" s="178"/>
      <c r="E26" s="178"/>
      <c r="F26" s="178"/>
      <c r="G26" s="178"/>
      <c r="H26" s="179"/>
      <c r="I26" s="1">
        <v>20</v>
      </c>
      <c r="J26" s="49">
        <f>SUM(J27:J34)</f>
        <v>132592958</v>
      </c>
      <c r="K26" s="49">
        <f>SUM(K27:K34)</f>
        <v>107215898</v>
      </c>
    </row>
    <row r="27" spans="1:11" ht="12.75" customHeight="1">
      <c r="A27" s="177" t="s">
        <v>24</v>
      </c>
      <c r="B27" s="178"/>
      <c r="C27" s="178"/>
      <c r="D27" s="178"/>
      <c r="E27" s="178"/>
      <c r="F27" s="178"/>
      <c r="G27" s="178"/>
      <c r="H27" s="179"/>
      <c r="I27" s="1">
        <v>21</v>
      </c>
      <c r="J27" s="66"/>
      <c r="K27" s="5"/>
    </row>
    <row r="28" spans="1:11" ht="12.75" customHeight="1">
      <c r="A28" s="177" t="s">
        <v>27</v>
      </c>
      <c r="B28" s="178"/>
      <c r="C28" s="178"/>
      <c r="D28" s="178"/>
      <c r="E28" s="178"/>
      <c r="F28" s="178"/>
      <c r="G28" s="178"/>
      <c r="H28" s="179"/>
      <c r="I28" s="1">
        <v>22</v>
      </c>
      <c r="J28" s="66"/>
      <c r="K28" s="5"/>
    </row>
    <row r="29" spans="1:11" ht="12.75" customHeight="1">
      <c r="A29" s="177" t="s">
        <v>26</v>
      </c>
      <c r="B29" s="178"/>
      <c r="C29" s="178"/>
      <c r="D29" s="178"/>
      <c r="E29" s="178"/>
      <c r="F29" s="178"/>
      <c r="G29" s="178"/>
      <c r="H29" s="179"/>
      <c r="I29" s="1">
        <v>23</v>
      </c>
      <c r="J29" s="66">
        <v>86507627</v>
      </c>
      <c r="K29" s="5">
        <v>85434250</v>
      </c>
    </row>
    <row r="30" spans="1:11" ht="12.75" customHeight="1">
      <c r="A30" s="177" t="s">
        <v>25</v>
      </c>
      <c r="B30" s="178"/>
      <c r="C30" s="178"/>
      <c r="D30" s="178"/>
      <c r="E30" s="178"/>
      <c r="F30" s="178"/>
      <c r="G30" s="178"/>
      <c r="H30" s="179"/>
      <c r="I30" s="1">
        <v>24</v>
      </c>
      <c r="J30" s="66">
        <v>37733977</v>
      </c>
      <c r="K30" s="5">
        <v>13596950</v>
      </c>
    </row>
    <row r="31" spans="1:11" ht="12.75" customHeight="1">
      <c r="A31" s="177" t="s">
        <v>28</v>
      </c>
      <c r="B31" s="178"/>
      <c r="C31" s="178"/>
      <c r="D31" s="178"/>
      <c r="E31" s="178"/>
      <c r="F31" s="178"/>
      <c r="G31" s="178"/>
      <c r="H31" s="179"/>
      <c r="I31" s="1">
        <v>25</v>
      </c>
      <c r="J31" s="66">
        <v>61700</v>
      </c>
      <c r="K31" s="5">
        <v>61700</v>
      </c>
    </row>
    <row r="32" spans="1:11" ht="12.75" customHeight="1">
      <c r="A32" s="177" t="s">
        <v>29</v>
      </c>
      <c r="B32" s="178"/>
      <c r="C32" s="178"/>
      <c r="D32" s="178"/>
      <c r="E32" s="178"/>
      <c r="F32" s="178"/>
      <c r="G32" s="178"/>
      <c r="H32" s="179"/>
      <c r="I32" s="1">
        <v>26</v>
      </c>
      <c r="J32" s="66">
        <v>8289654</v>
      </c>
      <c r="K32" s="5">
        <v>8122998</v>
      </c>
    </row>
    <row r="33" spans="1:11" ht="12.75" customHeight="1">
      <c r="A33" s="177" t="s">
        <v>30</v>
      </c>
      <c r="B33" s="178"/>
      <c r="C33" s="178"/>
      <c r="D33" s="178"/>
      <c r="E33" s="178"/>
      <c r="F33" s="178"/>
      <c r="G33" s="178"/>
      <c r="H33" s="179"/>
      <c r="I33" s="1">
        <v>27</v>
      </c>
      <c r="J33" s="5"/>
      <c r="K33" s="5"/>
    </row>
    <row r="34" spans="1:11" ht="12.75" customHeight="1">
      <c r="A34" s="177" t="s">
        <v>31</v>
      </c>
      <c r="B34" s="178"/>
      <c r="C34" s="178"/>
      <c r="D34" s="178"/>
      <c r="E34" s="178"/>
      <c r="F34" s="178"/>
      <c r="G34" s="178"/>
      <c r="H34" s="179"/>
      <c r="I34" s="1">
        <v>28</v>
      </c>
      <c r="J34" s="5"/>
      <c r="K34" s="5"/>
    </row>
    <row r="35" spans="1:11" ht="12.75" customHeight="1">
      <c r="A35" s="177" t="s">
        <v>34</v>
      </c>
      <c r="B35" s="178"/>
      <c r="C35" s="178"/>
      <c r="D35" s="178"/>
      <c r="E35" s="178"/>
      <c r="F35" s="178"/>
      <c r="G35" s="178"/>
      <c r="H35" s="179"/>
      <c r="I35" s="1">
        <v>29</v>
      </c>
      <c r="J35" s="49">
        <f>SUM(J36:J38)</f>
        <v>14175985</v>
      </c>
      <c r="K35" s="49">
        <f>SUM(K36:K38)</f>
        <v>15583907</v>
      </c>
    </row>
    <row r="36" spans="1:11" ht="12.75" customHeight="1">
      <c r="A36" s="200" t="s">
        <v>33</v>
      </c>
      <c r="B36" s="201"/>
      <c r="C36" s="201"/>
      <c r="D36" s="201"/>
      <c r="E36" s="201"/>
      <c r="F36" s="201"/>
      <c r="G36" s="201"/>
      <c r="H36" s="202"/>
      <c r="I36" s="1">
        <v>30</v>
      </c>
      <c r="J36" s="66"/>
      <c r="K36" s="5"/>
    </row>
    <row r="37" spans="1:11" ht="12.75" customHeight="1">
      <c r="A37" s="200" t="s">
        <v>32</v>
      </c>
      <c r="B37" s="201"/>
      <c r="C37" s="201"/>
      <c r="D37" s="201"/>
      <c r="E37" s="201"/>
      <c r="F37" s="201"/>
      <c r="G37" s="201"/>
      <c r="H37" s="202"/>
      <c r="I37" s="1">
        <v>31</v>
      </c>
      <c r="J37" s="66"/>
      <c r="K37" s="5"/>
    </row>
    <row r="38" spans="1:11" ht="12.75" customHeight="1">
      <c r="A38" s="177" t="s">
        <v>35</v>
      </c>
      <c r="B38" s="178"/>
      <c r="C38" s="178"/>
      <c r="D38" s="178"/>
      <c r="E38" s="178"/>
      <c r="F38" s="178"/>
      <c r="G38" s="178"/>
      <c r="H38" s="179"/>
      <c r="I38" s="1">
        <v>32</v>
      </c>
      <c r="J38" s="66">
        <v>14175985</v>
      </c>
      <c r="K38" s="5">
        <v>15583907</v>
      </c>
    </row>
    <row r="39" spans="1:11" ht="12.75" customHeight="1">
      <c r="A39" s="177" t="s">
        <v>36</v>
      </c>
      <c r="B39" s="178"/>
      <c r="C39" s="178"/>
      <c r="D39" s="178"/>
      <c r="E39" s="178"/>
      <c r="F39" s="178"/>
      <c r="G39" s="178"/>
      <c r="H39" s="179"/>
      <c r="I39" s="1">
        <v>33</v>
      </c>
      <c r="J39" s="66">
        <v>30184368</v>
      </c>
      <c r="K39" s="5">
        <v>22347092</v>
      </c>
    </row>
    <row r="40" spans="1:11" ht="12.75" customHeight="1">
      <c r="A40" s="197" t="s">
        <v>291</v>
      </c>
      <c r="B40" s="198"/>
      <c r="C40" s="198"/>
      <c r="D40" s="198"/>
      <c r="E40" s="198"/>
      <c r="F40" s="198"/>
      <c r="G40" s="198"/>
      <c r="H40" s="199"/>
      <c r="I40" s="1">
        <v>34</v>
      </c>
      <c r="J40" s="49">
        <f>J41+J49+J56+J64</f>
        <v>294238847</v>
      </c>
      <c r="K40" s="49">
        <f>K41+K49+K56+K64</f>
        <v>360728238</v>
      </c>
    </row>
    <row r="41" spans="1:11" ht="12.75" customHeight="1">
      <c r="A41" s="177" t="s">
        <v>41</v>
      </c>
      <c r="B41" s="178"/>
      <c r="C41" s="178"/>
      <c r="D41" s="178"/>
      <c r="E41" s="178"/>
      <c r="F41" s="178"/>
      <c r="G41" s="178"/>
      <c r="H41" s="179"/>
      <c r="I41" s="1">
        <v>35</v>
      </c>
      <c r="J41" s="49">
        <f>SUM(J42:J48)</f>
        <v>97786225</v>
      </c>
      <c r="K41" s="49">
        <f>SUM(K42:K48)</f>
        <v>99638800</v>
      </c>
    </row>
    <row r="42" spans="1:11" ht="12.75" customHeight="1">
      <c r="A42" s="200" t="s">
        <v>37</v>
      </c>
      <c r="B42" s="201"/>
      <c r="C42" s="201"/>
      <c r="D42" s="201"/>
      <c r="E42" s="201"/>
      <c r="F42" s="201"/>
      <c r="G42" s="201"/>
      <c r="H42" s="202"/>
      <c r="I42" s="1">
        <v>36</v>
      </c>
      <c r="J42" s="66">
        <v>65038743</v>
      </c>
      <c r="K42" s="5">
        <v>70648436</v>
      </c>
    </row>
    <row r="43" spans="1:11" ht="12.75" customHeight="1">
      <c r="A43" s="177" t="s">
        <v>38</v>
      </c>
      <c r="B43" s="178"/>
      <c r="C43" s="178"/>
      <c r="D43" s="178"/>
      <c r="E43" s="178"/>
      <c r="F43" s="178"/>
      <c r="G43" s="178"/>
      <c r="H43" s="179"/>
      <c r="I43" s="1">
        <v>37</v>
      </c>
      <c r="J43" s="66">
        <v>4263670</v>
      </c>
      <c r="K43" s="5">
        <v>5769242</v>
      </c>
    </row>
    <row r="44" spans="1:11" ht="12.75" customHeight="1">
      <c r="A44" s="177" t="s">
        <v>39</v>
      </c>
      <c r="B44" s="178"/>
      <c r="C44" s="178"/>
      <c r="D44" s="178"/>
      <c r="E44" s="178"/>
      <c r="F44" s="178"/>
      <c r="G44" s="178"/>
      <c r="H44" s="179"/>
      <c r="I44" s="1">
        <v>38</v>
      </c>
      <c r="J44" s="66">
        <v>18576488</v>
      </c>
      <c r="K44" s="5">
        <v>15297110</v>
      </c>
    </row>
    <row r="45" spans="1:11" ht="12.75" customHeight="1">
      <c r="A45" s="177" t="s">
        <v>40</v>
      </c>
      <c r="B45" s="178"/>
      <c r="C45" s="178"/>
      <c r="D45" s="178"/>
      <c r="E45" s="178"/>
      <c r="F45" s="178"/>
      <c r="G45" s="178"/>
      <c r="H45" s="179"/>
      <c r="I45" s="1">
        <v>39</v>
      </c>
      <c r="J45" s="66">
        <v>9907324</v>
      </c>
      <c r="K45" s="5">
        <v>7924012</v>
      </c>
    </row>
    <row r="46" spans="1:11" ht="12.75" customHeight="1">
      <c r="A46" s="200" t="s">
        <v>42</v>
      </c>
      <c r="B46" s="201"/>
      <c r="C46" s="201"/>
      <c r="D46" s="201"/>
      <c r="E46" s="201"/>
      <c r="F46" s="201"/>
      <c r="G46" s="201"/>
      <c r="H46" s="202"/>
      <c r="I46" s="1">
        <v>40</v>
      </c>
      <c r="J46" s="5"/>
      <c r="K46" s="5"/>
    </row>
    <row r="47" spans="1:11" ht="12.75" customHeight="1">
      <c r="A47" s="200" t="s">
        <v>43</v>
      </c>
      <c r="B47" s="201"/>
      <c r="C47" s="201"/>
      <c r="D47" s="201"/>
      <c r="E47" s="201"/>
      <c r="F47" s="201"/>
      <c r="G47" s="201"/>
      <c r="H47" s="202"/>
      <c r="I47" s="1">
        <v>41</v>
      </c>
      <c r="J47" s="5"/>
      <c r="K47" s="5"/>
    </row>
    <row r="48" spans="1:11" ht="12.75" customHeight="1">
      <c r="A48" s="200" t="s">
        <v>44</v>
      </c>
      <c r="B48" s="201"/>
      <c r="C48" s="201"/>
      <c r="D48" s="201"/>
      <c r="E48" s="201"/>
      <c r="F48" s="201"/>
      <c r="G48" s="201"/>
      <c r="H48" s="202"/>
      <c r="I48" s="1">
        <v>42</v>
      </c>
      <c r="J48" s="5"/>
      <c r="K48" s="5"/>
    </row>
    <row r="49" spans="1:11" ht="12.75" customHeight="1">
      <c r="A49" s="177" t="s">
        <v>45</v>
      </c>
      <c r="B49" s="178"/>
      <c r="C49" s="178"/>
      <c r="D49" s="178"/>
      <c r="E49" s="178"/>
      <c r="F49" s="178"/>
      <c r="G49" s="178"/>
      <c r="H49" s="179"/>
      <c r="I49" s="1">
        <v>43</v>
      </c>
      <c r="J49" s="49">
        <f>SUM(J50:J55)</f>
        <v>177953111</v>
      </c>
      <c r="K49" s="49">
        <f>SUM(K50:K55)</f>
        <v>206593940</v>
      </c>
    </row>
    <row r="50" spans="1:11" ht="12.75" customHeight="1">
      <c r="A50" s="177" t="s">
        <v>46</v>
      </c>
      <c r="B50" s="178"/>
      <c r="C50" s="178"/>
      <c r="D50" s="178"/>
      <c r="E50" s="178"/>
      <c r="F50" s="178"/>
      <c r="G50" s="178"/>
      <c r="H50" s="179"/>
      <c r="I50" s="1">
        <v>44</v>
      </c>
      <c r="J50" s="66"/>
      <c r="K50" s="5"/>
    </row>
    <row r="51" spans="1:11" ht="12.75" customHeight="1">
      <c r="A51" s="177" t="s">
        <v>47</v>
      </c>
      <c r="B51" s="178"/>
      <c r="C51" s="178"/>
      <c r="D51" s="178"/>
      <c r="E51" s="178"/>
      <c r="F51" s="178"/>
      <c r="G51" s="178"/>
      <c r="H51" s="179"/>
      <c r="I51" s="1">
        <v>45</v>
      </c>
      <c r="J51" s="66">
        <v>137336315</v>
      </c>
      <c r="K51" s="5">
        <v>157449414</v>
      </c>
    </row>
    <row r="52" spans="1:11" ht="12.75" customHeight="1">
      <c r="A52" s="200" t="s">
        <v>48</v>
      </c>
      <c r="B52" s="201"/>
      <c r="C52" s="201"/>
      <c r="D52" s="201"/>
      <c r="E52" s="201"/>
      <c r="F52" s="201"/>
      <c r="G52" s="201"/>
      <c r="H52" s="202"/>
      <c r="I52" s="1">
        <v>46</v>
      </c>
      <c r="J52" s="66">
        <v>6408483</v>
      </c>
      <c r="K52" s="5">
        <v>11067047</v>
      </c>
    </row>
    <row r="53" spans="1:11" ht="12.75" customHeight="1">
      <c r="A53" s="200" t="s">
        <v>49</v>
      </c>
      <c r="B53" s="201"/>
      <c r="C53" s="201"/>
      <c r="D53" s="201"/>
      <c r="E53" s="201"/>
      <c r="F53" s="201"/>
      <c r="G53" s="201"/>
      <c r="H53" s="202"/>
      <c r="I53" s="1">
        <v>47</v>
      </c>
      <c r="J53" s="66">
        <v>382197</v>
      </c>
      <c r="K53" s="5">
        <v>560748</v>
      </c>
    </row>
    <row r="54" spans="1:11" ht="12.75" customHeight="1">
      <c r="A54" s="200" t="s">
        <v>50</v>
      </c>
      <c r="B54" s="201"/>
      <c r="C54" s="201"/>
      <c r="D54" s="201"/>
      <c r="E54" s="201"/>
      <c r="F54" s="201"/>
      <c r="G54" s="201"/>
      <c r="H54" s="202"/>
      <c r="I54" s="1">
        <v>48</v>
      </c>
      <c r="J54" s="66">
        <v>10182444</v>
      </c>
      <c r="K54" s="5">
        <v>12375913</v>
      </c>
    </row>
    <row r="55" spans="1:11" ht="12.75" customHeight="1">
      <c r="A55" s="200" t="s">
        <v>51</v>
      </c>
      <c r="B55" s="201"/>
      <c r="C55" s="201"/>
      <c r="D55" s="201"/>
      <c r="E55" s="201"/>
      <c r="F55" s="201"/>
      <c r="G55" s="201"/>
      <c r="H55" s="202"/>
      <c r="I55" s="1">
        <v>49</v>
      </c>
      <c r="J55" s="66">
        <v>23643672</v>
      </c>
      <c r="K55" s="5">
        <v>25140818</v>
      </c>
    </row>
    <row r="56" spans="1:11" ht="12.75" customHeight="1">
      <c r="A56" s="177" t="s">
        <v>59</v>
      </c>
      <c r="B56" s="178"/>
      <c r="C56" s="178"/>
      <c r="D56" s="178"/>
      <c r="E56" s="178"/>
      <c r="F56" s="178"/>
      <c r="G56" s="178"/>
      <c r="H56" s="179"/>
      <c r="I56" s="1">
        <v>50</v>
      </c>
      <c r="J56" s="49">
        <f>SUM(J57:J63)</f>
        <v>6115737</v>
      </c>
      <c r="K56" s="49">
        <f>SUM(K57:K63)</f>
        <v>36705827</v>
      </c>
    </row>
    <row r="57" spans="1:11" ht="12.75" customHeight="1">
      <c r="A57" s="177" t="s">
        <v>24</v>
      </c>
      <c r="B57" s="178"/>
      <c r="C57" s="178"/>
      <c r="D57" s="178"/>
      <c r="E57" s="178"/>
      <c r="F57" s="178"/>
      <c r="G57" s="178"/>
      <c r="H57" s="179"/>
      <c r="I57" s="1">
        <v>51</v>
      </c>
      <c r="J57" s="66"/>
      <c r="K57" s="5"/>
    </row>
    <row r="58" spans="1:11" ht="12.75" customHeight="1">
      <c r="A58" s="177" t="s">
        <v>52</v>
      </c>
      <c r="B58" s="178"/>
      <c r="C58" s="178"/>
      <c r="D58" s="178"/>
      <c r="E58" s="178"/>
      <c r="F58" s="178"/>
      <c r="G58" s="178"/>
      <c r="H58" s="179"/>
      <c r="I58" s="1">
        <v>52</v>
      </c>
      <c r="J58" s="66"/>
      <c r="K58" s="5"/>
    </row>
    <row r="59" spans="1:11" ht="12.75" customHeight="1">
      <c r="A59" s="177" t="s">
        <v>26</v>
      </c>
      <c r="B59" s="178"/>
      <c r="C59" s="178"/>
      <c r="D59" s="178"/>
      <c r="E59" s="178"/>
      <c r="F59" s="178"/>
      <c r="G59" s="178"/>
      <c r="H59" s="179"/>
      <c r="I59" s="1">
        <v>53</v>
      </c>
      <c r="J59" s="66"/>
      <c r="K59" s="5"/>
    </row>
    <row r="60" spans="1:11" ht="12.75" customHeight="1">
      <c r="A60" s="177" t="s">
        <v>25</v>
      </c>
      <c r="B60" s="178"/>
      <c r="C60" s="178"/>
      <c r="D60" s="178"/>
      <c r="E60" s="178"/>
      <c r="F60" s="178"/>
      <c r="G60" s="178"/>
      <c r="H60" s="179"/>
      <c r="I60" s="1">
        <v>54</v>
      </c>
      <c r="J60" s="66"/>
      <c r="K60" s="5">
        <v>27957727</v>
      </c>
    </row>
    <row r="61" spans="1:11" ht="12.75" customHeight="1">
      <c r="A61" s="177" t="s">
        <v>53</v>
      </c>
      <c r="B61" s="178"/>
      <c r="C61" s="178"/>
      <c r="D61" s="178"/>
      <c r="E61" s="178"/>
      <c r="F61" s="178"/>
      <c r="G61" s="178"/>
      <c r="H61" s="179"/>
      <c r="I61" s="1">
        <v>55</v>
      </c>
      <c r="J61" s="66"/>
      <c r="K61" s="5"/>
    </row>
    <row r="62" spans="1:11" ht="12.75" customHeight="1">
      <c r="A62" s="177" t="s">
        <v>29</v>
      </c>
      <c r="B62" s="178"/>
      <c r="C62" s="178"/>
      <c r="D62" s="178"/>
      <c r="E62" s="178"/>
      <c r="F62" s="178"/>
      <c r="G62" s="178"/>
      <c r="H62" s="179"/>
      <c r="I62" s="1">
        <v>56</v>
      </c>
      <c r="J62" s="66">
        <v>6115737</v>
      </c>
      <c r="K62" s="5">
        <v>8748100</v>
      </c>
    </row>
    <row r="63" spans="1:11" ht="12.75" customHeight="1">
      <c r="A63" s="177" t="s">
        <v>54</v>
      </c>
      <c r="B63" s="178"/>
      <c r="C63" s="178"/>
      <c r="D63" s="178"/>
      <c r="E63" s="178"/>
      <c r="F63" s="178"/>
      <c r="G63" s="178"/>
      <c r="H63" s="179"/>
      <c r="I63" s="1">
        <v>57</v>
      </c>
      <c r="J63" s="66"/>
      <c r="K63" s="5"/>
    </row>
    <row r="64" spans="1:11" ht="12.75" customHeight="1">
      <c r="A64" s="177" t="s">
        <v>55</v>
      </c>
      <c r="B64" s="178"/>
      <c r="C64" s="178"/>
      <c r="D64" s="178"/>
      <c r="E64" s="178"/>
      <c r="F64" s="178"/>
      <c r="G64" s="178"/>
      <c r="H64" s="179"/>
      <c r="I64" s="1">
        <v>58</v>
      </c>
      <c r="J64" s="66">
        <v>12383774</v>
      </c>
      <c r="K64" s="5">
        <v>17789671</v>
      </c>
    </row>
    <row r="65" spans="1:11" ht="12.75" customHeight="1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66">
        <v>45189479</v>
      </c>
      <c r="K65" s="5">
        <v>38302061</v>
      </c>
    </row>
    <row r="66" spans="1:11" ht="12.75" customHeight="1">
      <c r="A66" s="197" t="s">
        <v>290</v>
      </c>
      <c r="B66" s="198"/>
      <c r="C66" s="198"/>
      <c r="D66" s="198"/>
      <c r="E66" s="198"/>
      <c r="F66" s="198"/>
      <c r="G66" s="198"/>
      <c r="H66" s="199"/>
      <c r="I66" s="1">
        <v>60</v>
      </c>
      <c r="J66" s="49">
        <f>J7+J8+J40+J65</f>
        <v>1345377124</v>
      </c>
      <c r="K66" s="49">
        <f>K7+K8+K40+K65</f>
        <v>1372722608</v>
      </c>
    </row>
    <row r="67" spans="1:11" ht="12.75" customHeight="1">
      <c r="A67" s="205" t="s">
        <v>57</v>
      </c>
      <c r="B67" s="206"/>
      <c r="C67" s="206"/>
      <c r="D67" s="206"/>
      <c r="E67" s="206"/>
      <c r="F67" s="206"/>
      <c r="G67" s="206"/>
      <c r="H67" s="207"/>
      <c r="I67" s="4">
        <v>61</v>
      </c>
      <c r="J67" s="66">
        <v>29591225</v>
      </c>
      <c r="K67" s="6">
        <v>30502777</v>
      </c>
    </row>
    <row r="68" spans="1:11" ht="12.75" customHeight="1">
      <c r="A68" s="191" t="s">
        <v>60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4"/>
    </row>
    <row r="69" spans="1:11" ht="12.75" customHeight="1">
      <c r="A69" s="194" t="s">
        <v>289</v>
      </c>
      <c r="B69" s="195"/>
      <c r="C69" s="195"/>
      <c r="D69" s="195"/>
      <c r="E69" s="195"/>
      <c r="F69" s="195"/>
      <c r="G69" s="195"/>
      <c r="H69" s="196"/>
      <c r="I69" s="3">
        <v>62</v>
      </c>
      <c r="J69" s="112">
        <f>J70+J71+J72+J78+J79+J82+J85</f>
        <v>622955516</v>
      </c>
      <c r="K69" s="112">
        <f>K70+K71+K72+K78+K79+K82+K85</f>
        <v>676717349</v>
      </c>
    </row>
    <row r="70" spans="1:11" ht="12.75" customHeight="1">
      <c r="A70" s="177" t="s">
        <v>61</v>
      </c>
      <c r="B70" s="178"/>
      <c r="C70" s="178"/>
      <c r="D70" s="178"/>
      <c r="E70" s="178"/>
      <c r="F70" s="178"/>
      <c r="G70" s="178"/>
      <c r="H70" s="179"/>
      <c r="I70" s="1">
        <v>63</v>
      </c>
      <c r="J70" s="66">
        <v>419958400</v>
      </c>
      <c r="K70" s="5">
        <v>419958400</v>
      </c>
    </row>
    <row r="71" spans="1:11" ht="12.75" customHeight="1">
      <c r="A71" s="177" t="s">
        <v>62</v>
      </c>
      <c r="B71" s="178"/>
      <c r="C71" s="178"/>
      <c r="D71" s="178"/>
      <c r="E71" s="178"/>
      <c r="F71" s="178"/>
      <c r="G71" s="178"/>
      <c r="H71" s="179"/>
      <c r="I71" s="1">
        <v>64</v>
      </c>
      <c r="J71" s="66">
        <v>183481905</v>
      </c>
      <c r="K71" s="5">
        <v>183113293</v>
      </c>
    </row>
    <row r="72" spans="1:11" ht="12.75" customHeight="1">
      <c r="A72" s="177" t="s">
        <v>63</v>
      </c>
      <c r="B72" s="178"/>
      <c r="C72" s="178"/>
      <c r="D72" s="178"/>
      <c r="E72" s="178"/>
      <c r="F72" s="178"/>
      <c r="G72" s="178"/>
      <c r="H72" s="179"/>
      <c r="I72" s="1">
        <v>65</v>
      </c>
      <c r="J72" s="49">
        <f>J73+J74-J75+J76+J77</f>
        <v>31549516</v>
      </c>
      <c r="K72" s="49">
        <f>K73+K74-K75+K76+K77</f>
        <v>27960045</v>
      </c>
    </row>
    <row r="73" spans="1:11" ht="12.75" customHeight="1">
      <c r="A73" s="177" t="s">
        <v>64</v>
      </c>
      <c r="B73" s="178"/>
      <c r="C73" s="178"/>
      <c r="D73" s="178"/>
      <c r="E73" s="178"/>
      <c r="F73" s="178"/>
      <c r="G73" s="178"/>
      <c r="H73" s="179"/>
      <c r="I73" s="1">
        <v>66</v>
      </c>
      <c r="J73" s="66">
        <v>6139440</v>
      </c>
      <c r="K73" s="5">
        <v>6139729</v>
      </c>
    </row>
    <row r="74" spans="1:11" ht="12.75" customHeight="1">
      <c r="A74" s="177" t="s">
        <v>65</v>
      </c>
      <c r="B74" s="178"/>
      <c r="C74" s="178"/>
      <c r="D74" s="178"/>
      <c r="E74" s="178"/>
      <c r="F74" s="178"/>
      <c r="G74" s="178"/>
      <c r="H74" s="179"/>
      <c r="I74" s="1">
        <v>67</v>
      </c>
      <c r="J74" s="66">
        <v>3107594</v>
      </c>
      <c r="K74" s="5">
        <v>3563379</v>
      </c>
    </row>
    <row r="75" spans="1:11" ht="12.75" customHeight="1">
      <c r="A75" s="177" t="s">
        <v>66</v>
      </c>
      <c r="B75" s="178"/>
      <c r="C75" s="178"/>
      <c r="D75" s="178"/>
      <c r="E75" s="178"/>
      <c r="F75" s="178"/>
      <c r="G75" s="178"/>
      <c r="H75" s="179"/>
      <c r="I75" s="1">
        <v>68</v>
      </c>
      <c r="J75" s="66">
        <v>3107594</v>
      </c>
      <c r="K75" s="5">
        <v>3563379</v>
      </c>
    </row>
    <row r="76" spans="1:11" ht="12.75" customHeight="1">
      <c r="A76" s="200" t="s">
        <v>67</v>
      </c>
      <c r="B76" s="201"/>
      <c r="C76" s="201"/>
      <c r="D76" s="201"/>
      <c r="E76" s="201"/>
      <c r="F76" s="201"/>
      <c r="G76" s="201"/>
      <c r="H76" s="202"/>
      <c r="I76" s="1">
        <v>69</v>
      </c>
      <c r="J76" s="66"/>
      <c r="K76" s="5"/>
    </row>
    <row r="77" spans="1:11" ht="12.75" customHeight="1">
      <c r="A77" s="177" t="s">
        <v>68</v>
      </c>
      <c r="B77" s="178"/>
      <c r="C77" s="178"/>
      <c r="D77" s="178"/>
      <c r="E77" s="178"/>
      <c r="F77" s="178"/>
      <c r="G77" s="178"/>
      <c r="H77" s="179"/>
      <c r="I77" s="1">
        <v>70</v>
      </c>
      <c r="J77" s="66">
        <v>25410076</v>
      </c>
      <c r="K77" s="5">
        <v>21820316</v>
      </c>
    </row>
    <row r="78" spans="1:11" ht="12.75" customHeight="1">
      <c r="A78" s="177" t="s">
        <v>69</v>
      </c>
      <c r="B78" s="178"/>
      <c r="C78" s="178"/>
      <c r="D78" s="178"/>
      <c r="E78" s="178"/>
      <c r="F78" s="178"/>
      <c r="G78" s="178"/>
      <c r="H78" s="179"/>
      <c r="I78" s="1">
        <v>71</v>
      </c>
      <c r="J78" s="66">
        <v>-72895692</v>
      </c>
      <c r="K78" s="5">
        <v>-34048597</v>
      </c>
    </row>
    <row r="79" spans="1:11" ht="12.75" customHeight="1">
      <c r="A79" s="177" t="s">
        <v>70</v>
      </c>
      <c r="B79" s="178"/>
      <c r="C79" s="178"/>
      <c r="D79" s="178"/>
      <c r="E79" s="178"/>
      <c r="F79" s="178"/>
      <c r="G79" s="178"/>
      <c r="H79" s="179"/>
      <c r="I79" s="1">
        <v>72</v>
      </c>
      <c r="J79" s="49">
        <v>14641039</v>
      </c>
      <c r="K79" s="49">
        <f>K80-K81</f>
        <v>51608732</v>
      </c>
    </row>
    <row r="80" spans="1:11" ht="12.75" customHeight="1">
      <c r="A80" s="208" t="s">
        <v>71</v>
      </c>
      <c r="B80" s="209"/>
      <c r="C80" s="209"/>
      <c r="D80" s="209"/>
      <c r="E80" s="209"/>
      <c r="F80" s="209"/>
      <c r="G80" s="209"/>
      <c r="H80" s="210"/>
      <c r="I80" s="1">
        <v>73</v>
      </c>
      <c r="J80" s="66">
        <v>14641039</v>
      </c>
      <c r="K80" s="5">
        <v>51608732</v>
      </c>
    </row>
    <row r="81" spans="1:11" ht="12.75" customHeight="1">
      <c r="A81" s="208" t="s">
        <v>72</v>
      </c>
      <c r="B81" s="209"/>
      <c r="C81" s="209"/>
      <c r="D81" s="209"/>
      <c r="E81" s="209"/>
      <c r="F81" s="209"/>
      <c r="G81" s="209"/>
      <c r="H81" s="210"/>
      <c r="I81" s="1">
        <v>74</v>
      </c>
      <c r="J81" s="5"/>
      <c r="K81" s="5"/>
    </row>
    <row r="82" spans="1:11" ht="12.75" customHeight="1">
      <c r="A82" s="177" t="s">
        <v>73</v>
      </c>
      <c r="B82" s="178"/>
      <c r="C82" s="178"/>
      <c r="D82" s="178"/>
      <c r="E82" s="178"/>
      <c r="F82" s="178"/>
      <c r="G82" s="178"/>
      <c r="H82" s="179"/>
      <c r="I82" s="1">
        <v>75</v>
      </c>
      <c r="J82" s="49">
        <f>J83-J84</f>
        <v>46225069</v>
      </c>
      <c r="K82" s="49">
        <f>K83-K84</f>
        <v>28127500</v>
      </c>
    </row>
    <row r="83" spans="1:11" ht="12.75" customHeight="1">
      <c r="A83" s="208" t="s">
        <v>74</v>
      </c>
      <c r="B83" s="209"/>
      <c r="C83" s="209"/>
      <c r="D83" s="209"/>
      <c r="E83" s="209"/>
      <c r="F83" s="209"/>
      <c r="G83" s="209"/>
      <c r="H83" s="210"/>
      <c r="I83" s="1">
        <v>76</v>
      </c>
      <c r="J83" s="66">
        <v>46225069</v>
      </c>
      <c r="K83" s="5">
        <v>28127500</v>
      </c>
    </row>
    <row r="84" spans="1:11" ht="12.75" customHeight="1">
      <c r="A84" s="208" t="s">
        <v>75</v>
      </c>
      <c r="B84" s="209"/>
      <c r="C84" s="209"/>
      <c r="D84" s="209"/>
      <c r="E84" s="209"/>
      <c r="F84" s="209"/>
      <c r="G84" s="209"/>
      <c r="H84" s="210"/>
      <c r="I84" s="1">
        <v>77</v>
      </c>
      <c r="J84" s="5"/>
      <c r="K84" s="5"/>
    </row>
    <row r="85" spans="1:11" ht="12.75" customHeight="1">
      <c r="A85" s="177" t="s">
        <v>76</v>
      </c>
      <c r="B85" s="178"/>
      <c r="C85" s="178"/>
      <c r="D85" s="178"/>
      <c r="E85" s="178"/>
      <c r="F85" s="178"/>
      <c r="G85" s="178"/>
      <c r="H85" s="179"/>
      <c r="I85" s="1">
        <v>78</v>
      </c>
      <c r="J85" s="5">
        <v>-4721</v>
      </c>
      <c r="K85" s="5">
        <v>-2024</v>
      </c>
    </row>
    <row r="86" spans="1:11" ht="12.75" customHeight="1">
      <c r="A86" s="197" t="s">
        <v>288</v>
      </c>
      <c r="B86" s="198"/>
      <c r="C86" s="198"/>
      <c r="D86" s="198"/>
      <c r="E86" s="198"/>
      <c r="F86" s="198"/>
      <c r="G86" s="198"/>
      <c r="H86" s="199"/>
      <c r="I86" s="1">
        <v>79</v>
      </c>
      <c r="J86" s="49">
        <f>SUM(J87:J89)</f>
        <v>9459516</v>
      </c>
      <c r="K86" s="49">
        <f>SUM(K87:K89)</f>
        <v>7914749</v>
      </c>
    </row>
    <row r="87" spans="1:11" ht="12.75" customHeight="1">
      <c r="A87" s="200" t="s">
        <v>77</v>
      </c>
      <c r="B87" s="201"/>
      <c r="C87" s="201"/>
      <c r="D87" s="201"/>
      <c r="E87" s="201"/>
      <c r="F87" s="201"/>
      <c r="G87" s="201"/>
      <c r="H87" s="202"/>
      <c r="I87" s="1">
        <v>80</v>
      </c>
      <c r="J87" s="66">
        <v>1724443</v>
      </c>
      <c r="K87" s="5">
        <v>1724443</v>
      </c>
    </row>
    <row r="88" spans="1:11" ht="12.75" customHeight="1">
      <c r="A88" s="200" t="s">
        <v>78</v>
      </c>
      <c r="B88" s="201"/>
      <c r="C88" s="201"/>
      <c r="D88" s="201"/>
      <c r="E88" s="201"/>
      <c r="F88" s="201"/>
      <c r="G88" s="201"/>
      <c r="H88" s="202"/>
      <c r="I88" s="1">
        <v>81</v>
      </c>
      <c r="J88" s="66"/>
      <c r="K88" s="5"/>
    </row>
    <row r="89" spans="1:11" ht="12.75" customHeight="1">
      <c r="A89" s="177" t="s">
        <v>79</v>
      </c>
      <c r="B89" s="178"/>
      <c r="C89" s="178"/>
      <c r="D89" s="178"/>
      <c r="E89" s="178"/>
      <c r="F89" s="178"/>
      <c r="G89" s="178"/>
      <c r="H89" s="179"/>
      <c r="I89" s="1">
        <v>82</v>
      </c>
      <c r="J89" s="66">
        <v>7735073</v>
      </c>
      <c r="K89" s="5">
        <v>6190306</v>
      </c>
    </row>
    <row r="90" spans="1:11" ht="12.75" customHeight="1">
      <c r="A90" s="197" t="s">
        <v>287</v>
      </c>
      <c r="B90" s="198"/>
      <c r="C90" s="198"/>
      <c r="D90" s="198"/>
      <c r="E90" s="198"/>
      <c r="F90" s="198"/>
      <c r="G90" s="198"/>
      <c r="H90" s="199"/>
      <c r="I90" s="1">
        <v>83</v>
      </c>
      <c r="J90" s="49">
        <f>SUM(J91:J99)</f>
        <v>298864762</v>
      </c>
      <c r="K90" s="49">
        <f>SUM(K91:K99)</f>
        <v>294738893</v>
      </c>
    </row>
    <row r="91" spans="1:11" ht="12.75" customHeight="1">
      <c r="A91" s="200" t="s">
        <v>80</v>
      </c>
      <c r="B91" s="201"/>
      <c r="C91" s="201"/>
      <c r="D91" s="201"/>
      <c r="E91" s="201"/>
      <c r="F91" s="201"/>
      <c r="G91" s="201"/>
      <c r="H91" s="202"/>
      <c r="I91" s="1">
        <v>84</v>
      </c>
      <c r="J91" s="66"/>
      <c r="K91" s="5"/>
    </row>
    <row r="92" spans="1:11" ht="12.75" customHeight="1">
      <c r="A92" s="200" t="s">
        <v>81</v>
      </c>
      <c r="B92" s="201"/>
      <c r="C92" s="201"/>
      <c r="D92" s="201"/>
      <c r="E92" s="201"/>
      <c r="F92" s="201"/>
      <c r="G92" s="201"/>
      <c r="H92" s="202"/>
      <c r="I92" s="1">
        <v>85</v>
      </c>
      <c r="J92" s="66"/>
      <c r="K92" s="5"/>
    </row>
    <row r="93" spans="1:11" ht="12.75" customHeight="1">
      <c r="A93" s="200" t="s">
        <v>82</v>
      </c>
      <c r="B93" s="201"/>
      <c r="C93" s="201"/>
      <c r="D93" s="201"/>
      <c r="E93" s="201"/>
      <c r="F93" s="201"/>
      <c r="G93" s="201"/>
      <c r="H93" s="202"/>
      <c r="I93" s="1">
        <v>86</v>
      </c>
      <c r="J93" s="66">
        <v>262592153</v>
      </c>
      <c r="K93" s="5">
        <v>260080480</v>
      </c>
    </row>
    <row r="94" spans="1:11" ht="12.75" customHeight="1">
      <c r="A94" s="200" t="s">
        <v>83</v>
      </c>
      <c r="B94" s="201"/>
      <c r="C94" s="201"/>
      <c r="D94" s="201"/>
      <c r="E94" s="201"/>
      <c r="F94" s="201"/>
      <c r="G94" s="201"/>
      <c r="H94" s="202"/>
      <c r="I94" s="1">
        <v>87</v>
      </c>
      <c r="J94" s="66"/>
      <c r="K94" s="5"/>
    </row>
    <row r="95" spans="1:11" ht="12.75" customHeight="1">
      <c r="A95" s="200" t="s">
        <v>84</v>
      </c>
      <c r="B95" s="201"/>
      <c r="C95" s="201"/>
      <c r="D95" s="201"/>
      <c r="E95" s="201"/>
      <c r="F95" s="201"/>
      <c r="G95" s="201"/>
      <c r="H95" s="202"/>
      <c r="I95" s="1">
        <v>88</v>
      </c>
      <c r="J95" s="66">
        <v>28487988</v>
      </c>
      <c r="K95" s="5">
        <v>26423116</v>
      </c>
    </row>
    <row r="96" spans="1:11" ht="12.75" customHeight="1">
      <c r="A96" s="200" t="s">
        <v>85</v>
      </c>
      <c r="B96" s="201"/>
      <c r="C96" s="201"/>
      <c r="D96" s="201"/>
      <c r="E96" s="201"/>
      <c r="F96" s="201"/>
      <c r="G96" s="201"/>
      <c r="H96" s="202"/>
      <c r="I96" s="1">
        <v>89</v>
      </c>
      <c r="J96" s="66"/>
      <c r="K96" s="5"/>
    </row>
    <row r="97" spans="1:11" ht="12.75" customHeight="1">
      <c r="A97" s="200" t="s">
        <v>86</v>
      </c>
      <c r="B97" s="201"/>
      <c r="C97" s="201"/>
      <c r="D97" s="201"/>
      <c r="E97" s="201"/>
      <c r="F97" s="201"/>
      <c r="G97" s="201"/>
      <c r="H97" s="202"/>
      <c r="I97" s="1">
        <v>90</v>
      </c>
      <c r="J97" s="66"/>
      <c r="K97" s="5"/>
    </row>
    <row r="98" spans="1:11" ht="12.75" customHeight="1">
      <c r="A98" s="200" t="s">
        <v>87</v>
      </c>
      <c r="B98" s="201"/>
      <c r="C98" s="201"/>
      <c r="D98" s="201"/>
      <c r="E98" s="201"/>
      <c r="F98" s="201"/>
      <c r="G98" s="201"/>
      <c r="H98" s="202"/>
      <c r="I98" s="1">
        <v>91</v>
      </c>
      <c r="J98" s="66"/>
      <c r="K98" s="5"/>
    </row>
    <row r="99" spans="1:11" ht="12.75" customHeight="1">
      <c r="A99" s="200" t="s">
        <v>88</v>
      </c>
      <c r="B99" s="201"/>
      <c r="C99" s="201"/>
      <c r="D99" s="201"/>
      <c r="E99" s="201"/>
      <c r="F99" s="201"/>
      <c r="G99" s="201"/>
      <c r="H99" s="202"/>
      <c r="I99" s="1">
        <v>92</v>
      </c>
      <c r="J99" s="66">
        <v>7784621</v>
      </c>
      <c r="K99" s="5">
        <v>8235297</v>
      </c>
    </row>
    <row r="100" spans="1:11" ht="12.75" customHeight="1">
      <c r="A100" s="197" t="s">
        <v>286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49">
        <f>SUM(J101:J112)</f>
        <v>396477901</v>
      </c>
      <c r="K100" s="49">
        <f>SUM(K101:K112)</f>
        <v>382357635</v>
      </c>
    </row>
    <row r="101" spans="1:11" ht="12.75" customHeight="1">
      <c r="A101" s="200" t="s">
        <v>80</v>
      </c>
      <c r="B101" s="201"/>
      <c r="C101" s="201"/>
      <c r="D101" s="201"/>
      <c r="E101" s="201"/>
      <c r="F101" s="201"/>
      <c r="G101" s="201"/>
      <c r="H101" s="202"/>
      <c r="I101" s="1">
        <v>94</v>
      </c>
      <c r="J101" s="66"/>
      <c r="K101" s="5"/>
    </row>
    <row r="102" spans="1:11" ht="12.75" customHeight="1">
      <c r="A102" s="200" t="s">
        <v>81</v>
      </c>
      <c r="B102" s="201"/>
      <c r="C102" s="201"/>
      <c r="D102" s="201"/>
      <c r="E102" s="201"/>
      <c r="F102" s="201"/>
      <c r="G102" s="201"/>
      <c r="H102" s="202"/>
      <c r="I102" s="1">
        <v>95</v>
      </c>
      <c r="J102" s="66">
        <v>1983051</v>
      </c>
      <c r="K102" s="5"/>
    </row>
    <row r="103" spans="1:11" ht="12.75" customHeight="1">
      <c r="A103" s="200" t="s">
        <v>82</v>
      </c>
      <c r="B103" s="201"/>
      <c r="C103" s="201"/>
      <c r="D103" s="201"/>
      <c r="E103" s="201"/>
      <c r="F103" s="201"/>
      <c r="G103" s="201"/>
      <c r="H103" s="202"/>
      <c r="I103" s="1">
        <v>96</v>
      </c>
      <c r="J103" s="66">
        <v>161117273</v>
      </c>
      <c r="K103" s="5">
        <v>143636486</v>
      </c>
    </row>
    <row r="104" spans="1:11" ht="12.75" customHeight="1">
      <c r="A104" s="200" t="s">
        <v>83</v>
      </c>
      <c r="B104" s="201"/>
      <c r="C104" s="201"/>
      <c r="D104" s="201"/>
      <c r="E104" s="201"/>
      <c r="F104" s="201"/>
      <c r="G104" s="201"/>
      <c r="H104" s="202"/>
      <c r="I104" s="1">
        <v>97</v>
      </c>
      <c r="J104" s="66">
        <v>23613360</v>
      </c>
      <c r="K104" s="5">
        <v>24961172</v>
      </c>
    </row>
    <row r="105" spans="1:11" ht="12.75" customHeight="1">
      <c r="A105" s="200" t="s">
        <v>84</v>
      </c>
      <c r="B105" s="201"/>
      <c r="C105" s="201"/>
      <c r="D105" s="201"/>
      <c r="E105" s="201"/>
      <c r="F105" s="201"/>
      <c r="G105" s="201"/>
      <c r="H105" s="202"/>
      <c r="I105" s="1">
        <v>98</v>
      </c>
      <c r="J105" s="66">
        <v>180510796</v>
      </c>
      <c r="K105" s="5">
        <v>186615319</v>
      </c>
    </row>
    <row r="106" spans="1:11" ht="12.75" customHeight="1">
      <c r="A106" s="200" t="s">
        <v>85</v>
      </c>
      <c r="B106" s="201"/>
      <c r="C106" s="201"/>
      <c r="D106" s="201"/>
      <c r="E106" s="201"/>
      <c r="F106" s="201"/>
      <c r="G106" s="201"/>
      <c r="H106" s="202"/>
      <c r="I106" s="1">
        <v>99</v>
      </c>
      <c r="J106" s="66"/>
      <c r="K106" s="5"/>
    </row>
    <row r="107" spans="1:11" ht="12.75" customHeight="1">
      <c r="A107" s="200" t="s">
        <v>86</v>
      </c>
      <c r="B107" s="201"/>
      <c r="C107" s="201"/>
      <c r="D107" s="201"/>
      <c r="E107" s="201"/>
      <c r="F107" s="201"/>
      <c r="G107" s="201"/>
      <c r="H107" s="202"/>
      <c r="I107" s="1">
        <v>100</v>
      </c>
      <c r="J107" s="66">
        <v>896374</v>
      </c>
      <c r="K107" s="5">
        <v>873543</v>
      </c>
    </row>
    <row r="108" spans="1:11" ht="12.75" customHeight="1">
      <c r="A108" s="200" t="s">
        <v>89</v>
      </c>
      <c r="B108" s="201"/>
      <c r="C108" s="201"/>
      <c r="D108" s="201"/>
      <c r="E108" s="201"/>
      <c r="F108" s="201"/>
      <c r="G108" s="201"/>
      <c r="H108" s="202"/>
      <c r="I108" s="1">
        <v>101</v>
      </c>
      <c r="J108" s="66">
        <v>9898976</v>
      </c>
      <c r="K108" s="5">
        <v>9732121</v>
      </c>
    </row>
    <row r="109" spans="1:11" ht="12.75" customHeight="1">
      <c r="A109" s="200" t="s">
        <v>90</v>
      </c>
      <c r="B109" s="201"/>
      <c r="C109" s="201"/>
      <c r="D109" s="201"/>
      <c r="E109" s="201"/>
      <c r="F109" s="201"/>
      <c r="G109" s="201"/>
      <c r="H109" s="202"/>
      <c r="I109" s="1">
        <v>102</v>
      </c>
      <c r="J109" s="66">
        <v>15041837</v>
      </c>
      <c r="K109" s="5">
        <v>13106357</v>
      </c>
    </row>
    <row r="110" spans="1:11" ht="12.75" customHeight="1">
      <c r="A110" s="200" t="s">
        <v>91</v>
      </c>
      <c r="B110" s="201"/>
      <c r="C110" s="201"/>
      <c r="D110" s="201"/>
      <c r="E110" s="201"/>
      <c r="F110" s="201"/>
      <c r="G110" s="201"/>
      <c r="H110" s="202"/>
      <c r="I110" s="1">
        <v>103</v>
      </c>
      <c r="J110" s="66">
        <v>27856</v>
      </c>
      <c r="K110" s="5">
        <v>27856</v>
      </c>
    </row>
    <row r="111" spans="1:11" ht="12.75" customHeight="1">
      <c r="A111" s="200" t="s">
        <v>92</v>
      </c>
      <c r="B111" s="201"/>
      <c r="C111" s="201"/>
      <c r="D111" s="201"/>
      <c r="E111" s="201"/>
      <c r="F111" s="201"/>
      <c r="G111" s="201"/>
      <c r="H111" s="202"/>
      <c r="I111" s="1">
        <v>104</v>
      </c>
      <c r="J111" s="66"/>
      <c r="K111" s="5"/>
    </row>
    <row r="112" spans="1:11" ht="12.75" customHeight="1">
      <c r="A112" s="200" t="s">
        <v>93</v>
      </c>
      <c r="B112" s="201"/>
      <c r="C112" s="201"/>
      <c r="D112" s="201"/>
      <c r="E112" s="201"/>
      <c r="F112" s="201"/>
      <c r="G112" s="201"/>
      <c r="H112" s="202"/>
      <c r="I112" s="1">
        <v>105</v>
      </c>
      <c r="J112" s="66">
        <v>3388378</v>
      </c>
      <c r="K112" s="5">
        <v>3404781</v>
      </c>
    </row>
    <row r="113" spans="1:11" ht="12.75" customHeight="1">
      <c r="A113" s="197" t="s">
        <v>94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66">
        <v>17619429</v>
      </c>
      <c r="K113" s="5">
        <v>10993982</v>
      </c>
    </row>
    <row r="114" spans="1:11" ht="12.75" customHeight="1">
      <c r="A114" s="197" t="s">
        <v>285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49">
        <f>J69+J86+J90+J100+J113</f>
        <v>1345377124</v>
      </c>
      <c r="K114" s="49">
        <f>K69+K86+K90+K100+K113</f>
        <v>1372722608</v>
      </c>
    </row>
    <row r="115" spans="1:11" ht="12.75" customHeight="1">
      <c r="A115" s="212" t="s">
        <v>95</v>
      </c>
      <c r="B115" s="213"/>
      <c r="C115" s="213"/>
      <c r="D115" s="213"/>
      <c r="E115" s="213"/>
      <c r="F115" s="213"/>
      <c r="G115" s="213"/>
      <c r="H115" s="214"/>
      <c r="I115" s="2">
        <v>108</v>
      </c>
      <c r="J115" s="66">
        <v>29591225</v>
      </c>
      <c r="K115" s="6">
        <v>30502777</v>
      </c>
    </row>
    <row r="116" spans="1:11" ht="12.75" customHeight="1">
      <c r="A116" s="191" t="s">
        <v>284</v>
      </c>
      <c r="B116" s="192"/>
      <c r="C116" s="192"/>
      <c r="D116" s="192"/>
      <c r="E116" s="192"/>
      <c r="F116" s="192"/>
      <c r="G116" s="192"/>
      <c r="H116" s="192"/>
      <c r="I116" s="215"/>
      <c r="J116" s="215"/>
      <c r="K116" s="216"/>
    </row>
    <row r="117" spans="1:11" ht="12.75" customHeight="1">
      <c r="A117" s="194" t="s">
        <v>96</v>
      </c>
      <c r="B117" s="195"/>
      <c r="C117" s="195"/>
      <c r="D117" s="195"/>
      <c r="E117" s="195"/>
      <c r="F117" s="195"/>
      <c r="G117" s="195"/>
      <c r="H117" s="195"/>
      <c r="I117" s="217"/>
      <c r="J117" s="217"/>
      <c r="K117" s="218"/>
    </row>
    <row r="118" spans="1:11" ht="12.75" customHeight="1">
      <c r="A118" s="177" t="s">
        <v>97</v>
      </c>
      <c r="B118" s="178"/>
      <c r="C118" s="178"/>
      <c r="D118" s="178"/>
      <c r="E118" s="178"/>
      <c r="F118" s="178"/>
      <c r="G118" s="178"/>
      <c r="H118" s="179"/>
      <c r="I118" s="1">
        <v>109</v>
      </c>
      <c r="J118" s="5">
        <v>622960236.988351</v>
      </c>
      <c r="K118" s="5">
        <v>676719373</v>
      </c>
    </row>
    <row r="119" spans="1:11" ht="12.75" customHeight="1">
      <c r="A119" s="219" t="s">
        <v>98</v>
      </c>
      <c r="B119" s="220"/>
      <c r="C119" s="220"/>
      <c r="D119" s="220"/>
      <c r="E119" s="220"/>
      <c r="F119" s="220"/>
      <c r="G119" s="220"/>
      <c r="H119" s="221"/>
      <c r="I119" s="4">
        <v>110</v>
      </c>
      <c r="J119" s="6">
        <v>-4721</v>
      </c>
      <c r="K119" s="6">
        <v>-2024</v>
      </c>
    </row>
    <row r="120" spans="1:11" ht="15" customHeight="1">
      <c r="A120" s="222" t="s">
        <v>266</v>
      </c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</row>
    <row r="121" spans="1:11" ht="12.75">
      <c r="A121" s="211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</row>
    <row r="125" ht="15">
      <c r="D125" s="6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68:K68"/>
    <mergeCell ref="A70:H70"/>
    <mergeCell ref="A71:H71"/>
    <mergeCell ref="A72:H72"/>
    <mergeCell ref="A65:H65"/>
    <mergeCell ref="A66:H66"/>
    <mergeCell ref="A67:H67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:K1"/>
    <mergeCell ref="A2:K2"/>
    <mergeCell ref="A3:K3"/>
    <mergeCell ref="A4:H4"/>
    <mergeCell ref="A13:H13"/>
    <mergeCell ref="A14:H14"/>
    <mergeCell ref="A5:H5"/>
    <mergeCell ref="A6:K6"/>
    <mergeCell ref="A7:H7"/>
    <mergeCell ref="A8:H8"/>
    <mergeCell ref="A15:H15"/>
    <mergeCell ref="A16:H16"/>
    <mergeCell ref="A9:H9"/>
    <mergeCell ref="A10:H10"/>
    <mergeCell ref="A11:H11"/>
    <mergeCell ref="A12:H12"/>
  </mergeCells>
  <dataValidations count="3">
    <dataValidation type="whole" operator="notEqual" allowBlank="1" showInputMessage="1" showErrorMessage="1" errorTitle="Pogrešan unos" error="Mogu se unijeti samo cjelobrojne vrijednosti." sqref="J118:K119 J8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67 J33:J34 K36:K39 J7:K7 J84 J46:J48 J81:K81 J24:J25 J15 K115">
      <formula1>0</formula1>
    </dataValidation>
    <dataValidation allowBlank="1" sqref="K10:K35 J16:J23 J26:J32 J35:J45 J49:J67 J115 J69:K80 K40:K66 J82:K82 J83 J86:K114 K83:K85 J8:K9 J10:J14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35:K35 J56:K5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9" width="9.140625" style="22" customWidth="1"/>
    <col min="10" max="13" width="12.7109375" style="22" customWidth="1"/>
    <col min="14" max="16384" width="9.140625" style="22" customWidth="1"/>
  </cols>
  <sheetData>
    <row r="1" spans="1:13" ht="15" customHeight="1">
      <c r="A1" s="180" t="s">
        <v>99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2.75" customHeight="1">
      <c r="A2" s="181" t="s">
        <v>263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12.75" customHeight="1">
      <c r="A3" s="223" t="s">
        <v>312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3" ht="24">
      <c r="A4" s="224" t="s">
        <v>5</v>
      </c>
      <c r="B4" s="224"/>
      <c r="C4" s="224"/>
      <c r="D4" s="224"/>
      <c r="E4" s="224"/>
      <c r="F4" s="224"/>
      <c r="G4" s="224"/>
      <c r="H4" s="224"/>
      <c r="I4" s="25" t="s">
        <v>6</v>
      </c>
      <c r="J4" s="225" t="s">
        <v>259</v>
      </c>
      <c r="K4" s="225"/>
      <c r="L4" s="225" t="s">
        <v>258</v>
      </c>
      <c r="M4" s="225"/>
    </row>
    <row r="5" spans="1:13" ht="12.75">
      <c r="A5" s="224"/>
      <c r="B5" s="224"/>
      <c r="C5" s="224"/>
      <c r="D5" s="224"/>
      <c r="E5" s="224"/>
      <c r="F5" s="224"/>
      <c r="G5" s="224"/>
      <c r="H5" s="224"/>
      <c r="I5" s="25"/>
      <c r="J5" s="27" t="s">
        <v>100</v>
      </c>
      <c r="K5" s="27" t="s">
        <v>101</v>
      </c>
      <c r="L5" s="27" t="s">
        <v>100</v>
      </c>
      <c r="M5" s="27" t="s">
        <v>101</v>
      </c>
    </row>
    <row r="6" spans="1:13" ht="12.75">
      <c r="A6" s="225">
        <v>1</v>
      </c>
      <c r="B6" s="225"/>
      <c r="C6" s="225"/>
      <c r="D6" s="225"/>
      <c r="E6" s="225"/>
      <c r="F6" s="225"/>
      <c r="G6" s="225"/>
      <c r="H6" s="225"/>
      <c r="I6" s="29">
        <v>2</v>
      </c>
      <c r="J6" s="27">
        <v>3</v>
      </c>
      <c r="K6" s="27">
        <v>4</v>
      </c>
      <c r="L6" s="27">
        <v>5</v>
      </c>
      <c r="M6" s="27">
        <v>6</v>
      </c>
    </row>
    <row r="7" spans="1:13" ht="12.75" customHeight="1">
      <c r="A7" s="194" t="s">
        <v>276</v>
      </c>
      <c r="B7" s="195"/>
      <c r="C7" s="195"/>
      <c r="D7" s="195"/>
      <c r="E7" s="195"/>
      <c r="F7" s="195"/>
      <c r="G7" s="195"/>
      <c r="H7" s="196"/>
      <c r="I7" s="3">
        <v>111</v>
      </c>
      <c r="J7" s="112">
        <f>SUM(J8:J9)</f>
        <v>524863979</v>
      </c>
      <c r="K7" s="112">
        <f>SUM(K8:K9)</f>
        <v>263459220</v>
      </c>
      <c r="L7" s="112">
        <v>512181415</v>
      </c>
      <c r="M7" s="112">
        <f>SUM(M8:M9)</f>
        <v>254034288</v>
      </c>
    </row>
    <row r="8" spans="1:13" ht="12.75" customHeight="1">
      <c r="A8" s="197" t="s">
        <v>102</v>
      </c>
      <c r="B8" s="198"/>
      <c r="C8" s="198"/>
      <c r="D8" s="198"/>
      <c r="E8" s="198"/>
      <c r="F8" s="198"/>
      <c r="G8" s="198"/>
      <c r="H8" s="199"/>
      <c r="I8" s="1">
        <v>112</v>
      </c>
      <c r="J8" s="66">
        <v>517813200</v>
      </c>
      <c r="K8" s="66">
        <v>258293858</v>
      </c>
      <c r="L8" s="66">
        <v>496130747</v>
      </c>
      <c r="M8" s="66">
        <v>244791078</v>
      </c>
    </row>
    <row r="9" spans="1:13" ht="12.75" customHeight="1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66">
        <v>7050779</v>
      </c>
      <c r="K9" s="66">
        <v>5165362</v>
      </c>
      <c r="L9" s="66">
        <v>16050668</v>
      </c>
      <c r="M9" s="66">
        <v>9243210</v>
      </c>
    </row>
    <row r="10" spans="1:13" ht="12.75" customHeight="1">
      <c r="A10" s="197" t="s">
        <v>277</v>
      </c>
      <c r="B10" s="198"/>
      <c r="C10" s="198"/>
      <c r="D10" s="198"/>
      <c r="E10" s="198"/>
      <c r="F10" s="198"/>
      <c r="G10" s="198"/>
      <c r="H10" s="199"/>
      <c r="I10" s="1">
        <v>114</v>
      </c>
      <c r="J10" s="49">
        <f>J11+J12+J16+J20+J21+J22+J25+J26</f>
        <v>498501103</v>
      </c>
      <c r="K10" s="49">
        <f>K11+K12+K16+K20+K21+K22+K25+K26</f>
        <v>251302471</v>
      </c>
      <c r="L10" s="49">
        <v>474648357</v>
      </c>
      <c r="M10" s="49">
        <f>M11+M12+M16+M20+M21+M22+M25+M26</f>
        <v>233509911</v>
      </c>
    </row>
    <row r="11" spans="1:13" ht="12.75" customHeight="1">
      <c r="A11" s="226" t="s">
        <v>104</v>
      </c>
      <c r="B11" s="227"/>
      <c r="C11" s="227"/>
      <c r="D11" s="227"/>
      <c r="E11" s="227"/>
      <c r="F11" s="227"/>
      <c r="G11" s="227"/>
      <c r="H11" s="228"/>
      <c r="I11" s="1">
        <v>115</v>
      </c>
      <c r="J11" s="66">
        <v>2064463</v>
      </c>
      <c r="K11" s="66">
        <v>-2648232</v>
      </c>
      <c r="L11" s="66">
        <v>2951494</v>
      </c>
      <c r="M11" s="66">
        <v>1752590</v>
      </c>
    </row>
    <row r="12" spans="1:13" ht="12.75" customHeight="1">
      <c r="A12" s="197" t="s">
        <v>278</v>
      </c>
      <c r="B12" s="198"/>
      <c r="C12" s="198"/>
      <c r="D12" s="198"/>
      <c r="E12" s="198"/>
      <c r="F12" s="198"/>
      <c r="G12" s="198"/>
      <c r="H12" s="199"/>
      <c r="I12" s="1">
        <v>116</v>
      </c>
      <c r="J12" s="49">
        <f>SUM(J13:J15)</f>
        <v>325333383</v>
      </c>
      <c r="K12" s="49">
        <f>SUM(K13:K15)</f>
        <v>164786974</v>
      </c>
      <c r="L12" s="49">
        <v>297081443</v>
      </c>
      <c r="M12" s="49">
        <f>SUM(M13:M15)</f>
        <v>138040671</v>
      </c>
    </row>
    <row r="13" spans="1:13" ht="12.75" customHeight="1">
      <c r="A13" s="177" t="s">
        <v>105</v>
      </c>
      <c r="B13" s="178"/>
      <c r="C13" s="178"/>
      <c r="D13" s="178"/>
      <c r="E13" s="178"/>
      <c r="F13" s="178"/>
      <c r="G13" s="178"/>
      <c r="H13" s="179"/>
      <c r="I13" s="1">
        <v>117</v>
      </c>
      <c r="J13" s="66">
        <v>265165446</v>
      </c>
      <c r="K13" s="66">
        <v>133183309</v>
      </c>
      <c r="L13" s="66">
        <v>254273261</v>
      </c>
      <c r="M13" s="66">
        <v>128680379</v>
      </c>
    </row>
    <row r="14" spans="1:13" ht="12.75" customHeight="1">
      <c r="A14" s="177" t="s">
        <v>106</v>
      </c>
      <c r="B14" s="178"/>
      <c r="C14" s="178"/>
      <c r="D14" s="178"/>
      <c r="E14" s="178"/>
      <c r="F14" s="178"/>
      <c r="G14" s="178"/>
      <c r="H14" s="179"/>
      <c r="I14" s="1">
        <v>118</v>
      </c>
      <c r="J14" s="66">
        <v>26192502</v>
      </c>
      <c r="K14" s="66">
        <v>12746116</v>
      </c>
      <c r="L14" s="66">
        <v>10462737</v>
      </c>
      <c r="M14" s="66">
        <v>-4170970</v>
      </c>
    </row>
    <row r="15" spans="1:13" ht="12.75" customHeight="1">
      <c r="A15" s="177" t="s">
        <v>107</v>
      </c>
      <c r="B15" s="178"/>
      <c r="C15" s="178"/>
      <c r="D15" s="178"/>
      <c r="E15" s="178"/>
      <c r="F15" s="178"/>
      <c r="G15" s="178"/>
      <c r="H15" s="179"/>
      <c r="I15" s="1">
        <v>119</v>
      </c>
      <c r="J15" s="66">
        <v>33975435</v>
      </c>
      <c r="K15" s="66">
        <v>18857549</v>
      </c>
      <c r="L15" s="66">
        <v>32345445</v>
      </c>
      <c r="M15" s="66">
        <v>13531262</v>
      </c>
    </row>
    <row r="16" spans="1:13" ht="12.75" customHeight="1">
      <c r="A16" s="197" t="s">
        <v>275</v>
      </c>
      <c r="B16" s="198"/>
      <c r="C16" s="198"/>
      <c r="D16" s="198"/>
      <c r="E16" s="198"/>
      <c r="F16" s="198"/>
      <c r="G16" s="198"/>
      <c r="H16" s="199"/>
      <c r="I16" s="1">
        <v>120</v>
      </c>
      <c r="J16" s="49">
        <f>SUM(J17:J19)</f>
        <v>89784450</v>
      </c>
      <c r="K16" s="49">
        <f>SUM(K17:K19)</f>
        <v>45195335</v>
      </c>
      <c r="L16" s="49">
        <v>84593085</v>
      </c>
      <c r="M16" s="49">
        <f>SUM(M17:M19)</f>
        <v>42856372</v>
      </c>
    </row>
    <row r="17" spans="1:13" ht="12.75" customHeight="1">
      <c r="A17" s="177" t="s">
        <v>108</v>
      </c>
      <c r="B17" s="178"/>
      <c r="C17" s="178"/>
      <c r="D17" s="178"/>
      <c r="E17" s="178"/>
      <c r="F17" s="178"/>
      <c r="G17" s="178"/>
      <c r="H17" s="179"/>
      <c r="I17" s="1">
        <v>121</v>
      </c>
      <c r="J17" s="66">
        <v>55194201</v>
      </c>
      <c r="K17" s="66">
        <v>27725052</v>
      </c>
      <c r="L17" s="66">
        <v>52012606</v>
      </c>
      <c r="M17" s="66">
        <v>26424095</v>
      </c>
    </row>
    <row r="18" spans="1:13" ht="12.75" customHeight="1">
      <c r="A18" s="177" t="s">
        <v>109</v>
      </c>
      <c r="B18" s="178"/>
      <c r="C18" s="178"/>
      <c r="D18" s="178"/>
      <c r="E18" s="178"/>
      <c r="F18" s="178"/>
      <c r="G18" s="178"/>
      <c r="H18" s="179"/>
      <c r="I18" s="1">
        <v>122</v>
      </c>
      <c r="J18" s="66">
        <v>19317904</v>
      </c>
      <c r="K18" s="66">
        <v>9771274</v>
      </c>
      <c r="L18" s="66">
        <v>18589322</v>
      </c>
      <c r="M18" s="66">
        <v>9309093</v>
      </c>
    </row>
    <row r="19" spans="1:13" ht="12.75" customHeight="1">
      <c r="A19" s="177" t="s">
        <v>110</v>
      </c>
      <c r="B19" s="178"/>
      <c r="C19" s="178"/>
      <c r="D19" s="178"/>
      <c r="E19" s="178"/>
      <c r="F19" s="178"/>
      <c r="G19" s="178"/>
      <c r="H19" s="179"/>
      <c r="I19" s="1">
        <v>123</v>
      </c>
      <c r="J19" s="66">
        <v>15272345</v>
      </c>
      <c r="K19" s="66">
        <v>7699009</v>
      </c>
      <c r="L19" s="66">
        <v>13991157</v>
      </c>
      <c r="M19" s="66">
        <v>7123184</v>
      </c>
    </row>
    <row r="20" spans="1:13" ht="12.75" customHeight="1">
      <c r="A20" s="197" t="s">
        <v>111</v>
      </c>
      <c r="B20" s="198"/>
      <c r="C20" s="198"/>
      <c r="D20" s="198"/>
      <c r="E20" s="198"/>
      <c r="F20" s="198"/>
      <c r="G20" s="198"/>
      <c r="H20" s="199"/>
      <c r="I20" s="1">
        <v>124</v>
      </c>
      <c r="J20" s="66">
        <v>35940285</v>
      </c>
      <c r="K20" s="66">
        <v>18168731</v>
      </c>
      <c r="L20" s="66">
        <v>37472318</v>
      </c>
      <c r="M20" s="66">
        <v>18571324</v>
      </c>
    </row>
    <row r="21" spans="1:13" ht="12.75" customHeight="1">
      <c r="A21" s="197" t="s">
        <v>112</v>
      </c>
      <c r="B21" s="198"/>
      <c r="C21" s="198"/>
      <c r="D21" s="198"/>
      <c r="E21" s="198"/>
      <c r="F21" s="198"/>
      <c r="G21" s="198"/>
      <c r="H21" s="199"/>
      <c r="I21" s="1">
        <v>125</v>
      </c>
      <c r="J21" s="66">
        <v>40234533</v>
      </c>
      <c r="K21" s="66">
        <v>22294892</v>
      </c>
      <c r="L21" s="66">
        <v>44430127</v>
      </c>
      <c r="M21" s="66">
        <v>30432034</v>
      </c>
    </row>
    <row r="22" spans="1:13" ht="12.75" customHeight="1">
      <c r="A22" s="197" t="s">
        <v>274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49">
        <f>SUM(J23:J24)</f>
        <v>0</v>
      </c>
      <c r="K22" s="49">
        <f>SUM(K23:K24)</f>
        <v>0</v>
      </c>
      <c r="L22" s="49">
        <v>0</v>
      </c>
      <c r="M22" s="49">
        <f>SUM(M23:M24)</f>
        <v>0</v>
      </c>
    </row>
    <row r="23" spans="1:13" ht="12.75" customHeight="1">
      <c r="A23" s="200" t="s">
        <v>113</v>
      </c>
      <c r="B23" s="201"/>
      <c r="C23" s="201"/>
      <c r="D23" s="201"/>
      <c r="E23" s="201"/>
      <c r="F23" s="201"/>
      <c r="G23" s="201"/>
      <c r="H23" s="202"/>
      <c r="I23" s="1">
        <v>127</v>
      </c>
      <c r="J23" s="5"/>
      <c r="K23" s="5"/>
      <c r="L23" s="5"/>
      <c r="M23" s="5"/>
    </row>
    <row r="24" spans="1:13" ht="12.75" customHeight="1">
      <c r="A24" s="200" t="s">
        <v>114</v>
      </c>
      <c r="B24" s="201"/>
      <c r="C24" s="201"/>
      <c r="D24" s="201"/>
      <c r="E24" s="201"/>
      <c r="F24" s="201"/>
      <c r="G24" s="201"/>
      <c r="H24" s="202"/>
      <c r="I24" s="1">
        <v>128</v>
      </c>
      <c r="J24" s="5"/>
      <c r="K24" s="5"/>
      <c r="L24" s="5"/>
      <c r="M24" s="5"/>
    </row>
    <row r="25" spans="1:13" ht="12.75" customHeight="1">
      <c r="A25" s="226" t="s">
        <v>115</v>
      </c>
      <c r="B25" s="227"/>
      <c r="C25" s="227"/>
      <c r="D25" s="227"/>
      <c r="E25" s="227"/>
      <c r="F25" s="227"/>
      <c r="G25" s="227"/>
      <c r="H25" s="228"/>
      <c r="I25" s="1">
        <v>129</v>
      </c>
      <c r="J25" s="5"/>
      <c r="K25" s="5"/>
      <c r="L25" s="5"/>
      <c r="M25" s="5">
        <v>-2341</v>
      </c>
    </row>
    <row r="26" spans="1:13" ht="12.75" customHeight="1">
      <c r="A26" s="226" t="s">
        <v>116</v>
      </c>
      <c r="B26" s="227"/>
      <c r="C26" s="227"/>
      <c r="D26" s="227"/>
      <c r="E26" s="227"/>
      <c r="F26" s="227"/>
      <c r="G26" s="227"/>
      <c r="H26" s="228"/>
      <c r="I26" s="1">
        <v>130</v>
      </c>
      <c r="J26" s="66">
        <v>5143989</v>
      </c>
      <c r="K26" s="66">
        <v>3504771</v>
      </c>
      <c r="L26" s="66">
        <v>8119890</v>
      </c>
      <c r="M26" s="66">
        <v>1859261</v>
      </c>
    </row>
    <row r="27" spans="1:13" ht="12.75" customHeight="1">
      <c r="A27" s="197" t="s">
        <v>273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49">
        <f>SUM(J28:J32)</f>
        <v>69582764</v>
      </c>
      <c r="K27" s="49">
        <f>SUM(K28:K32)</f>
        <v>29525191</v>
      </c>
      <c r="L27" s="49">
        <v>16181716</v>
      </c>
      <c r="M27" s="49">
        <f>SUM(M28:M32)</f>
        <v>2345945</v>
      </c>
    </row>
    <row r="28" spans="1:13" ht="11.25" customHeight="1">
      <c r="A28" s="197" t="s">
        <v>117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66">
        <v>46644538</v>
      </c>
      <c r="K28" s="66">
        <v>19985912</v>
      </c>
      <c r="L28" s="66">
        <v>2959289</v>
      </c>
      <c r="M28" s="66">
        <v>-5926641</v>
      </c>
    </row>
    <row r="29" spans="1:13" ht="12.75" customHeight="1">
      <c r="A29" s="226" t="s">
        <v>118</v>
      </c>
      <c r="B29" s="227"/>
      <c r="C29" s="227"/>
      <c r="D29" s="227"/>
      <c r="E29" s="227"/>
      <c r="F29" s="227"/>
      <c r="G29" s="227"/>
      <c r="H29" s="228"/>
      <c r="I29" s="1">
        <v>133</v>
      </c>
      <c r="J29" s="66">
        <v>18327706</v>
      </c>
      <c r="K29" s="66">
        <v>6930051</v>
      </c>
      <c r="L29" s="66">
        <v>10628090</v>
      </c>
      <c r="M29" s="66">
        <v>6822335</v>
      </c>
    </row>
    <row r="30" spans="1:13" ht="12.75" customHeight="1">
      <c r="A30" s="197" t="s">
        <v>119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66">
        <v>4610520</v>
      </c>
      <c r="K30" s="66">
        <v>2609228</v>
      </c>
      <c r="L30" s="66">
        <v>2594337</v>
      </c>
      <c r="M30" s="66">
        <v>1450251</v>
      </c>
    </row>
    <row r="31" spans="1:13" ht="12.75" customHeight="1">
      <c r="A31" s="197" t="s">
        <v>120</v>
      </c>
      <c r="B31" s="198"/>
      <c r="C31" s="198"/>
      <c r="D31" s="198"/>
      <c r="E31" s="198"/>
      <c r="F31" s="198"/>
      <c r="G31" s="198"/>
      <c r="H31" s="199"/>
      <c r="I31" s="1">
        <v>135</v>
      </c>
      <c r="J31" s="5"/>
      <c r="K31" s="5"/>
      <c r="L31" s="5"/>
      <c r="M31" s="5"/>
    </row>
    <row r="32" spans="1:13" ht="12.75" customHeight="1">
      <c r="A32" s="197" t="s">
        <v>121</v>
      </c>
      <c r="B32" s="198"/>
      <c r="C32" s="198"/>
      <c r="D32" s="198"/>
      <c r="E32" s="198"/>
      <c r="F32" s="198"/>
      <c r="G32" s="198"/>
      <c r="H32" s="199"/>
      <c r="I32" s="1">
        <v>136</v>
      </c>
      <c r="J32" s="5"/>
      <c r="K32" s="5"/>
      <c r="L32" s="5"/>
      <c r="M32" s="5"/>
    </row>
    <row r="33" spans="1:13" ht="12.75" customHeight="1">
      <c r="A33" s="197" t="s">
        <v>272</v>
      </c>
      <c r="B33" s="198"/>
      <c r="C33" s="198"/>
      <c r="D33" s="198"/>
      <c r="E33" s="198"/>
      <c r="F33" s="198"/>
      <c r="G33" s="198"/>
      <c r="H33" s="199"/>
      <c r="I33" s="1">
        <v>137</v>
      </c>
      <c r="J33" s="49">
        <f>SUM(J34:J37)</f>
        <v>80865692</v>
      </c>
      <c r="K33" s="49">
        <f>SUM(K34:K37)</f>
        <v>36505395</v>
      </c>
      <c r="L33" s="49">
        <v>45252424</v>
      </c>
      <c r="M33" s="49">
        <f>SUM(M34:M37)</f>
        <v>18544299</v>
      </c>
    </row>
    <row r="34" spans="1:13" ht="12.75" customHeight="1">
      <c r="A34" s="197" t="s">
        <v>117</v>
      </c>
      <c r="B34" s="198"/>
      <c r="C34" s="198"/>
      <c r="D34" s="198"/>
      <c r="E34" s="198"/>
      <c r="F34" s="198"/>
      <c r="G34" s="198"/>
      <c r="H34" s="199"/>
      <c r="I34" s="1">
        <v>138</v>
      </c>
      <c r="J34" s="66">
        <v>49443053</v>
      </c>
      <c r="K34" s="66">
        <v>20163487</v>
      </c>
      <c r="L34" s="66">
        <v>9050753</v>
      </c>
      <c r="M34" s="66">
        <v>-2016245</v>
      </c>
    </row>
    <row r="35" spans="1:13" ht="12.75" customHeight="1">
      <c r="A35" s="226" t="s">
        <v>118</v>
      </c>
      <c r="B35" s="227"/>
      <c r="C35" s="227"/>
      <c r="D35" s="227"/>
      <c r="E35" s="227"/>
      <c r="F35" s="227"/>
      <c r="G35" s="227"/>
      <c r="H35" s="228"/>
      <c r="I35" s="1">
        <v>139</v>
      </c>
      <c r="J35" s="66">
        <v>31101689</v>
      </c>
      <c r="K35" s="66">
        <v>16101236</v>
      </c>
      <c r="L35" s="66">
        <v>36201671</v>
      </c>
      <c r="M35" s="66">
        <v>20560544</v>
      </c>
    </row>
    <row r="36" spans="1:13" ht="12.75" customHeight="1">
      <c r="A36" s="197" t="s">
        <v>122</v>
      </c>
      <c r="B36" s="198"/>
      <c r="C36" s="198"/>
      <c r="D36" s="198"/>
      <c r="E36" s="198"/>
      <c r="F36" s="198"/>
      <c r="G36" s="198"/>
      <c r="H36" s="199"/>
      <c r="I36" s="1">
        <v>140</v>
      </c>
      <c r="J36" s="66"/>
      <c r="K36" s="66"/>
      <c r="L36" s="66"/>
      <c r="M36" s="66"/>
    </row>
    <row r="37" spans="1:13" ht="12.75" customHeight="1">
      <c r="A37" s="197" t="s">
        <v>123</v>
      </c>
      <c r="B37" s="198"/>
      <c r="C37" s="198"/>
      <c r="D37" s="198"/>
      <c r="E37" s="198"/>
      <c r="F37" s="198"/>
      <c r="G37" s="198"/>
      <c r="H37" s="199"/>
      <c r="I37" s="1">
        <v>141</v>
      </c>
      <c r="J37" s="5">
        <v>320950</v>
      </c>
      <c r="K37" s="5">
        <v>240672</v>
      </c>
      <c r="L37" s="5"/>
      <c r="M37" s="5"/>
    </row>
    <row r="38" spans="1:13" ht="12.75" customHeight="1">
      <c r="A38" s="197" t="s">
        <v>124</v>
      </c>
      <c r="B38" s="198"/>
      <c r="C38" s="198"/>
      <c r="D38" s="198"/>
      <c r="E38" s="198"/>
      <c r="F38" s="198"/>
      <c r="G38" s="198"/>
      <c r="H38" s="199"/>
      <c r="I38" s="1">
        <v>142</v>
      </c>
      <c r="J38" s="5">
        <v>23788156</v>
      </c>
      <c r="K38" s="5">
        <v>13527052</v>
      </c>
      <c r="L38" s="5">
        <v>19728436</v>
      </c>
      <c r="M38" s="5">
        <v>9265750.725951074</v>
      </c>
    </row>
    <row r="39" spans="1:13" ht="12.75" customHeight="1">
      <c r="A39" s="197" t="s">
        <v>125</v>
      </c>
      <c r="B39" s="198"/>
      <c r="C39" s="198"/>
      <c r="D39" s="198"/>
      <c r="E39" s="198"/>
      <c r="F39" s="198"/>
      <c r="G39" s="198"/>
      <c r="H39" s="199"/>
      <c r="I39" s="1">
        <v>143</v>
      </c>
      <c r="J39" s="5">
        <v>11872034</v>
      </c>
      <c r="K39" s="5">
        <v>6022226</v>
      </c>
      <c r="L39" s="5"/>
      <c r="M39" s="5"/>
    </row>
    <row r="40" spans="1:13" ht="12.75" customHeight="1">
      <c r="A40" s="197" t="s">
        <v>127</v>
      </c>
      <c r="B40" s="198"/>
      <c r="C40" s="198"/>
      <c r="D40" s="198"/>
      <c r="E40" s="198"/>
      <c r="F40" s="198"/>
      <c r="G40" s="198"/>
      <c r="H40" s="199"/>
      <c r="I40" s="1">
        <v>144</v>
      </c>
      <c r="J40" s="5"/>
      <c r="K40" s="5"/>
      <c r="L40" s="5"/>
      <c r="M40" s="5"/>
    </row>
    <row r="41" spans="1:13" ht="12.75" customHeight="1">
      <c r="A41" s="197" t="s">
        <v>126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5"/>
      <c r="K41" s="5"/>
      <c r="L41" s="5"/>
      <c r="M41" s="5"/>
    </row>
    <row r="42" spans="1:13" ht="12.75" customHeight="1">
      <c r="A42" s="197" t="s">
        <v>279</v>
      </c>
      <c r="B42" s="198"/>
      <c r="C42" s="198"/>
      <c r="D42" s="198"/>
      <c r="E42" s="198"/>
      <c r="F42" s="198"/>
      <c r="G42" s="198"/>
      <c r="H42" s="199"/>
      <c r="I42" s="1">
        <v>146</v>
      </c>
      <c r="J42" s="49">
        <f>J7+J27+J38+J40</f>
        <v>618234899</v>
      </c>
      <c r="K42" s="49">
        <f>K7+K27+K38+K40</f>
        <v>306511463</v>
      </c>
      <c r="L42" s="49">
        <v>548091567</v>
      </c>
      <c r="M42" s="49">
        <f>M7+M27+M38+M40</f>
        <v>265645983.72595108</v>
      </c>
    </row>
    <row r="43" spans="1:13" ht="12.75" customHeight="1">
      <c r="A43" s="197" t="s">
        <v>280</v>
      </c>
      <c r="B43" s="198"/>
      <c r="C43" s="198"/>
      <c r="D43" s="198"/>
      <c r="E43" s="198"/>
      <c r="F43" s="198"/>
      <c r="G43" s="198"/>
      <c r="H43" s="199"/>
      <c r="I43" s="1">
        <v>147</v>
      </c>
      <c r="J43" s="49">
        <f>J10+J33+J39+J41</f>
        <v>591238829</v>
      </c>
      <c r="K43" s="49">
        <f>K10+K33+K39+K41</f>
        <v>293830092</v>
      </c>
      <c r="L43" s="49">
        <v>519900781</v>
      </c>
      <c r="M43" s="49">
        <f>M10+M33+M39+M41</f>
        <v>252054210</v>
      </c>
    </row>
    <row r="44" spans="1:13" ht="12.75" customHeight="1">
      <c r="A44" s="197" t="s">
        <v>271</v>
      </c>
      <c r="B44" s="198"/>
      <c r="C44" s="198"/>
      <c r="D44" s="198"/>
      <c r="E44" s="198"/>
      <c r="F44" s="198"/>
      <c r="G44" s="198"/>
      <c r="H44" s="199"/>
      <c r="I44" s="1">
        <v>148</v>
      </c>
      <c r="J44" s="49">
        <f>J42-J43</f>
        <v>26996070</v>
      </c>
      <c r="K44" s="49">
        <f>K42-K43</f>
        <v>12681371</v>
      </c>
      <c r="L44" s="49">
        <v>28190786</v>
      </c>
      <c r="M44" s="49">
        <f>M42-M43</f>
        <v>13591773.725951076</v>
      </c>
    </row>
    <row r="45" spans="1:13" ht="12.75" customHeight="1">
      <c r="A45" s="208" t="s">
        <v>128</v>
      </c>
      <c r="B45" s="209"/>
      <c r="C45" s="209"/>
      <c r="D45" s="209"/>
      <c r="E45" s="209"/>
      <c r="F45" s="209"/>
      <c r="G45" s="209"/>
      <c r="H45" s="210"/>
      <c r="I45" s="1">
        <v>149</v>
      </c>
      <c r="J45" s="49">
        <f>IF(J42&gt;J43,J42-J43,0)</f>
        <v>26996070</v>
      </c>
      <c r="K45" s="49">
        <f>IF(K42&gt;K43,K42-K43,0)</f>
        <v>12681371</v>
      </c>
      <c r="L45" s="49">
        <v>28190786</v>
      </c>
      <c r="M45" s="49">
        <f>IF(M42&gt;M43,M42-M43,0)</f>
        <v>13591773.725951076</v>
      </c>
    </row>
    <row r="46" spans="1:13" ht="12.75" customHeight="1">
      <c r="A46" s="208" t="s">
        <v>129</v>
      </c>
      <c r="B46" s="209"/>
      <c r="C46" s="209"/>
      <c r="D46" s="209"/>
      <c r="E46" s="209"/>
      <c r="F46" s="209"/>
      <c r="G46" s="209"/>
      <c r="H46" s="210"/>
      <c r="I46" s="1">
        <v>150</v>
      </c>
      <c r="J46" s="49">
        <f>IF(J43&gt;J42,J43-J42,0)</f>
        <v>0</v>
      </c>
      <c r="K46" s="49">
        <f>IF(K43&gt;K42,K43-K42,0)</f>
        <v>0</v>
      </c>
      <c r="L46" s="49">
        <v>0</v>
      </c>
      <c r="M46" s="49">
        <v>0</v>
      </c>
    </row>
    <row r="47" spans="1:13" ht="12.75" customHeight="1">
      <c r="A47" s="197" t="s">
        <v>130</v>
      </c>
      <c r="B47" s="198"/>
      <c r="C47" s="198"/>
      <c r="D47" s="198"/>
      <c r="E47" s="198"/>
      <c r="F47" s="198"/>
      <c r="G47" s="198"/>
      <c r="H47" s="199"/>
      <c r="I47" s="1">
        <v>151</v>
      </c>
      <c r="J47" s="49">
        <v>-11265</v>
      </c>
      <c r="K47" s="49">
        <v>-11265</v>
      </c>
      <c r="L47" s="49">
        <v>62025</v>
      </c>
      <c r="M47" s="49">
        <v>20990</v>
      </c>
    </row>
    <row r="48" spans="1:13" ht="12.75" customHeight="1">
      <c r="A48" s="197" t="s">
        <v>270</v>
      </c>
      <c r="B48" s="198"/>
      <c r="C48" s="198"/>
      <c r="D48" s="198"/>
      <c r="E48" s="198"/>
      <c r="F48" s="198"/>
      <c r="G48" s="198"/>
      <c r="H48" s="199"/>
      <c r="I48" s="1">
        <v>152</v>
      </c>
      <c r="J48" s="49">
        <f>J44-J47</f>
        <v>27007335</v>
      </c>
      <c r="K48" s="49">
        <f>K44-K47</f>
        <v>12692636</v>
      </c>
      <c r="L48" s="49">
        <v>28128761</v>
      </c>
      <c r="M48" s="49">
        <f>M44-M47</f>
        <v>13570783.725951076</v>
      </c>
    </row>
    <row r="49" spans="1:13" ht="12.75" customHeight="1">
      <c r="A49" s="208" t="s">
        <v>131</v>
      </c>
      <c r="B49" s="209"/>
      <c r="C49" s="209"/>
      <c r="D49" s="209"/>
      <c r="E49" s="209"/>
      <c r="F49" s="209"/>
      <c r="G49" s="209"/>
      <c r="H49" s="210"/>
      <c r="I49" s="1">
        <v>153</v>
      </c>
      <c r="J49" s="49">
        <f>IF(J48&gt;0,J48,0)</f>
        <v>27007335</v>
      </c>
      <c r="K49" s="49">
        <f>IF(K48&gt;0,K48,0)</f>
        <v>12692636</v>
      </c>
      <c r="L49" s="49">
        <v>28128761</v>
      </c>
      <c r="M49" s="49">
        <f>IF(M48&gt;0,M48,0)</f>
        <v>13570783.725951076</v>
      </c>
    </row>
    <row r="50" spans="1:13" ht="12.75" customHeight="1">
      <c r="A50" s="244" t="s">
        <v>132</v>
      </c>
      <c r="B50" s="245"/>
      <c r="C50" s="245"/>
      <c r="D50" s="245"/>
      <c r="E50" s="245"/>
      <c r="F50" s="245"/>
      <c r="G50" s="245"/>
      <c r="H50" s="246"/>
      <c r="I50" s="2">
        <v>154</v>
      </c>
      <c r="J50" s="50">
        <f>IF(J48&lt;0,-J48,0)</f>
        <v>0</v>
      </c>
      <c r="K50" s="50">
        <f>IF(K48&lt;0,-K48,0)</f>
        <v>0</v>
      </c>
      <c r="L50" s="50">
        <v>0</v>
      </c>
      <c r="M50" s="50">
        <v>0</v>
      </c>
    </row>
    <row r="51" spans="1:13" ht="12.75" customHeight="1">
      <c r="A51" s="191" t="s">
        <v>133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</row>
    <row r="52" spans="1:13" ht="12.75" customHeight="1">
      <c r="A52" s="194" t="s">
        <v>134</v>
      </c>
      <c r="B52" s="195"/>
      <c r="C52" s="195"/>
      <c r="D52" s="195"/>
      <c r="E52" s="195"/>
      <c r="F52" s="195"/>
      <c r="G52" s="195"/>
      <c r="H52" s="195"/>
      <c r="I52" s="23"/>
      <c r="J52" s="23"/>
      <c r="K52" s="23"/>
      <c r="L52" s="23"/>
      <c r="M52" s="28"/>
    </row>
    <row r="53" spans="1:13" ht="12.75">
      <c r="A53" s="229" t="s">
        <v>136</v>
      </c>
      <c r="B53" s="230"/>
      <c r="C53" s="230"/>
      <c r="D53" s="230"/>
      <c r="E53" s="230"/>
      <c r="F53" s="230"/>
      <c r="G53" s="230"/>
      <c r="H53" s="231"/>
      <c r="I53" s="1">
        <v>155</v>
      </c>
      <c r="J53" s="5">
        <v>27003856</v>
      </c>
      <c r="K53" s="5">
        <v>12691711</v>
      </c>
      <c r="L53" s="5">
        <v>28127500</v>
      </c>
      <c r="M53" s="5">
        <v>13570366</v>
      </c>
    </row>
    <row r="54" spans="1:13" ht="12.75">
      <c r="A54" s="239" t="s">
        <v>135</v>
      </c>
      <c r="B54" s="240"/>
      <c r="C54" s="240"/>
      <c r="D54" s="240"/>
      <c r="E54" s="240"/>
      <c r="F54" s="240"/>
      <c r="G54" s="240"/>
      <c r="H54" s="241"/>
      <c r="I54" s="1">
        <v>156</v>
      </c>
      <c r="J54" s="6">
        <v>3480</v>
      </c>
      <c r="K54" s="6">
        <v>926</v>
      </c>
      <c r="L54" s="6">
        <v>1261</v>
      </c>
      <c r="M54" s="6">
        <v>418</v>
      </c>
    </row>
    <row r="55" spans="1:13" ht="12.75" customHeight="1">
      <c r="A55" s="242" t="s">
        <v>137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</row>
    <row r="56" spans="1:13" ht="12.75" customHeight="1">
      <c r="A56" s="194" t="s">
        <v>138</v>
      </c>
      <c r="B56" s="195"/>
      <c r="C56" s="195"/>
      <c r="D56" s="195"/>
      <c r="E56" s="195"/>
      <c r="F56" s="195"/>
      <c r="G56" s="195"/>
      <c r="H56" s="196"/>
      <c r="I56" s="7">
        <v>157</v>
      </c>
      <c r="J56" s="66">
        <v>27007336</v>
      </c>
      <c r="K56" s="66">
        <v>12692637</v>
      </c>
      <c r="L56" s="66">
        <v>28128761</v>
      </c>
      <c r="M56" s="66">
        <v>13570785</v>
      </c>
    </row>
    <row r="57" spans="1:13" ht="12.75" customHeight="1">
      <c r="A57" s="197" t="s">
        <v>269</v>
      </c>
      <c r="B57" s="198"/>
      <c r="C57" s="198"/>
      <c r="D57" s="198"/>
      <c r="E57" s="198"/>
      <c r="F57" s="198"/>
      <c r="G57" s="198"/>
      <c r="H57" s="199"/>
      <c r="I57" s="1">
        <v>158</v>
      </c>
      <c r="J57" s="49">
        <v>31456558</v>
      </c>
      <c r="K57" s="49">
        <v>28069635</v>
      </c>
      <c r="L57" s="49">
        <v>28732774</v>
      </c>
      <c r="M57" s="49">
        <v>21329215</v>
      </c>
    </row>
    <row r="58" spans="1:13" ht="12.75" customHeight="1">
      <c r="A58" s="226" t="s">
        <v>139</v>
      </c>
      <c r="B58" s="227"/>
      <c r="C58" s="227"/>
      <c r="D58" s="227"/>
      <c r="E58" s="227"/>
      <c r="F58" s="227"/>
      <c r="G58" s="227"/>
      <c r="H58" s="228"/>
      <c r="I58" s="1">
        <v>159</v>
      </c>
      <c r="J58" s="66">
        <v>34004950</v>
      </c>
      <c r="K58" s="66">
        <v>98104613</v>
      </c>
      <c r="L58" s="66">
        <v>26903829</v>
      </c>
      <c r="M58" s="66">
        <v>16833494</v>
      </c>
    </row>
    <row r="59" spans="1:13" ht="12.75" customHeight="1">
      <c r="A59" s="226" t="s">
        <v>140</v>
      </c>
      <c r="B59" s="227"/>
      <c r="C59" s="227"/>
      <c r="D59" s="227"/>
      <c r="E59" s="227"/>
      <c r="F59" s="227"/>
      <c r="G59" s="227"/>
      <c r="H59" s="228"/>
      <c r="I59" s="1">
        <v>160</v>
      </c>
      <c r="J59" s="66">
        <v>-2548392</v>
      </c>
      <c r="K59" s="66">
        <v>-70034978</v>
      </c>
      <c r="L59" s="66">
        <v>1828945</v>
      </c>
      <c r="M59" s="66">
        <v>4495721</v>
      </c>
    </row>
    <row r="60" spans="1:13" ht="12.75" customHeight="1">
      <c r="A60" s="226" t="s">
        <v>141</v>
      </c>
      <c r="B60" s="227"/>
      <c r="C60" s="227"/>
      <c r="D60" s="227"/>
      <c r="E60" s="227"/>
      <c r="F60" s="227"/>
      <c r="G60" s="227"/>
      <c r="H60" s="228"/>
      <c r="I60" s="1">
        <v>161</v>
      </c>
      <c r="J60" s="66"/>
      <c r="K60" s="66"/>
      <c r="L60" s="66"/>
      <c r="M60" s="66"/>
    </row>
    <row r="61" spans="1:13" ht="12.75" customHeight="1">
      <c r="A61" s="226" t="s">
        <v>142</v>
      </c>
      <c r="B61" s="227"/>
      <c r="C61" s="227"/>
      <c r="D61" s="227"/>
      <c r="E61" s="227"/>
      <c r="F61" s="227"/>
      <c r="G61" s="227"/>
      <c r="H61" s="228"/>
      <c r="I61" s="1">
        <v>162</v>
      </c>
      <c r="J61" s="66"/>
      <c r="K61" s="66"/>
      <c r="L61" s="66"/>
      <c r="M61" s="66"/>
    </row>
    <row r="62" spans="1:13" ht="12.75" customHeight="1">
      <c r="A62" s="226" t="s">
        <v>143</v>
      </c>
      <c r="B62" s="227"/>
      <c r="C62" s="227"/>
      <c r="D62" s="227"/>
      <c r="E62" s="227"/>
      <c r="F62" s="227"/>
      <c r="G62" s="227"/>
      <c r="H62" s="228"/>
      <c r="I62" s="1">
        <v>163</v>
      </c>
      <c r="J62" s="66"/>
      <c r="K62" s="66"/>
      <c r="L62" s="66"/>
      <c r="M62" s="66"/>
    </row>
    <row r="63" spans="1:13" ht="12.75" customHeight="1">
      <c r="A63" s="226" t="s">
        <v>144</v>
      </c>
      <c r="B63" s="227"/>
      <c r="C63" s="227"/>
      <c r="D63" s="227"/>
      <c r="E63" s="227"/>
      <c r="F63" s="227"/>
      <c r="G63" s="227"/>
      <c r="H63" s="228"/>
      <c r="I63" s="1">
        <v>164</v>
      </c>
      <c r="J63" s="66"/>
      <c r="K63" s="66"/>
      <c r="L63" s="66"/>
      <c r="M63" s="66"/>
    </row>
    <row r="64" spans="1:13" ht="12.75" customHeight="1">
      <c r="A64" s="226" t="s">
        <v>145</v>
      </c>
      <c r="B64" s="227"/>
      <c r="C64" s="227"/>
      <c r="D64" s="227"/>
      <c r="E64" s="227"/>
      <c r="F64" s="227"/>
      <c r="G64" s="227"/>
      <c r="H64" s="228"/>
      <c r="I64" s="1">
        <v>165</v>
      </c>
      <c r="J64" s="66"/>
      <c r="K64" s="66"/>
      <c r="L64" s="66"/>
      <c r="M64" s="66"/>
    </row>
    <row r="65" spans="1:13" ht="12.75" customHeight="1">
      <c r="A65" s="197" t="s">
        <v>146</v>
      </c>
      <c r="B65" s="198"/>
      <c r="C65" s="198"/>
      <c r="D65" s="198"/>
      <c r="E65" s="198"/>
      <c r="F65" s="198"/>
      <c r="G65" s="198"/>
      <c r="H65" s="199"/>
      <c r="I65" s="1">
        <v>166</v>
      </c>
      <c r="J65" s="66">
        <v>6291820</v>
      </c>
      <c r="K65" s="66">
        <v>5654803</v>
      </c>
      <c r="L65" s="66">
        <v>5656626</v>
      </c>
      <c r="M65" s="66">
        <v>4174333</v>
      </c>
    </row>
    <row r="66" spans="1:13" ht="12.75" customHeight="1">
      <c r="A66" s="197" t="s">
        <v>267</v>
      </c>
      <c r="B66" s="198"/>
      <c r="C66" s="198"/>
      <c r="D66" s="198"/>
      <c r="E66" s="198"/>
      <c r="F66" s="198"/>
      <c r="G66" s="198"/>
      <c r="H66" s="199"/>
      <c r="I66" s="1">
        <v>167</v>
      </c>
      <c r="J66" s="49">
        <v>25164738</v>
      </c>
      <c r="K66" s="49">
        <v>22414832</v>
      </c>
      <c r="L66" s="49">
        <v>23076148</v>
      </c>
      <c r="M66" s="49">
        <v>17154882</v>
      </c>
    </row>
    <row r="67" spans="1:13" ht="12.75" customHeight="1">
      <c r="A67" s="205" t="s">
        <v>147</v>
      </c>
      <c r="B67" s="206"/>
      <c r="C67" s="206"/>
      <c r="D67" s="206"/>
      <c r="E67" s="206"/>
      <c r="F67" s="206"/>
      <c r="G67" s="206"/>
      <c r="H67" s="207"/>
      <c r="I67" s="1">
        <v>168</v>
      </c>
      <c r="J67" s="50">
        <v>52172074</v>
      </c>
      <c r="K67" s="50">
        <v>35107469</v>
      </c>
      <c r="L67" s="50">
        <v>51204909</v>
      </c>
      <c r="M67" s="50">
        <v>30725667</v>
      </c>
    </row>
    <row r="68" spans="1:13" ht="12.75" customHeight="1">
      <c r="A68" s="235" t="s">
        <v>148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</row>
    <row r="69" spans="1:13" ht="12.75" customHeight="1">
      <c r="A69" s="237" t="s">
        <v>149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</row>
    <row r="70" spans="1:13" ht="12.75" customHeight="1">
      <c r="A70" s="232" t="s">
        <v>136</v>
      </c>
      <c r="B70" s="233"/>
      <c r="C70" s="233"/>
      <c r="D70" s="233"/>
      <c r="E70" s="233"/>
      <c r="F70" s="233"/>
      <c r="G70" s="233"/>
      <c r="H70" s="234"/>
      <c r="I70" s="1">
        <v>169</v>
      </c>
      <c r="J70" s="5">
        <v>52385803.7368905</v>
      </c>
      <c r="K70" s="5">
        <v>35319806.7368905</v>
      </c>
      <c r="L70" s="5">
        <v>51198580</v>
      </c>
      <c r="M70" s="5">
        <v>30722085</v>
      </c>
    </row>
    <row r="71" spans="1:13" ht="12.75" customHeight="1">
      <c r="A71" s="232" t="s">
        <v>135</v>
      </c>
      <c r="B71" s="233"/>
      <c r="C71" s="233"/>
      <c r="D71" s="233"/>
      <c r="E71" s="233"/>
      <c r="F71" s="233"/>
      <c r="G71" s="233"/>
      <c r="H71" s="234"/>
      <c r="I71" s="4">
        <v>170</v>
      </c>
      <c r="J71" s="6">
        <v>9770</v>
      </c>
      <c r="K71" s="6">
        <v>11162</v>
      </c>
      <c r="L71" s="6">
        <v>6329</v>
      </c>
      <c r="M71" s="6">
        <v>3582</v>
      </c>
    </row>
  </sheetData>
  <sheetProtection/>
  <mergeCells count="73">
    <mergeCell ref="A60:H60"/>
    <mergeCell ref="A61:H61"/>
    <mergeCell ref="A54:H54"/>
    <mergeCell ref="A56:H56"/>
    <mergeCell ref="A55:M55"/>
    <mergeCell ref="A1:M1"/>
    <mergeCell ref="A58:H58"/>
    <mergeCell ref="A59:H59"/>
    <mergeCell ref="A57:H57"/>
    <mergeCell ref="A50:H50"/>
    <mergeCell ref="A71:H71"/>
    <mergeCell ref="A68:M68"/>
    <mergeCell ref="A69:M69"/>
    <mergeCell ref="A62:H62"/>
    <mergeCell ref="A63:H63"/>
    <mergeCell ref="A64:H64"/>
    <mergeCell ref="A70:H70"/>
    <mergeCell ref="A65:H65"/>
    <mergeCell ref="A66:H66"/>
    <mergeCell ref="A67:H67"/>
    <mergeCell ref="A51:M51"/>
    <mergeCell ref="A52:H52"/>
    <mergeCell ref="A53:H53"/>
    <mergeCell ref="A2:M2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4:H24"/>
    <mergeCell ref="A25:H25"/>
    <mergeCell ref="A21:H21"/>
    <mergeCell ref="L4:M4"/>
    <mergeCell ref="A5:H5"/>
    <mergeCell ref="A9:H9"/>
    <mergeCell ref="J4:K4"/>
    <mergeCell ref="A7:H7"/>
    <mergeCell ref="A8:H8"/>
    <mergeCell ref="A23:H23"/>
    <mergeCell ref="A17:H17"/>
    <mergeCell ref="A10:H10"/>
    <mergeCell ref="A11:H11"/>
    <mergeCell ref="A12:H12"/>
    <mergeCell ref="A13:H13"/>
    <mergeCell ref="A22:H22"/>
    <mergeCell ref="A18:H18"/>
    <mergeCell ref="A19:H19"/>
    <mergeCell ref="A20:H20"/>
    <mergeCell ref="A14:H14"/>
    <mergeCell ref="A15:H15"/>
    <mergeCell ref="A16:H16"/>
    <mergeCell ref="A3:M3"/>
    <mergeCell ref="A4:H4"/>
    <mergeCell ref="A6:H6"/>
  </mergeCells>
  <dataValidations count="2">
    <dataValidation type="whole" operator="notEqual" allowBlank="1" showInputMessage="1" showErrorMessage="1" errorTitle="Pogrešan unos" error="Mogu se unijeti samo cjelobrojne vrijednosti." sqref="J53:L54 J70:L71">
      <formula1>999999999999</formula1>
    </dataValidation>
    <dataValidation allowBlank="1" sqref="J7:M50 J56:M67"/>
  </dataValidations>
  <printOptions/>
  <pageMargins left="0.75" right="0.75" top="1" bottom="1" header="0.5" footer="0.5"/>
  <pageSetup horizontalDpi="600" verticalDpi="600" orientation="portrait" paperSize="9" scale="65" r:id="rId1"/>
  <ignoredErrors>
    <ignoredError sqref="J16:K16 J33:K33 M22 M16 M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22" customWidth="1"/>
    <col min="10" max="11" width="12.7109375" style="22" customWidth="1"/>
    <col min="12" max="16384" width="9.140625" style="22" customWidth="1"/>
  </cols>
  <sheetData>
    <row r="1" spans="1:11" ht="15" customHeight="1">
      <c r="A1" s="247" t="s">
        <v>150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2.75" customHeight="1">
      <c r="A2" s="248" t="s">
        <v>264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>
      <c r="A3" s="182" t="s">
        <v>312</v>
      </c>
      <c r="B3" s="183"/>
      <c r="C3" s="183"/>
      <c r="D3" s="183"/>
      <c r="E3" s="183"/>
      <c r="F3" s="183"/>
      <c r="G3" s="183"/>
      <c r="H3" s="183"/>
      <c r="I3" s="183"/>
      <c r="J3" s="183"/>
      <c r="K3" s="184"/>
    </row>
    <row r="4" spans="1:11" ht="24">
      <c r="A4" s="249" t="str">
        <f>+'P&amp;L'!A4</f>
        <v>ITEM</v>
      </c>
      <c r="B4" s="249"/>
      <c r="C4" s="249"/>
      <c r="D4" s="249"/>
      <c r="E4" s="249"/>
      <c r="F4" s="249"/>
      <c r="G4" s="249"/>
      <c r="H4" s="249"/>
      <c r="I4" s="30" t="str">
        <f>+'P&amp;L'!I4</f>
        <v>AOP
ind.</v>
      </c>
      <c r="J4" s="27" t="s">
        <v>259</v>
      </c>
      <c r="K4" s="27" t="s">
        <v>258</v>
      </c>
    </row>
    <row r="5" spans="1:11" ht="12.75">
      <c r="A5" s="250">
        <v>1</v>
      </c>
      <c r="B5" s="250"/>
      <c r="C5" s="250"/>
      <c r="D5" s="250"/>
      <c r="E5" s="250"/>
      <c r="F5" s="250"/>
      <c r="G5" s="250"/>
      <c r="H5" s="250"/>
      <c r="I5" s="31">
        <v>2</v>
      </c>
      <c r="J5" s="32" t="s">
        <v>2</v>
      </c>
      <c r="K5" s="32" t="s">
        <v>3</v>
      </c>
    </row>
    <row r="6" spans="1:11" ht="19.5" customHeight="1">
      <c r="A6" s="191" t="s">
        <v>151</v>
      </c>
      <c r="B6" s="192"/>
      <c r="C6" s="192"/>
      <c r="D6" s="192"/>
      <c r="E6" s="192"/>
      <c r="F6" s="192"/>
      <c r="G6" s="192"/>
      <c r="H6" s="192"/>
      <c r="I6" s="251"/>
      <c r="J6" s="251"/>
      <c r="K6" s="252"/>
    </row>
    <row r="7" spans="1:11" ht="12.75" customHeight="1">
      <c r="A7" s="177" t="s">
        <v>152</v>
      </c>
      <c r="B7" s="178"/>
      <c r="C7" s="178"/>
      <c r="D7" s="178"/>
      <c r="E7" s="178"/>
      <c r="F7" s="178"/>
      <c r="G7" s="178"/>
      <c r="H7" s="178"/>
      <c r="I7" s="1">
        <v>1</v>
      </c>
      <c r="J7" s="5">
        <v>26996070.692528486</v>
      </c>
      <c r="K7" s="5">
        <v>28190785.668467283</v>
      </c>
    </row>
    <row r="8" spans="1:11" ht="12.75" customHeight="1">
      <c r="A8" s="177" t="s">
        <v>153</v>
      </c>
      <c r="B8" s="178"/>
      <c r="C8" s="178"/>
      <c r="D8" s="178"/>
      <c r="E8" s="178"/>
      <c r="F8" s="178"/>
      <c r="G8" s="178"/>
      <c r="H8" s="178"/>
      <c r="I8" s="1">
        <v>2</v>
      </c>
      <c r="J8" s="5">
        <v>35940284.746497825</v>
      </c>
      <c r="K8" s="5">
        <v>37472317.61817293</v>
      </c>
    </row>
    <row r="9" spans="1:11" ht="12.75" customHeight="1">
      <c r="A9" s="177" t="s">
        <v>154</v>
      </c>
      <c r="B9" s="178"/>
      <c r="C9" s="178"/>
      <c r="D9" s="178"/>
      <c r="E9" s="178"/>
      <c r="F9" s="178"/>
      <c r="G9" s="178"/>
      <c r="H9" s="178"/>
      <c r="I9" s="1">
        <v>3</v>
      </c>
      <c r="J9" s="5"/>
      <c r="K9" s="5">
        <v>10168643.929271773</v>
      </c>
    </row>
    <row r="10" spans="1:11" ht="12.75" customHeight="1">
      <c r="A10" s="177" t="s">
        <v>155</v>
      </c>
      <c r="B10" s="178"/>
      <c r="C10" s="178"/>
      <c r="D10" s="178"/>
      <c r="E10" s="178"/>
      <c r="F10" s="178"/>
      <c r="G10" s="178"/>
      <c r="H10" s="178"/>
      <c r="I10" s="1">
        <v>4</v>
      </c>
      <c r="J10" s="5"/>
      <c r="K10" s="5">
        <v>0</v>
      </c>
    </row>
    <row r="11" spans="1:11" ht="12.75" customHeight="1">
      <c r="A11" s="177" t="s">
        <v>156</v>
      </c>
      <c r="B11" s="178"/>
      <c r="C11" s="178"/>
      <c r="D11" s="178"/>
      <c r="E11" s="178"/>
      <c r="F11" s="178"/>
      <c r="G11" s="178"/>
      <c r="H11" s="178"/>
      <c r="I11" s="1">
        <v>5</v>
      </c>
      <c r="J11" s="5"/>
      <c r="K11" s="5">
        <v>0</v>
      </c>
    </row>
    <row r="12" spans="1:11" ht="12.75" customHeight="1">
      <c r="A12" s="177" t="s">
        <v>157</v>
      </c>
      <c r="B12" s="178"/>
      <c r="C12" s="178"/>
      <c r="D12" s="178"/>
      <c r="E12" s="178"/>
      <c r="F12" s="178"/>
      <c r="G12" s="178"/>
      <c r="H12" s="178"/>
      <c r="I12" s="1">
        <v>6</v>
      </c>
      <c r="J12" s="5">
        <v>16016343</v>
      </c>
      <c r="K12" s="5">
        <v>45703064.34955948</v>
      </c>
    </row>
    <row r="13" spans="1:11" ht="12.75" customHeight="1">
      <c r="A13" s="197" t="s">
        <v>165</v>
      </c>
      <c r="B13" s="198"/>
      <c r="C13" s="198"/>
      <c r="D13" s="198"/>
      <c r="E13" s="198"/>
      <c r="F13" s="198"/>
      <c r="G13" s="198"/>
      <c r="H13" s="198"/>
      <c r="I13" s="1">
        <v>7</v>
      </c>
      <c r="J13" s="51">
        <f>SUM(J7:J12)</f>
        <v>78952698.43902631</v>
      </c>
      <c r="K13" s="49">
        <f>SUM(K7:K12)</f>
        <v>121534811.56547147</v>
      </c>
    </row>
    <row r="14" spans="1:11" ht="12.75" customHeight="1">
      <c r="A14" s="177" t="s">
        <v>173</v>
      </c>
      <c r="B14" s="178"/>
      <c r="C14" s="178"/>
      <c r="D14" s="178"/>
      <c r="E14" s="178"/>
      <c r="F14" s="178"/>
      <c r="G14" s="178"/>
      <c r="H14" s="178"/>
      <c r="I14" s="1">
        <v>8</v>
      </c>
      <c r="J14" s="5">
        <v>11261701</v>
      </c>
      <c r="K14" s="5">
        <v>0</v>
      </c>
    </row>
    <row r="15" spans="1:11" ht="12.75" customHeight="1">
      <c r="A15" s="177" t="s">
        <v>174</v>
      </c>
      <c r="B15" s="178"/>
      <c r="C15" s="178"/>
      <c r="D15" s="178"/>
      <c r="E15" s="178"/>
      <c r="F15" s="178"/>
      <c r="G15" s="178"/>
      <c r="H15" s="178"/>
      <c r="I15" s="1">
        <v>9</v>
      </c>
      <c r="J15" s="5">
        <v>56732061</v>
      </c>
      <c r="K15" s="5">
        <v>43690698.427315675</v>
      </c>
    </row>
    <row r="16" spans="1:11" ht="12.75" customHeight="1">
      <c r="A16" s="177" t="s">
        <v>175</v>
      </c>
      <c r="B16" s="178"/>
      <c r="C16" s="178"/>
      <c r="D16" s="178"/>
      <c r="E16" s="178"/>
      <c r="F16" s="178"/>
      <c r="G16" s="178"/>
      <c r="H16" s="178"/>
      <c r="I16" s="1">
        <v>10</v>
      </c>
      <c r="J16" s="5">
        <v>1139966</v>
      </c>
      <c r="K16" s="5">
        <v>1852575.0183365792</v>
      </c>
    </row>
    <row r="17" spans="1:11" ht="12.75" customHeight="1">
      <c r="A17" s="177" t="s">
        <v>176</v>
      </c>
      <c r="B17" s="178"/>
      <c r="C17" s="178"/>
      <c r="D17" s="178"/>
      <c r="E17" s="178"/>
      <c r="F17" s="178"/>
      <c r="G17" s="178"/>
      <c r="H17" s="178"/>
      <c r="I17" s="1">
        <v>11</v>
      </c>
      <c r="J17" s="5">
        <v>959956</v>
      </c>
      <c r="K17" s="5">
        <v>20462751.66990517</v>
      </c>
    </row>
    <row r="18" spans="1:11" ht="12.75" customHeight="1">
      <c r="A18" s="197" t="s">
        <v>177</v>
      </c>
      <c r="B18" s="198"/>
      <c r="C18" s="198"/>
      <c r="D18" s="198"/>
      <c r="E18" s="198"/>
      <c r="F18" s="198"/>
      <c r="G18" s="198"/>
      <c r="H18" s="198"/>
      <c r="I18" s="1">
        <v>12</v>
      </c>
      <c r="J18" s="51">
        <f>SUM(J14:J17)</f>
        <v>70093684</v>
      </c>
      <c r="K18" s="49">
        <f>SUM(K14:K17)</f>
        <v>66006025.115557425</v>
      </c>
    </row>
    <row r="19" spans="1:11" ht="12.75" customHeight="1">
      <c r="A19" s="197" t="s">
        <v>166</v>
      </c>
      <c r="B19" s="198"/>
      <c r="C19" s="198"/>
      <c r="D19" s="198"/>
      <c r="E19" s="198"/>
      <c r="F19" s="198"/>
      <c r="G19" s="198"/>
      <c r="H19" s="198"/>
      <c r="I19" s="1">
        <v>13</v>
      </c>
      <c r="J19" s="51">
        <f>IF(J13&gt;J18,J13-J18,0)</f>
        <v>8859014.439026311</v>
      </c>
      <c r="K19" s="49">
        <f>IF(K13&gt;K18,K13-K18,0)</f>
        <v>55528786.449914046</v>
      </c>
    </row>
    <row r="20" spans="1:11" ht="12.75" customHeight="1">
      <c r="A20" s="197" t="s">
        <v>167</v>
      </c>
      <c r="B20" s="198"/>
      <c r="C20" s="198"/>
      <c r="D20" s="198"/>
      <c r="E20" s="198"/>
      <c r="F20" s="198"/>
      <c r="G20" s="198"/>
      <c r="H20" s="198"/>
      <c r="I20" s="1">
        <v>14</v>
      </c>
      <c r="J20" s="51">
        <f>IF(J18&gt;J13,J18-J13,0)</f>
        <v>0</v>
      </c>
      <c r="K20" s="49">
        <f>IF(K18&gt;K13,K18-K13,0)</f>
        <v>0</v>
      </c>
    </row>
    <row r="21" spans="1:11" ht="12.75">
      <c r="A21" s="191" t="s">
        <v>168</v>
      </c>
      <c r="B21" s="192"/>
      <c r="C21" s="192"/>
      <c r="D21" s="192"/>
      <c r="E21" s="192"/>
      <c r="F21" s="192"/>
      <c r="G21" s="192"/>
      <c r="H21" s="192"/>
      <c r="I21" s="251"/>
      <c r="J21" s="251"/>
      <c r="K21" s="252"/>
    </row>
    <row r="22" spans="1:11" ht="12.75" customHeight="1">
      <c r="A22" s="177" t="s">
        <v>178</v>
      </c>
      <c r="B22" s="178"/>
      <c r="C22" s="178"/>
      <c r="D22" s="178"/>
      <c r="E22" s="178"/>
      <c r="F22" s="178"/>
      <c r="G22" s="178"/>
      <c r="H22" s="178"/>
      <c r="I22" s="1">
        <v>15</v>
      </c>
      <c r="J22" s="5"/>
      <c r="K22" s="5">
        <v>7555444.675016824</v>
      </c>
    </row>
    <row r="23" spans="1:11" ht="12.75" customHeight="1">
      <c r="A23" s="177" t="s">
        <v>179</v>
      </c>
      <c r="B23" s="178"/>
      <c r="C23" s="178"/>
      <c r="D23" s="178"/>
      <c r="E23" s="178"/>
      <c r="F23" s="178"/>
      <c r="G23" s="178"/>
      <c r="H23" s="178"/>
      <c r="I23" s="1">
        <v>16</v>
      </c>
      <c r="J23" s="5"/>
      <c r="K23" s="5">
        <v>128500</v>
      </c>
    </row>
    <row r="24" spans="1:11" ht="12.75" customHeight="1">
      <c r="A24" s="177" t="s">
        <v>180</v>
      </c>
      <c r="B24" s="178"/>
      <c r="C24" s="178"/>
      <c r="D24" s="178"/>
      <c r="E24" s="178"/>
      <c r="F24" s="178"/>
      <c r="G24" s="178"/>
      <c r="H24" s="178"/>
      <c r="I24" s="1">
        <v>17</v>
      </c>
      <c r="J24" s="5">
        <v>899448</v>
      </c>
      <c r="K24" s="5">
        <v>0</v>
      </c>
    </row>
    <row r="25" spans="1:11" ht="12.75" customHeight="1">
      <c r="A25" s="177" t="s">
        <v>181</v>
      </c>
      <c r="B25" s="178"/>
      <c r="C25" s="178"/>
      <c r="D25" s="178"/>
      <c r="E25" s="178"/>
      <c r="F25" s="178"/>
      <c r="G25" s="178"/>
      <c r="H25" s="178"/>
      <c r="I25" s="1">
        <v>18</v>
      </c>
      <c r="J25" s="5">
        <v>20899237</v>
      </c>
      <c r="K25" s="5">
        <v>14921369.2971495</v>
      </c>
    </row>
    <row r="26" spans="1:11" ht="12.75" customHeight="1">
      <c r="A26" s="177" t="s">
        <v>182</v>
      </c>
      <c r="B26" s="178"/>
      <c r="C26" s="178"/>
      <c r="D26" s="178"/>
      <c r="E26" s="178"/>
      <c r="F26" s="178"/>
      <c r="G26" s="178"/>
      <c r="H26" s="178"/>
      <c r="I26" s="1">
        <v>19</v>
      </c>
      <c r="J26" s="5">
        <v>19404122</v>
      </c>
      <c r="K26" s="5">
        <v>615000</v>
      </c>
    </row>
    <row r="27" spans="1:11" ht="12.75" customHeight="1">
      <c r="A27" s="197" t="s">
        <v>183</v>
      </c>
      <c r="B27" s="198"/>
      <c r="C27" s="198"/>
      <c r="D27" s="198"/>
      <c r="E27" s="198"/>
      <c r="F27" s="198"/>
      <c r="G27" s="198"/>
      <c r="H27" s="198"/>
      <c r="I27" s="1">
        <v>20</v>
      </c>
      <c r="J27" s="51">
        <f>SUM(J22:J26)</f>
        <v>41202807</v>
      </c>
      <c r="K27" s="49">
        <f>SUM(K22:K26)</f>
        <v>23220313.972166322</v>
      </c>
    </row>
    <row r="28" spans="1:11" ht="12.75" customHeight="1">
      <c r="A28" s="177" t="s">
        <v>184</v>
      </c>
      <c r="B28" s="178"/>
      <c r="C28" s="178"/>
      <c r="D28" s="178"/>
      <c r="E28" s="178"/>
      <c r="F28" s="178"/>
      <c r="G28" s="178"/>
      <c r="H28" s="178"/>
      <c r="I28" s="1">
        <v>21</v>
      </c>
      <c r="J28" s="5">
        <v>32815015</v>
      </c>
      <c r="K28" s="5">
        <v>26990825.280871525</v>
      </c>
    </row>
    <row r="29" spans="1:11" ht="12.75" customHeight="1">
      <c r="A29" s="177" t="s">
        <v>185</v>
      </c>
      <c r="B29" s="178"/>
      <c r="C29" s="178"/>
      <c r="D29" s="178"/>
      <c r="E29" s="178"/>
      <c r="F29" s="178"/>
      <c r="G29" s="178"/>
      <c r="H29" s="178"/>
      <c r="I29" s="1">
        <v>22</v>
      </c>
      <c r="J29" s="47"/>
      <c r="K29" s="5">
        <v>0</v>
      </c>
    </row>
    <row r="30" spans="1:11" ht="12.75" customHeight="1">
      <c r="A30" s="177" t="s">
        <v>186</v>
      </c>
      <c r="B30" s="178"/>
      <c r="C30" s="178"/>
      <c r="D30" s="178"/>
      <c r="E30" s="178"/>
      <c r="F30" s="178"/>
      <c r="G30" s="178"/>
      <c r="H30" s="178"/>
      <c r="I30" s="1">
        <v>23</v>
      </c>
      <c r="J30" s="47"/>
      <c r="K30" s="5">
        <v>3274775.53765529</v>
      </c>
    </row>
    <row r="31" spans="1:11" ht="12.75" customHeight="1">
      <c r="A31" s="197" t="s">
        <v>187</v>
      </c>
      <c r="B31" s="198"/>
      <c r="C31" s="198"/>
      <c r="D31" s="198"/>
      <c r="E31" s="198"/>
      <c r="F31" s="198"/>
      <c r="G31" s="198"/>
      <c r="H31" s="198"/>
      <c r="I31" s="1">
        <v>24</v>
      </c>
      <c r="J31" s="51">
        <f>SUM(J28:J30)</f>
        <v>32815015</v>
      </c>
      <c r="K31" s="49">
        <f>SUM(K28:K30)</f>
        <v>30265600.818526816</v>
      </c>
    </row>
    <row r="32" spans="1:11" ht="12.75" customHeight="1">
      <c r="A32" s="197" t="s">
        <v>170</v>
      </c>
      <c r="B32" s="198"/>
      <c r="C32" s="198"/>
      <c r="D32" s="198"/>
      <c r="E32" s="198"/>
      <c r="F32" s="198"/>
      <c r="G32" s="198"/>
      <c r="H32" s="198"/>
      <c r="I32" s="1">
        <v>25</v>
      </c>
      <c r="J32" s="51">
        <f>IF(J27&gt;J31,J27-J31,0)</f>
        <v>8387792</v>
      </c>
      <c r="K32" s="49">
        <f>IF(K27&gt;K31,K27-K31,0)</f>
        <v>0</v>
      </c>
    </row>
    <row r="33" spans="1:11" ht="12.75" customHeight="1">
      <c r="A33" s="197" t="s">
        <v>169</v>
      </c>
      <c r="B33" s="198"/>
      <c r="C33" s="198"/>
      <c r="D33" s="198"/>
      <c r="E33" s="198"/>
      <c r="F33" s="198"/>
      <c r="G33" s="198"/>
      <c r="H33" s="198"/>
      <c r="I33" s="1">
        <v>26</v>
      </c>
      <c r="J33" s="51">
        <f>IF(J31&gt;J27,J31-J27,0)</f>
        <v>0</v>
      </c>
      <c r="K33" s="49">
        <f>IF(K31&gt;K27,K31-K27,0)</f>
        <v>7045286.846360493</v>
      </c>
    </row>
    <row r="34" spans="1:11" ht="12.75">
      <c r="A34" s="191" t="s">
        <v>158</v>
      </c>
      <c r="B34" s="192"/>
      <c r="C34" s="192"/>
      <c r="D34" s="192"/>
      <c r="E34" s="192"/>
      <c r="F34" s="192"/>
      <c r="G34" s="192"/>
      <c r="H34" s="192"/>
      <c r="I34" s="251"/>
      <c r="J34" s="251"/>
      <c r="K34" s="252"/>
    </row>
    <row r="35" spans="1:11" ht="12.75" customHeight="1">
      <c r="A35" s="177" t="s">
        <v>188</v>
      </c>
      <c r="B35" s="178"/>
      <c r="C35" s="178"/>
      <c r="D35" s="178"/>
      <c r="E35" s="178"/>
      <c r="F35" s="178"/>
      <c r="G35" s="178"/>
      <c r="H35" s="178"/>
      <c r="I35" s="1">
        <v>27</v>
      </c>
      <c r="J35" s="5"/>
      <c r="K35" s="5">
        <v>0</v>
      </c>
    </row>
    <row r="36" spans="1:11" ht="12.75" customHeight="1">
      <c r="A36" s="177" t="s">
        <v>189</v>
      </c>
      <c r="B36" s="178"/>
      <c r="C36" s="178"/>
      <c r="D36" s="178"/>
      <c r="E36" s="178"/>
      <c r="F36" s="178"/>
      <c r="G36" s="178"/>
      <c r="H36" s="178"/>
      <c r="I36" s="1">
        <v>28</v>
      </c>
      <c r="J36" s="5">
        <v>125820803</v>
      </c>
      <c r="K36" s="5">
        <v>66533807.14</v>
      </c>
    </row>
    <row r="37" spans="1:11" ht="12.75" customHeight="1">
      <c r="A37" s="177" t="s">
        <v>190</v>
      </c>
      <c r="B37" s="178"/>
      <c r="C37" s="178"/>
      <c r="D37" s="178"/>
      <c r="E37" s="178"/>
      <c r="F37" s="178"/>
      <c r="G37" s="178"/>
      <c r="H37" s="178"/>
      <c r="I37" s="1">
        <v>29</v>
      </c>
      <c r="J37" s="5">
        <v>30047158</v>
      </c>
      <c r="K37" s="5">
        <v>0</v>
      </c>
    </row>
    <row r="38" spans="1:11" ht="12.75" customHeight="1">
      <c r="A38" s="197" t="s">
        <v>191</v>
      </c>
      <c r="B38" s="198"/>
      <c r="C38" s="198"/>
      <c r="D38" s="198"/>
      <c r="E38" s="198"/>
      <c r="F38" s="198"/>
      <c r="G38" s="198"/>
      <c r="H38" s="198"/>
      <c r="I38" s="1">
        <v>30</v>
      </c>
      <c r="J38" s="51">
        <f>SUM(J35:J37)</f>
        <v>155867961</v>
      </c>
      <c r="K38" s="49">
        <f>SUM(K35:K37)</f>
        <v>66533807.14</v>
      </c>
    </row>
    <row r="39" spans="1:11" ht="12.75" customHeight="1">
      <c r="A39" s="177" t="s">
        <v>192</v>
      </c>
      <c r="B39" s="178"/>
      <c r="C39" s="178"/>
      <c r="D39" s="178"/>
      <c r="E39" s="178"/>
      <c r="F39" s="178"/>
      <c r="G39" s="178"/>
      <c r="H39" s="178"/>
      <c r="I39" s="1">
        <v>31</v>
      </c>
      <c r="J39" s="5">
        <v>172398399</v>
      </c>
      <c r="K39" s="5">
        <v>91968067.67953774</v>
      </c>
    </row>
    <row r="40" spans="1:11" ht="12.75" customHeight="1">
      <c r="A40" s="177" t="s">
        <v>193</v>
      </c>
      <c r="B40" s="178"/>
      <c r="C40" s="178"/>
      <c r="D40" s="178"/>
      <c r="E40" s="178"/>
      <c r="F40" s="178"/>
      <c r="G40" s="178"/>
      <c r="H40" s="178"/>
      <c r="I40" s="1">
        <v>32</v>
      </c>
      <c r="J40" s="5"/>
      <c r="K40" s="5">
        <v>16671288.33000001</v>
      </c>
    </row>
    <row r="41" spans="1:11" ht="12.75" customHeight="1">
      <c r="A41" s="177" t="s">
        <v>194</v>
      </c>
      <c r="B41" s="178"/>
      <c r="C41" s="178"/>
      <c r="D41" s="178"/>
      <c r="E41" s="178"/>
      <c r="F41" s="178"/>
      <c r="G41" s="178"/>
      <c r="H41" s="178"/>
      <c r="I41" s="1">
        <v>33</v>
      </c>
      <c r="J41" s="5"/>
      <c r="K41" s="5">
        <v>972053.3</v>
      </c>
    </row>
    <row r="42" spans="1:11" ht="12.75" customHeight="1">
      <c r="A42" s="177" t="s">
        <v>195</v>
      </c>
      <c r="B42" s="178"/>
      <c r="C42" s="178"/>
      <c r="D42" s="178"/>
      <c r="E42" s="178"/>
      <c r="F42" s="178"/>
      <c r="G42" s="178"/>
      <c r="H42" s="178"/>
      <c r="I42" s="1">
        <v>34</v>
      </c>
      <c r="J42" s="5"/>
      <c r="K42" s="5">
        <v>0</v>
      </c>
    </row>
    <row r="43" spans="1:11" ht="12.75" customHeight="1">
      <c r="A43" s="177" t="s">
        <v>196</v>
      </c>
      <c r="B43" s="178"/>
      <c r="C43" s="178"/>
      <c r="D43" s="178"/>
      <c r="E43" s="178"/>
      <c r="F43" s="178"/>
      <c r="G43" s="178"/>
      <c r="H43" s="178"/>
      <c r="I43" s="1">
        <v>35</v>
      </c>
      <c r="J43" s="5"/>
      <c r="K43" s="5">
        <v>0</v>
      </c>
    </row>
    <row r="44" spans="1:11" ht="12.75" customHeight="1">
      <c r="A44" s="197" t="s">
        <v>197</v>
      </c>
      <c r="B44" s="198"/>
      <c r="C44" s="198"/>
      <c r="D44" s="198"/>
      <c r="E44" s="198"/>
      <c r="F44" s="198"/>
      <c r="G44" s="198"/>
      <c r="H44" s="198"/>
      <c r="I44" s="1">
        <v>36</v>
      </c>
      <c r="J44" s="51">
        <f>SUM(J39:J43)</f>
        <v>172398399</v>
      </c>
      <c r="K44" s="49">
        <f>SUM(K39:K43)</f>
        <v>109611409.30953775</v>
      </c>
    </row>
    <row r="45" spans="1:11" ht="12.75" customHeight="1">
      <c r="A45" s="197" t="s">
        <v>171</v>
      </c>
      <c r="B45" s="198"/>
      <c r="C45" s="198"/>
      <c r="D45" s="198"/>
      <c r="E45" s="198"/>
      <c r="F45" s="198"/>
      <c r="G45" s="198"/>
      <c r="H45" s="198"/>
      <c r="I45" s="1">
        <v>37</v>
      </c>
      <c r="J45" s="51">
        <f>IF(J38&gt;J44,J38-J44,0)</f>
        <v>0</v>
      </c>
      <c r="K45" s="49">
        <f>IF(K38&gt;K44,K38-K44,0)</f>
        <v>0</v>
      </c>
    </row>
    <row r="46" spans="1:11" ht="12.75" customHeight="1">
      <c r="A46" s="197" t="s">
        <v>172</v>
      </c>
      <c r="B46" s="198"/>
      <c r="C46" s="198"/>
      <c r="D46" s="198"/>
      <c r="E46" s="198"/>
      <c r="F46" s="198"/>
      <c r="G46" s="198"/>
      <c r="H46" s="198"/>
      <c r="I46" s="1">
        <v>38</v>
      </c>
      <c r="J46" s="51">
        <f>IF(J44&gt;J38,J44-J38,0)</f>
        <v>16530438</v>
      </c>
      <c r="K46" s="49">
        <f>IF(K44&gt;K38,K44-K38,0)</f>
        <v>43077602.16953775</v>
      </c>
    </row>
    <row r="47" spans="1:11" ht="12.75" customHeight="1">
      <c r="A47" s="177" t="s">
        <v>159</v>
      </c>
      <c r="B47" s="178"/>
      <c r="C47" s="178"/>
      <c r="D47" s="178"/>
      <c r="E47" s="178"/>
      <c r="F47" s="178"/>
      <c r="G47" s="178"/>
      <c r="H47" s="178"/>
      <c r="I47" s="1">
        <v>39</v>
      </c>
      <c r="J47" s="51">
        <f>IF(J19-J20+J32-J33+J45-J46&gt;0,J19-J20+J32-J33+J45-J46,0)</f>
        <v>716368.439026311</v>
      </c>
      <c r="K47" s="49">
        <f>IF(K19-K20+K32-K33+K45-K46&gt;0,K19-K20+K32-K33+K45-K46,0)</f>
        <v>5405897.434015796</v>
      </c>
    </row>
    <row r="48" spans="1:11" ht="12.75" customHeight="1">
      <c r="A48" s="177" t="s">
        <v>160</v>
      </c>
      <c r="B48" s="178"/>
      <c r="C48" s="178"/>
      <c r="D48" s="178"/>
      <c r="E48" s="178"/>
      <c r="F48" s="178"/>
      <c r="G48" s="178"/>
      <c r="H48" s="178"/>
      <c r="I48" s="1">
        <v>40</v>
      </c>
      <c r="J48" s="51">
        <f>IF(J20-J19+J33-J32+J46-J45&gt;0,J20-J19+J33-J32+J46-J45,0)</f>
        <v>0</v>
      </c>
      <c r="K48" s="49">
        <f>IF(K20-K19+K33-K32+K46-K45&gt;0,K20-K19+K33-K32+K46-K45,0)</f>
        <v>0</v>
      </c>
    </row>
    <row r="49" spans="1:11" ht="12.75" customHeight="1">
      <c r="A49" s="177" t="s">
        <v>161</v>
      </c>
      <c r="B49" s="178"/>
      <c r="C49" s="178"/>
      <c r="D49" s="178"/>
      <c r="E49" s="178"/>
      <c r="F49" s="178"/>
      <c r="G49" s="178"/>
      <c r="H49" s="178"/>
      <c r="I49" s="1">
        <v>41</v>
      </c>
      <c r="J49" s="5">
        <v>7805591</v>
      </c>
      <c r="K49" s="5">
        <v>12383774</v>
      </c>
    </row>
    <row r="50" spans="1:11" ht="12.75" customHeight="1">
      <c r="A50" s="177" t="s">
        <v>162</v>
      </c>
      <c r="B50" s="178"/>
      <c r="C50" s="178"/>
      <c r="D50" s="178"/>
      <c r="E50" s="178"/>
      <c r="F50" s="178"/>
      <c r="G50" s="178"/>
      <c r="H50" s="178"/>
      <c r="I50" s="1">
        <v>42</v>
      </c>
      <c r="J50" s="5">
        <v>716368</v>
      </c>
      <c r="K50" s="5">
        <v>5405897.434015796</v>
      </c>
    </row>
    <row r="51" spans="1:11" ht="12.75" customHeight="1">
      <c r="A51" s="177" t="s">
        <v>163</v>
      </c>
      <c r="B51" s="178"/>
      <c r="C51" s="178"/>
      <c r="D51" s="178"/>
      <c r="E51" s="178"/>
      <c r="F51" s="178"/>
      <c r="G51" s="178"/>
      <c r="H51" s="178"/>
      <c r="I51" s="1">
        <v>43</v>
      </c>
      <c r="J51" s="5"/>
      <c r="K51" s="5">
        <v>0</v>
      </c>
    </row>
    <row r="52" spans="1:11" ht="12.75" customHeight="1">
      <c r="A52" s="219" t="s">
        <v>164</v>
      </c>
      <c r="B52" s="220"/>
      <c r="C52" s="220"/>
      <c r="D52" s="220"/>
      <c r="E52" s="220"/>
      <c r="F52" s="220"/>
      <c r="G52" s="220"/>
      <c r="H52" s="220"/>
      <c r="I52" s="4">
        <v>44</v>
      </c>
      <c r="J52" s="50">
        <v>8521959</v>
      </c>
      <c r="K52" s="50">
        <v>17789671.434015796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2:H12"/>
    <mergeCell ref="A5:H5"/>
    <mergeCell ref="A6:K6"/>
    <mergeCell ref="A7:H7"/>
    <mergeCell ref="A8:H8"/>
    <mergeCell ref="A10:H10"/>
    <mergeCell ref="A3:K3"/>
    <mergeCell ref="A1:K1"/>
    <mergeCell ref="A2:K2"/>
    <mergeCell ref="A4:H4"/>
    <mergeCell ref="A9:H9"/>
    <mergeCell ref="A11:H11"/>
  </mergeCells>
  <dataValidations count="1">
    <dataValidation allowBlank="1" sqref="J7:K20 J22:K33 J35:K52"/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35" customWidth="1"/>
    <col min="5" max="5" width="10.421875" style="35" bestFit="1" customWidth="1"/>
    <col min="6" max="6" width="7.28125" style="35" customWidth="1"/>
    <col min="7" max="8" width="11.140625" style="35" customWidth="1"/>
    <col min="9" max="9" width="9.140625" style="35" customWidth="1"/>
    <col min="10" max="11" width="12.7109375" style="35" customWidth="1"/>
    <col min="12" max="16384" width="9.140625" style="35" customWidth="1"/>
  </cols>
  <sheetData>
    <row r="1" spans="1:12" ht="15.75" customHeight="1">
      <c r="A1" s="255" t="s">
        <v>198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34"/>
    </row>
    <row r="2" spans="1:12" ht="15.75">
      <c r="A2" s="18"/>
      <c r="B2" s="33"/>
      <c r="C2" s="261" t="s">
        <v>206</v>
      </c>
      <c r="D2" s="262"/>
      <c r="E2" s="67" t="s">
        <v>261</v>
      </c>
      <c r="F2" s="52" t="s">
        <v>207</v>
      </c>
      <c r="G2" s="68" t="s">
        <v>265</v>
      </c>
      <c r="H2" s="68"/>
      <c r="I2" s="33"/>
      <c r="J2" s="33"/>
      <c r="K2" s="33"/>
      <c r="L2" s="36"/>
    </row>
    <row r="3" spans="1:11" ht="24">
      <c r="A3" s="263" t="s">
        <v>5</v>
      </c>
      <c r="B3" s="264"/>
      <c r="C3" s="264"/>
      <c r="D3" s="264"/>
      <c r="E3" s="264"/>
      <c r="F3" s="264"/>
      <c r="G3" s="264"/>
      <c r="H3" s="265"/>
      <c r="I3" s="38" t="s">
        <v>6</v>
      </c>
      <c r="J3" s="27" t="s">
        <v>283</v>
      </c>
      <c r="K3" s="27" t="s">
        <v>258</v>
      </c>
    </row>
    <row r="4" spans="1:11" ht="12.75">
      <c r="A4" s="266">
        <v>1</v>
      </c>
      <c r="B4" s="267"/>
      <c r="C4" s="267"/>
      <c r="D4" s="267"/>
      <c r="E4" s="267"/>
      <c r="F4" s="267"/>
      <c r="G4" s="267"/>
      <c r="H4" s="268"/>
      <c r="I4" s="40">
        <v>2</v>
      </c>
      <c r="J4" s="39" t="s">
        <v>2</v>
      </c>
      <c r="K4" s="39" t="s">
        <v>3</v>
      </c>
    </row>
    <row r="5" spans="1:11" ht="12.75" customHeight="1">
      <c r="A5" s="177" t="s">
        <v>209</v>
      </c>
      <c r="B5" s="178"/>
      <c r="C5" s="178"/>
      <c r="D5" s="178"/>
      <c r="E5" s="178"/>
      <c r="F5" s="178"/>
      <c r="G5" s="178"/>
      <c r="H5" s="178"/>
      <c r="I5" s="1">
        <v>1</v>
      </c>
      <c r="J5" s="48">
        <v>419958400</v>
      </c>
      <c r="K5" s="113">
        <v>419958400</v>
      </c>
    </row>
    <row r="6" spans="1:11" ht="12.75" customHeight="1">
      <c r="A6" s="177" t="s">
        <v>210</v>
      </c>
      <c r="B6" s="178"/>
      <c r="C6" s="178"/>
      <c r="D6" s="178"/>
      <c r="E6" s="178"/>
      <c r="F6" s="178"/>
      <c r="G6" s="178"/>
      <c r="H6" s="178"/>
      <c r="I6" s="1">
        <v>2</v>
      </c>
      <c r="J6" s="5">
        <v>183512721</v>
      </c>
      <c r="K6" s="66">
        <v>183113293</v>
      </c>
    </row>
    <row r="7" spans="1:11" ht="12.75" customHeight="1">
      <c r="A7" s="177" t="s">
        <v>211</v>
      </c>
      <c r="B7" s="178"/>
      <c r="C7" s="178"/>
      <c r="D7" s="178"/>
      <c r="E7" s="178"/>
      <c r="F7" s="178"/>
      <c r="G7" s="178"/>
      <c r="H7" s="178"/>
      <c r="I7" s="1">
        <v>3</v>
      </c>
      <c r="J7" s="5">
        <v>32062636</v>
      </c>
      <c r="K7" s="66">
        <v>27960045</v>
      </c>
    </row>
    <row r="8" spans="1:11" ht="12" customHeight="1">
      <c r="A8" s="177" t="s">
        <v>212</v>
      </c>
      <c r="B8" s="178"/>
      <c r="C8" s="178"/>
      <c r="D8" s="178"/>
      <c r="E8" s="178"/>
      <c r="F8" s="178"/>
      <c r="G8" s="178"/>
      <c r="H8" s="178"/>
      <c r="I8" s="1">
        <v>4</v>
      </c>
      <c r="J8" s="5">
        <v>32708084</v>
      </c>
      <c r="K8" s="66">
        <v>51608732</v>
      </c>
    </row>
    <row r="9" spans="1:11" ht="12" customHeight="1">
      <c r="A9" s="177" t="s">
        <v>213</v>
      </c>
      <c r="B9" s="178"/>
      <c r="C9" s="178"/>
      <c r="D9" s="178"/>
      <c r="E9" s="178"/>
      <c r="F9" s="178"/>
      <c r="G9" s="178"/>
      <c r="H9" s="178"/>
      <c r="I9" s="1">
        <v>5</v>
      </c>
      <c r="J9" s="5">
        <v>27003856</v>
      </c>
      <c r="K9" s="66">
        <v>28127500</v>
      </c>
    </row>
    <row r="10" spans="1:11" ht="12" customHeight="1">
      <c r="A10" s="177" t="s">
        <v>214</v>
      </c>
      <c r="B10" s="178"/>
      <c r="C10" s="178"/>
      <c r="D10" s="178"/>
      <c r="E10" s="178"/>
      <c r="F10" s="178"/>
      <c r="G10" s="178"/>
      <c r="H10" s="178"/>
      <c r="I10" s="1">
        <v>6</v>
      </c>
      <c r="J10" s="5"/>
      <c r="K10" s="66">
        <v>27383348.814456586</v>
      </c>
    </row>
    <row r="11" spans="1:11" ht="12" customHeight="1">
      <c r="A11" s="177" t="s">
        <v>215</v>
      </c>
      <c r="B11" s="178"/>
      <c r="C11" s="178"/>
      <c r="D11" s="178"/>
      <c r="E11" s="178"/>
      <c r="F11" s="178"/>
      <c r="G11" s="178"/>
      <c r="H11" s="178"/>
      <c r="I11" s="1">
        <v>7</v>
      </c>
      <c r="J11" s="5"/>
      <c r="K11" s="66"/>
    </row>
    <row r="12" spans="1:11" ht="12" customHeight="1">
      <c r="A12" s="177" t="s">
        <v>216</v>
      </c>
      <c r="B12" s="178"/>
      <c r="C12" s="178"/>
      <c r="D12" s="178"/>
      <c r="E12" s="178"/>
      <c r="F12" s="178"/>
      <c r="G12" s="178"/>
      <c r="H12" s="178"/>
      <c r="I12" s="1">
        <v>8</v>
      </c>
      <c r="J12" s="5"/>
      <c r="K12" s="66"/>
    </row>
    <row r="13" spans="1:11" ht="12" customHeight="1">
      <c r="A13" s="177" t="s">
        <v>217</v>
      </c>
      <c r="B13" s="178"/>
      <c r="C13" s="178"/>
      <c r="D13" s="178"/>
      <c r="E13" s="178"/>
      <c r="F13" s="178"/>
      <c r="G13" s="178"/>
      <c r="H13" s="178"/>
      <c r="I13" s="1">
        <v>9</v>
      </c>
      <c r="J13" s="5">
        <v>-18213827</v>
      </c>
      <c r="K13" s="66">
        <v>-61431945.81445658</v>
      </c>
    </row>
    <row r="14" spans="1:11" ht="12.75" customHeight="1">
      <c r="A14" s="197" t="s">
        <v>199</v>
      </c>
      <c r="B14" s="198"/>
      <c r="C14" s="198"/>
      <c r="D14" s="198"/>
      <c r="E14" s="198"/>
      <c r="F14" s="198"/>
      <c r="G14" s="198"/>
      <c r="H14" s="198"/>
      <c r="I14" s="1">
        <v>10</v>
      </c>
      <c r="J14" s="49">
        <f>SUM(J5:J13)</f>
        <v>677031870</v>
      </c>
      <c r="K14" s="49">
        <f>SUM(K5:K13)</f>
        <v>676719373</v>
      </c>
    </row>
    <row r="15" spans="1:11" ht="12.75" customHeight="1">
      <c r="A15" s="177" t="s">
        <v>200</v>
      </c>
      <c r="B15" s="178"/>
      <c r="C15" s="178"/>
      <c r="D15" s="178"/>
      <c r="E15" s="178"/>
      <c r="F15" s="178"/>
      <c r="G15" s="178"/>
      <c r="H15" s="178"/>
      <c r="I15" s="1">
        <v>11</v>
      </c>
      <c r="J15" s="5">
        <v>34004950</v>
      </c>
      <c r="K15" s="66">
        <v>26903829</v>
      </c>
    </row>
    <row r="16" spans="1:11" ht="12.75" customHeight="1">
      <c r="A16" s="177" t="s">
        <v>201</v>
      </c>
      <c r="B16" s="178"/>
      <c r="C16" s="178"/>
      <c r="D16" s="178"/>
      <c r="E16" s="178"/>
      <c r="F16" s="178"/>
      <c r="G16" s="178"/>
      <c r="H16" s="178"/>
      <c r="I16" s="1">
        <v>12</v>
      </c>
      <c r="J16" s="5">
        <v>-6291820</v>
      </c>
      <c r="K16" s="66">
        <v>-5656626</v>
      </c>
    </row>
    <row r="17" spans="1:11" ht="12.75" customHeight="1">
      <c r="A17" s="177" t="s">
        <v>202</v>
      </c>
      <c r="B17" s="178"/>
      <c r="C17" s="178"/>
      <c r="D17" s="178"/>
      <c r="E17" s="178"/>
      <c r="F17" s="178"/>
      <c r="G17" s="178"/>
      <c r="H17" s="178"/>
      <c r="I17" s="1">
        <v>13</v>
      </c>
      <c r="J17" s="5"/>
      <c r="K17" s="66"/>
    </row>
    <row r="18" spans="1:11" ht="12.75" customHeight="1">
      <c r="A18" s="177" t="s">
        <v>203</v>
      </c>
      <c r="B18" s="178"/>
      <c r="C18" s="178"/>
      <c r="D18" s="178"/>
      <c r="E18" s="178"/>
      <c r="F18" s="178"/>
      <c r="G18" s="178"/>
      <c r="H18" s="178"/>
      <c r="I18" s="1">
        <v>14</v>
      </c>
      <c r="J18" s="5"/>
      <c r="K18" s="66"/>
    </row>
    <row r="19" spans="1:11" ht="12.75" customHeight="1">
      <c r="A19" s="177" t="s">
        <v>204</v>
      </c>
      <c r="B19" s="178"/>
      <c r="C19" s="178"/>
      <c r="D19" s="178"/>
      <c r="E19" s="178"/>
      <c r="F19" s="178"/>
      <c r="G19" s="178"/>
      <c r="H19" s="178"/>
      <c r="I19" s="1">
        <v>15</v>
      </c>
      <c r="J19" s="5"/>
      <c r="K19" s="66"/>
    </row>
    <row r="20" spans="1:11" ht="15" customHeight="1">
      <c r="A20" s="177" t="s">
        <v>205</v>
      </c>
      <c r="B20" s="178"/>
      <c r="C20" s="178"/>
      <c r="D20" s="178"/>
      <c r="E20" s="178"/>
      <c r="F20" s="178"/>
      <c r="G20" s="178"/>
      <c r="H20" s="178"/>
      <c r="I20" s="1">
        <v>16</v>
      </c>
      <c r="J20" s="5">
        <v>-2548392</v>
      </c>
      <c r="K20" s="66">
        <v>32514630</v>
      </c>
    </row>
    <row r="21" spans="1:11" ht="15" customHeight="1">
      <c r="A21" s="197" t="s">
        <v>208</v>
      </c>
      <c r="B21" s="198"/>
      <c r="C21" s="198"/>
      <c r="D21" s="198"/>
      <c r="E21" s="198"/>
      <c r="F21" s="198"/>
      <c r="G21" s="198"/>
      <c r="H21" s="198"/>
      <c r="I21" s="1">
        <v>17</v>
      </c>
      <c r="J21" s="50">
        <f>SUM(J15:J20)</f>
        <v>25164738</v>
      </c>
      <c r="K21" s="50">
        <f>SUM(K15:K20)</f>
        <v>53761833</v>
      </c>
    </row>
    <row r="22" spans="1:11" ht="15" customHeight="1">
      <c r="A22" s="257"/>
      <c r="B22" s="258"/>
      <c r="C22" s="258"/>
      <c r="D22" s="258"/>
      <c r="E22" s="258"/>
      <c r="F22" s="258"/>
      <c r="G22" s="258"/>
      <c r="H22" s="258"/>
      <c r="I22" s="259"/>
      <c r="J22" s="259"/>
      <c r="K22" s="260"/>
    </row>
    <row r="23" spans="1:11" ht="15" customHeight="1">
      <c r="A23" s="269" t="s">
        <v>281</v>
      </c>
      <c r="B23" s="270"/>
      <c r="C23" s="270"/>
      <c r="D23" s="270"/>
      <c r="E23" s="270"/>
      <c r="F23" s="270"/>
      <c r="G23" s="270"/>
      <c r="H23" s="271"/>
      <c r="I23" s="20">
        <v>18</v>
      </c>
      <c r="J23" s="19">
        <v>677031693</v>
      </c>
      <c r="K23" s="19">
        <v>53755834</v>
      </c>
    </row>
    <row r="24" spans="1:11" ht="15" customHeight="1">
      <c r="A24" s="219" t="s">
        <v>282</v>
      </c>
      <c r="B24" s="272"/>
      <c r="C24" s="272"/>
      <c r="D24" s="272"/>
      <c r="E24" s="272"/>
      <c r="F24" s="272"/>
      <c r="G24" s="272"/>
      <c r="H24" s="273"/>
      <c r="I24" s="21">
        <v>19</v>
      </c>
      <c r="J24" s="37">
        <v>177</v>
      </c>
      <c r="K24" s="37">
        <v>5999</v>
      </c>
    </row>
    <row r="25" spans="1:11" ht="30" customHeight="1">
      <c r="A25" s="253" t="s">
        <v>260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</row>
    <row r="28" ht="20.25" customHeight="1"/>
  </sheetData>
  <sheetProtection/>
  <protectedRanges>
    <protectedRange sqref="E2" name="Range1_1_2"/>
    <protectedRange sqref="G2:H2" name="Range1_3"/>
  </protectedRanges>
  <mergeCells count="25">
    <mergeCell ref="A3:H3"/>
    <mergeCell ref="A4:H4"/>
    <mergeCell ref="A23:H23"/>
    <mergeCell ref="A24:H24"/>
    <mergeCell ref="A16:H16"/>
    <mergeCell ref="A17:H17"/>
    <mergeCell ref="A18:H18"/>
    <mergeCell ref="A19:H19"/>
    <mergeCell ref="A20:H20"/>
    <mergeCell ref="A1:K1"/>
    <mergeCell ref="A22:K22"/>
    <mergeCell ref="C2:D2"/>
    <mergeCell ref="A5:H5"/>
    <mergeCell ref="A6:H6"/>
    <mergeCell ref="A7:H7"/>
    <mergeCell ref="A8:H8"/>
    <mergeCell ref="A9:H9"/>
    <mergeCell ref="A10:H10"/>
    <mergeCell ref="A21:H21"/>
    <mergeCell ref="A11:H11"/>
    <mergeCell ref="A12:H12"/>
    <mergeCell ref="A13:H13"/>
    <mergeCell ref="A14:H14"/>
    <mergeCell ref="A15:H15"/>
    <mergeCell ref="A25:K25"/>
  </mergeCells>
  <conditionalFormatting sqref="G2:H2">
    <cfRule type="cellIs" priority="1" dxfId="0" operator="lessThan" stopIfTrue="1">
      <formula>'CHANGES TO CAPITAL'!#REF!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allowBlank="1" sqref="G2:H2 E2 J5:K21"/>
  </dataValidations>
  <printOptions/>
  <pageMargins left="0.4724409448818898" right="0.4330708661417323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Krešimir Jurun</cp:lastModifiedBy>
  <cp:lastPrinted>2012-07-23T09:24:55Z</cp:lastPrinted>
  <dcterms:created xsi:type="dcterms:W3CDTF">2008-10-17T11:51:54Z</dcterms:created>
  <dcterms:modified xsi:type="dcterms:W3CDTF">2016-07-27T12:22:42Z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