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a.peric\Desktop\KVARTALNO FINALNO\Matica\"/>
    </mc:Choice>
  </mc:AlternateContent>
  <bookViews>
    <workbookView xWindow="13092" yWindow="12" windowWidth="14460" windowHeight="12936" activeTab="1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100" i="19" l="1"/>
  <c r="J100" i="19"/>
  <c r="K90" i="19"/>
  <c r="J90" i="19"/>
  <c r="K86" i="19"/>
  <c r="J86" i="19"/>
  <c r="K82" i="19"/>
  <c r="J82" i="19"/>
  <c r="K79" i="19"/>
  <c r="J79" i="19"/>
  <c r="K72" i="19"/>
  <c r="K69" i="19" s="1"/>
  <c r="K114" i="19" s="1"/>
  <c r="J72" i="19"/>
  <c r="J69" i="19"/>
  <c r="J114" i="19" s="1"/>
  <c r="K56" i="19"/>
  <c r="J56" i="19"/>
  <c r="K49" i="19"/>
  <c r="J49" i="19"/>
  <c r="K41" i="19"/>
  <c r="J41" i="19"/>
  <c r="K40" i="19"/>
  <c r="J40" i="19"/>
  <c r="K35" i="19"/>
  <c r="J35" i="19"/>
  <c r="K26" i="19"/>
  <c r="J26" i="19"/>
  <c r="K16" i="19"/>
  <c r="J16" i="19"/>
  <c r="K9" i="19"/>
  <c r="K8" i="19" s="1"/>
  <c r="K66" i="19" s="1"/>
  <c r="J9" i="19"/>
  <c r="J8" i="19" s="1"/>
  <c r="J66" i="19" s="1"/>
  <c r="M57" i="18" l="1"/>
  <c r="M66" i="18" s="1"/>
  <c r="L57" i="18"/>
  <c r="L66" i="18" s="1"/>
  <c r="K57" i="18"/>
  <c r="K66" i="18" s="1"/>
  <c r="J57" i="18"/>
  <c r="J66" i="18" s="1"/>
  <c r="M56" i="18"/>
  <c r="L56" i="18"/>
  <c r="L67" i="18" s="1"/>
  <c r="K56" i="18"/>
  <c r="K67" i="18" s="1"/>
  <c r="J56" i="18"/>
  <c r="M33" i="18"/>
  <c r="L33" i="18"/>
  <c r="K33" i="18"/>
  <c r="J33" i="18"/>
  <c r="M27" i="18"/>
  <c r="L27" i="18"/>
  <c r="K27" i="18"/>
  <c r="J27" i="18"/>
  <c r="M22" i="18"/>
  <c r="L22" i="18"/>
  <c r="K22" i="18"/>
  <c r="J22" i="18"/>
  <c r="M21" i="18"/>
  <c r="L21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M7" i="18"/>
  <c r="M42" i="18" s="1"/>
  <c r="L7" i="18"/>
  <c r="L42" i="18" s="1"/>
  <c r="K7" i="18"/>
  <c r="K42" i="18" s="1"/>
  <c r="J7" i="18"/>
  <c r="J42" i="18" s="1"/>
  <c r="M67" i="18" l="1"/>
  <c r="J67" i="18"/>
  <c r="L45" i="18"/>
  <c r="L44" i="18"/>
  <c r="L48" i="18" s="1"/>
  <c r="L46" i="18"/>
  <c r="J45" i="18"/>
  <c r="J44" i="18"/>
  <c r="J48" i="18" s="1"/>
  <c r="J46" i="18"/>
  <c r="K45" i="18"/>
  <c r="K44" i="18"/>
  <c r="K48" i="18" s="1"/>
  <c r="M45" i="18"/>
  <c r="M44" i="18"/>
  <c r="M48" i="18" s="1"/>
  <c r="M46" i="18"/>
  <c r="K50" i="18" l="1"/>
  <c r="K49" i="18"/>
  <c r="L50" i="18"/>
  <c r="L49" i="18"/>
  <c r="M50" i="18"/>
  <c r="M49" i="18"/>
  <c r="J50" i="18"/>
  <c r="J49" i="18"/>
  <c r="K4" i="20"/>
  <c r="J4" i="20"/>
  <c r="I4" i="20"/>
  <c r="A4" i="20"/>
</calcChain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<sst xmlns="http://schemas.openxmlformats.org/spreadsheetml/2006/main" count="333" uniqueCount="299">
  <si>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</si>
  <si>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</si>
  <si>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</si>
  <si>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</si>
  <si>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</si>
  <si>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</si>
  <si>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</si>
  <si>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</si>
  <si>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</si>
  <si>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</si>
  <si>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</si>
  <si>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</si>
  <si>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</si>
  <si>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</si>
  <si>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</si>
  <si>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</si>
  <si>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</si>
  <si>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</si>
  <si>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</si>
  <si>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</si>
  <si>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</si>
  <si>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</si>
  <si>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</si>
  <si>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</si>
  <si>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</si>
  <si>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</si>
  <si>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</si>
  <si>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</si>
  <si>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</si>
  <si>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</si>
  <si>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</si>
  <si>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</si>
  <si>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</si>
  <si>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</si>
  <si>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</si>
  <si>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</si>
  <si>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</si>
  <si>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</si>
  <si>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</si>
  <si>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</si>
  <si>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</si>
  <si>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</si>
  <si>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</si>
  <si>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</si>
  <si>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</si>
  <si>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</si>
  <si>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</si>
  <si>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</si>
  <si>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</si>
  <si>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</si>
  <si>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</si>
  <si>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</si>
  <si>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</si>
  <si>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</si>
  <si>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</si>
  <si>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</si>
  <si>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</si>
  <si>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</si>
  <si>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</si>
  <si>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</si>
  <si>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</si>
  <si>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</si>
  <si>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</si>
  <si>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</si>
  <si>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</si>
  <si>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</si>
  <si>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</si>
  <si>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</si>
  <si>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</si>
  <si>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</si>
  <si>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</si>
  <si>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</si>
  <si>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</si>
  <si>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</si>
  <si>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</si>
  <si>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</si>
  <si>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</si>
  <si>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</si>
  <si>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</si>
  <si>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</si>
  <si>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</si>
  <si>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</si>
  <si>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</si>
  <si>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</si>
  <si>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</si>
  <si>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</si>
  <si>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</si>
  <si>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</si>
  <si>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</si>
  <si>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</si>
  <si>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</si>
  <si>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</si>
  <si>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</si>
  <si>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</si>
  <si>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</si>
  <si>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</si>
  <si>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</si>
  <si>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</si>
  <si>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</si>
  <si>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</si>
  <si>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</si>
  <si>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</si>
  <si>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</si>
  <si>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</si>
  <si>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</si>
  <si>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</si>
  <si>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</si>
  <si>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</si>
  <si>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</si>
  <si>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</si>
  <si>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</si>
  <si>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</si>
  <si>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</si>
  <si>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</si>
  <si>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</si>
  <si>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</si>
  <si>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</si>
  <si>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</si>
  <si>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</si>
  <si>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</si>
  <si>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</si>
  <si>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</si>
  <si>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</si>
  <si>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</si>
  <si>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</si>
  <si>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</si>
  <si>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</si>
  <si>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</si>
  <si>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</si>
  <si>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</si>
  <si>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</si>
  <si>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</si>
  <si>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</si>
  <si>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</si>
  <si>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</si>
  <si>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</si>
  <si>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</si>
  <si>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</si>
  <si>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</si>
  <si>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</si>
  <si>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</si>
  <si>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</si>
  <si>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</si>
  <si>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</si>
  <si>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</si>
  <si>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</si>
  <si>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</si>
  <si>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</si>
  <si>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</si>
  <si>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</si>
  <si>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</si>
  <si>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</si>
  <si>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</si>
  <si>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</si>
  <si>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</si>
  <si>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</si>
  <si>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</si>
  <si>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</si>
  <si>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</si>
  <si>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</si>
  <si>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</si>
  <si>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</si>
  <si>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</si>
  <si>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</si>
  <si>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</si>
  <si>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</si>
  <si>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</si>
  <si>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</si>
  <si>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</si>
  <si>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</si>
  <si>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</si>
  <si>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</si>
  <si>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</si>
  <si>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</si>
  <si>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</si>
  <si>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</si>
  <si>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</si>
  <si>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</si>
  <si>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</si>
  <si>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</si>
  <si>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</si>
  <si>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</si>
  <si>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</si>
  <si>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</si>
  <si>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</si>
  <si>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</si>
  <si>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</si>
  <si>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</si>
  <si>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</si>
  <si>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</si>
  <si>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</si>
  <si>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</si>
  <si>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</si>
  <si>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</si>
  <si>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</si>
  <si>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</si>
  <si>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</si>
  <si>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</si>
  <si>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</si>
  <si>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</si>
  <si>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</si>
  <si>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</si>
  <si>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</si>
  <si>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</si>
  <si>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</si>
  <si>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</si>
  <si>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</si>
  <si>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</si>
  <si>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</si>
  <si>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</si>
  <si>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</si>
  <si>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</si>
  <si>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</si>
  <si>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</si>
  <si>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</si>
  <si>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</si>
  <si>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</si>
  <si>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</si>
  <si>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</si>
  <si>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</si>
  <si>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</si>
  <si>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</si>
  <si>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</si>
  <si>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</si>
  <si>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</si>
  <si>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</si>
  <si>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</si>
  <si>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</si>
  <si>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</si>
  <si>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</si>
  <si>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</si>
  <si>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</si>
  <si>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</si>
  <si>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</si>
  <si>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</si>
  <si>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</si>
  <si>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</si>
  <si>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</si>
  <si>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</si>
  <si>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</si>
  <si>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</si>
  <si>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</si>
  <si>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</si>
  <si>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</si>
  <si>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</si>
  <si>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</si>
  <si>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</si>
  <si>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</si>
  <si>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</si>
  <si>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</si>
  <si>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</si>
  <si>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</si>
  <si>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</si>
  <si>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</si>
  <si>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</si>
  <si>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</si>
  <si>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</si>
  <si>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</si>
  <si>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</si>
  <si>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</si>
  <si>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</si>
  <si>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</si>
  <si>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</si>
  <si>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</si>
  <si>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</si>
  <si>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</si>
  <si>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</si>
  <si>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</si>
  <si>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</si>
  <si>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</si>
  <si>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</si>
  <si>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</si>
  <si>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</si>
  <si>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</si>
  <si>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</si>
  <si>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</si>
  <si>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</si>
  <si>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</si>
  <si>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</si>
  <si>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</si>
  <si>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</si>
  <si>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</si>
  <si>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</si>
  <si>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</si>
  <si>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</si>
  <si>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</si>
  <si>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</si>
  <si>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</si>
  <si>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</si>
  <si>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</si>
  <si>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</si>
  <si>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</si>
  <si>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</si>
  <si>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</si>
  <si>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01.01.2016.</t>
  </si>
  <si>
    <t>31.03.2016.</t>
  </si>
  <si>
    <t>3. Statement of the person responsible for compiling financial statements.</t>
  </si>
  <si>
    <t>as at 31.03.2016.</t>
  </si>
  <si>
    <t>in period from 01.01.2016. till 31.03.2016.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</si>
</sst>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25" fillId="0" borderId="0">
      <alignment vertical="top"/>
    </xf>
    <xf numFmtId="0" fontId="7" fillId="0" borderId="0"/>
    <xf numFmtId="0" fontId="11" fillId="0" borderId="0">
      <alignment vertical="top"/>
    </xf>
    <xf numFmtId="0" fontId="25" fillId="0" borderId="0">
      <alignment vertical="top"/>
    </xf>
  </cellStyleXfs>
  <cellXfs count="30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1" fillId="0" borderId="0" xfId="4" applyFont="1" applyAlignment="1"/>
    <xf numFmtId="0" fontId="7" fillId="0" borderId="6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4" fillId="0" borderId="0" xfId="4" applyFont="1" applyBorder="1" applyAlignment="1" applyProtection="1">
      <alignment horizontal="right" vertical="center" wrapText="1"/>
      <protection hidden="1"/>
    </xf>
    <xf numFmtId="0" fontId="14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7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8" xfId="4" applyFont="1" applyBorder="1" applyAlignment="1" applyProtection="1">
      <protection hidden="1"/>
    </xf>
    <xf numFmtId="0" fontId="7" fillId="0" borderId="8" xfId="4" applyFont="1" applyBorder="1" applyAlignment="1"/>
    <xf numFmtId="0" fontId="17" fillId="0" borderId="0" xfId="7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7" applyFont="1" applyBorder="1" applyAlignment="1" applyProtection="1">
      <alignment vertic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" applyFont="1" applyFill="1" applyAlignment="1">
      <alignment wrapText="1"/>
    </xf>
    <xf numFmtId="0" fontId="1" fillId="0" borderId="0" xfId="0" applyFont="1" applyFill="1"/>
    <xf numFmtId="14" fontId="18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7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4" applyFont="1" applyBorder="1" applyAlignment="1"/>
    <xf numFmtId="0" fontId="7" fillId="0" borderId="13" xfId="4" applyFont="1" applyBorder="1" applyAlignment="1"/>
    <xf numFmtId="0" fontId="5" fillId="0" borderId="14" xfId="4" applyFont="1" applyFill="1" applyBorder="1" applyAlignment="1" applyProtection="1">
      <alignment horizontal="left" vertical="center" wrapText="1"/>
      <protection hidden="1"/>
    </xf>
    <xf numFmtId="0" fontId="5" fillId="0" borderId="6" xfId="4" applyFont="1" applyFill="1" applyBorder="1" applyAlignment="1" applyProtection="1">
      <alignment vertical="center"/>
      <protection hidden="1"/>
    </xf>
    <xf numFmtId="0" fontId="7" fillId="0" borderId="14" xfId="4" applyFont="1" applyBorder="1" applyAlignment="1" applyProtection="1">
      <alignment horizontal="left" vertical="center" wrapText="1"/>
      <protection hidden="1"/>
    </xf>
    <xf numFmtId="0" fontId="7" fillId="0" borderId="6" xfId="4" applyFont="1" applyBorder="1" applyAlignment="1" applyProtection="1">
      <protection hidden="1"/>
    </xf>
    <xf numFmtId="0" fontId="14" fillId="0" borderId="0" xfId="4" applyFont="1" applyBorder="1" applyAlignment="1" applyProtection="1">
      <alignment horizontal="right"/>
      <protection hidden="1"/>
    </xf>
    <xf numFmtId="0" fontId="7" fillId="0" borderId="14" xfId="4" applyFont="1" applyFill="1" applyBorder="1" applyAlignment="1" applyProtection="1">
      <protection hidden="1"/>
    </xf>
    <xf numFmtId="0" fontId="7" fillId="0" borderId="6" xfId="4" applyFont="1" applyBorder="1" applyAlignment="1" applyProtection="1">
      <alignment horizontal="right"/>
      <protection hidden="1"/>
    </xf>
    <xf numFmtId="0" fontId="7" fillId="0" borderId="14" xfId="4" applyFont="1" applyBorder="1" applyAlignment="1" applyProtection="1">
      <protection hidden="1"/>
    </xf>
    <xf numFmtId="0" fontId="7" fillId="0" borderId="6" xfId="4" applyFont="1" applyBorder="1" applyAlignment="1" applyProtection="1">
      <alignment horizontal="right" wrapText="1"/>
      <protection hidden="1"/>
    </xf>
    <xf numFmtId="0" fontId="4" fillId="0" borderId="14" xfId="4" applyFont="1" applyFill="1" applyBorder="1" applyAlignment="1" applyProtection="1">
      <alignment horizontal="right" vertical="center"/>
      <protection locked="0" hidden="1"/>
    </xf>
    <xf numFmtId="0" fontId="7" fillId="0" borderId="14" xfId="4" applyFont="1" applyBorder="1" applyAlignment="1" applyProtection="1">
      <alignment horizontal="left" vertical="top" wrapText="1"/>
      <protection hidden="1"/>
    </xf>
    <xf numFmtId="0" fontId="7" fillId="0" borderId="6" xfId="4" applyFont="1" applyBorder="1" applyAlignment="1"/>
    <xf numFmtId="0" fontId="7" fillId="0" borderId="14" xfId="4" applyFont="1" applyBorder="1" applyAlignment="1" applyProtection="1">
      <alignment horizontal="left" vertical="top" indent="2"/>
      <protection hidden="1"/>
    </xf>
    <xf numFmtId="0" fontId="7" fillId="0" borderId="14" xfId="4" applyFont="1" applyBorder="1" applyAlignment="1" applyProtection="1">
      <alignment horizontal="left" vertical="top" wrapText="1" indent="2"/>
      <protection hidden="1"/>
    </xf>
    <xf numFmtId="0" fontId="7" fillId="0" borderId="6" xfId="4" applyFont="1" applyBorder="1" applyAlignment="1" applyProtection="1">
      <alignment horizontal="right" vertical="top"/>
      <protection hidden="1"/>
    </xf>
    <xf numFmtId="49" fontId="4" fillId="0" borderId="14" xfId="4" applyNumberFormat="1" applyFont="1" applyBorder="1" applyAlignment="1" applyProtection="1">
      <alignment horizontal="center" vertical="center"/>
      <protection locked="0" hidden="1"/>
    </xf>
    <xf numFmtId="0" fontId="7" fillId="0" borderId="6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alignment horizontal="left"/>
      <protection hidden="1"/>
    </xf>
    <xf numFmtId="0" fontId="7" fillId="0" borderId="13" xfId="4" applyFont="1" applyBorder="1" applyAlignment="1" applyProtection="1">
      <protection hidden="1"/>
    </xf>
    <xf numFmtId="0" fontId="7" fillId="0" borderId="6" xfId="4" applyFont="1" applyBorder="1" applyAlignment="1" applyProtection="1">
      <alignment horizontal="left"/>
      <protection hidden="1"/>
    </xf>
    <xf numFmtId="0" fontId="7" fillId="0" borderId="14" xfId="4" applyFont="1" applyFill="1" applyBorder="1" applyAlignment="1" applyProtection="1">
      <alignment vertical="center"/>
      <protection hidden="1"/>
    </xf>
    <xf numFmtId="0" fontId="15" fillId="0" borderId="14" xfId="7" applyFont="1" applyFill="1" applyBorder="1" applyAlignment="1" applyProtection="1">
      <alignment vertical="center"/>
      <protection hidden="1"/>
    </xf>
    <xf numFmtId="0" fontId="15" fillId="0" borderId="0" xfId="7" applyFont="1" applyBorder="1" applyAlignment="1" applyProtection="1">
      <alignment horizontal="left"/>
      <protection hidden="1"/>
    </xf>
    <xf numFmtId="0" fontId="11" fillId="0" borderId="0" xfId="7" applyBorder="1" applyAlignment="1"/>
    <xf numFmtId="0" fontId="11" fillId="0" borderId="14" xfId="7" applyBorder="1" applyAlignment="1"/>
    <xf numFmtId="0" fontId="4" fillId="0" borderId="6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6" xfId="4" applyFont="1" applyFill="1" applyBorder="1" applyAlignment="1" applyProtection="1">
      <alignment horizontal="right" vertical="top" wrapText="1"/>
      <protection hidden="1"/>
    </xf>
    <xf numFmtId="0" fontId="7" fillId="0" borderId="17" xfId="4" applyFont="1" applyFill="1" applyBorder="1" applyAlignment="1" applyProtection="1">
      <alignment horizontal="right" vertical="top" wrapText="1"/>
      <protection hidden="1"/>
    </xf>
    <xf numFmtId="0" fontId="7" fillId="0" borderId="17" xfId="4" applyFont="1" applyFill="1" applyBorder="1" applyAlignment="1" applyProtection="1">
      <protection hidden="1"/>
    </xf>
    <xf numFmtId="0" fontId="7" fillId="0" borderId="18" xfId="4" applyFont="1" applyFill="1" applyBorder="1" applyAlignment="1" applyProtection="1">
      <protection hidden="1"/>
    </xf>
    <xf numFmtId="14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0" xfId="4" applyFont="1" applyFill="1" applyBorder="1" applyAlignment="1" applyProtection="1">
      <alignment horizontal="center" vertical="center"/>
      <protection locked="0" hidden="1"/>
    </xf>
    <xf numFmtId="49" fontId="4" fillId="0" borderId="10" xfId="4" applyNumberFormat="1" applyFont="1" applyFill="1" applyBorder="1" applyAlignment="1" applyProtection="1">
      <alignment horizontal="right" vertical="center"/>
      <protection locked="0"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0" xfId="7" applyFont="1" applyFill="1" applyBorder="1" applyAlignment="1" applyProtection="1">
      <alignment horizontal="center" vertical="center"/>
      <protection hidden="1"/>
    </xf>
    <xf numFmtId="49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Border="1" applyAlignment="1" applyProtection="1">
      <alignment wrapText="1"/>
      <protection hidden="1"/>
    </xf>
    <xf numFmtId="0" fontId="5" fillId="0" borderId="14" xfId="4" applyFont="1" applyBorder="1" applyAlignment="1" applyProtection="1">
      <alignment wrapText="1"/>
      <protection hidden="1"/>
    </xf>
    <xf numFmtId="0" fontId="5" fillId="0" borderId="14" xfId="4" applyFont="1" applyBorder="1" applyAlignment="1" applyProtection="1">
      <protection hidden="1"/>
    </xf>
    <xf numFmtId="0" fontId="5" fillId="0" borderId="0" xfId="4" applyFont="1" applyBorder="1" applyAlignment="1" applyProtection="1">
      <alignment horizontal="left"/>
      <protection hidden="1"/>
    </xf>
    <xf numFmtId="0" fontId="5" fillId="0" borderId="0" xfId="4" applyFont="1" applyFill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5" fillId="0" borderId="14" xfId="4" applyFont="1" applyBorder="1" applyAlignment="1" applyProtection="1">
      <alignment vertical="top"/>
      <protection hidden="1"/>
    </xf>
    <xf numFmtId="3" fontId="2" fillId="0" borderId="1" xfId="3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0" xfId="3" applyNumberFormat="1" applyFont="1" applyFill="1" applyBorder="1" applyAlignment="1" applyProtection="1">
      <alignment vertical="center"/>
      <protection locked="0"/>
    </xf>
    <xf numFmtId="3" fontId="2" fillId="0" borderId="20" xfId="3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hidden="1"/>
    </xf>
    <xf numFmtId="3" fontId="4" fillId="0" borderId="10" xfId="5" applyNumberFormat="1" applyFont="1" applyFill="1" applyBorder="1" applyAlignment="1" applyProtection="1">
      <alignment horizontal="right" vertical="center"/>
      <protection locked="0" hidden="1"/>
    </xf>
    <xf numFmtId="3" fontId="2" fillId="0" borderId="1" xfId="3" applyNumberFormat="1" applyFont="1" applyFill="1" applyBorder="1" applyAlignment="1" applyProtection="1">
      <alignment vertical="center"/>
      <protection locked="0"/>
    </xf>
    <xf numFmtId="3" fontId="8" fillId="0" borderId="1" xfId="3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9" xfId="3" applyNumberFormat="1" applyFont="1" applyFill="1" applyBorder="1" applyAlignment="1" applyProtection="1">
      <alignment vertical="center"/>
      <protection locked="0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0" borderId="40" xfId="0" applyNumberFormat="1" applyFont="1" applyBorder="1"/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hidden="1"/>
    </xf>
    <xf numFmtId="0" fontId="7" fillId="0" borderId="6" xfId="4" applyFont="1" applyBorder="1" applyAlignment="1" applyProtection="1">
      <alignment horizontal="right" vertical="center"/>
      <protection hidden="1"/>
    </xf>
    <xf numFmtId="0" fontId="7" fillId="0" borderId="14" xfId="4" applyFont="1" applyBorder="1" applyAlignment="1" applyProtection="1">
      <alignment horizontal="right"/>
      <protection hidden="1"/>
    </xf>
    <xf numFmtId="0" fontId="4" fillId="0" borderId="16" xfId="4" applyFont="1" applyFill="1" applyBorder="1" applyAlignment="1" applyProtection="1">
      <alignment horizontal="left" vertical="center"/>
      <protection locked="0" hidden="1"/>
    </xf>
    <xf numFmtId="0" fontId="5" fillId="0" borderId="17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left" vertical="center"/>
    </xf>
    <xf numFmtId="0" fontId="7" fillId="0" borderId="6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6" xfId="4" applyFont="1" applyBorder="1" applyAlignment="1" applyProtection="1">
      <alignment horizontal="right" wrapText="1"/>
      <protection hidden="1"/>
    </xf>
    <xf numFmtId="49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14" xfId="4" applyFont="1" applyFill="1" applyBorder="1" applyAlignment="1" applyProtection="1">
      <alignment horizontal="left" vertical="center" wrapText="1"/>
      <protection hidden="1"/>
    </xf>
    <xf numFmtId="0" fontId="13" fillId="0" borderId="6" xfId="4" applyFont="1" applyBorder="1" applyAlignment="1" applyProtection="1">
      <alignment horizontal="center" vertical="center" wrapText="1"/>
      <protection hidden="1"/>
    </xf>
    <xf numFmtId="0" fontId="13" fillId="0" borderId="0" xfId="4" applyFont="1" applyBorder="1" applyAlignment="1" applyProtection="1">
      <alignment horizontal="center" vertical="center" wrapText="1"/>
      <protection hidden="1"/>
    </xf>
    <xf numFmtId="0" fontId="13" fillId="0" borderId="14" xfId="4" applyFont="1" applyBorder="1" applyAlignment="1" applyProtection="1">
      <alignment horizontal="center" vertical="center" wrapText="1"/>
      <protection hidden="1"/>
    </xf>
    <xf numFmtId="0" fontId="3" fillId="0" borderId="6" xfId="4" applyFont="1" applyBorder="1" applyAlignment="1" applyProtection="1">
      <alignment horizontal="right" vertical="center" wrapText="1"/>
      <protection hidden="1"/>
    </xf>
    <xf numFmtId="0" fontId="3" fillId="0" borderId="14" xfId="4" applyFont="1" applyBorder="1" applyAlignment="1" applyProtection="1">
      <alignment horizontal="right" wrapText="1"/>
      <protection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24" fillId="0" borderId="16" xfId="1" applyFont="1" applyFill="1" applyBorder="1" applyAlignment="1" applyProtection="1">
      <protection locked="0" hidden="1"/>
    </xf>
    <xf numFmtId="0" fontId="4" fillId="0" borderId="17" xfId="4" applyFont="1" applyFill="1" applyBorder="1" applyAlignment="1" applyProtection="1">
      <protection locked="0" hidden="1"/>
    </xf>
    <xf numFmtId="0" fontId="4" fillId="0" borderId="18" xfId="4" applyFont="1" applyFill="1" applyBorder="1" applyAlignment="1" applyProtection="1">
      <protection locked="0" hidden="1"/>
    </xf>
    <xf numFmtId="0" fontId="5" fillId="0" borderId="17" xfId="4" applyFont="1" applyFill="1" applyBorder="1" applyAlignment="1">
      <alignment horizontal="left"/>
    </xf>
    <xf numFmtId="0" fontId="5" fillId="0" borderId="18" xfId="4" applyFont="1" applyFill="1" applyBorder="1" applyAlignment="1">
      <alignment horizontal="left"/>
    </xf>
    <xf numFmtId="0" fontId="5" fillId="0" borderId="6" xfId="4" applyFont="1" applyBorder="1" applyAlignment="1" applyProtection="1">
      <alignment horizontal="right" vertical="center"/>
      <protection hidden="1"/>
    </xf>
    <xf numFmtId="0" fontId="5" fillId="0" borderId="0" xfId="4" applyFont="1" applyBorder="1" applyAlignment="1" applyProtection="1">
      <alignment horizontal="right"/>
      <protection hidden="1"/>
    </xf>
    <xf numFmtId="0" fontId="7" fillId="0" borderId="0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6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0" fontId="12" fillId="0" borderId="24" xfId="4" applyFont="1" applyBorder="1" applyAlignment="1">
      <alignment wrapText="1"/>
    </xf>
    <xf numFmtId="0" fontId="12" fillId="0" borderId="7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7" xfId="4" applyFont="1" applyBorder="1" applyAlignment="1" applyProtection="1">
      <alignment horizontal="center"/>
      <protection hidden="1"/>
    </xf>
    <xf numFmtId="0" fontId="4" fillId="0" borderId="17" xfId="4" applyFont="1" applyFill="1" applyBorder="1" applyAlignment="1" applyProtection="1">
      <alignment horizontal="left" vertical="center"/>
      <protection locked="0" hidden="1"/>
    </xf>
    <xf numFmtId="0" fontId="4" fillId="0" borderId="18" xfId="4" applyFont="1" applyFill="1" applyBorder="1" applyAlignment="1" applyProtection="1">
      <alignment horizontal="left" vertical="center"/>
      <protection locked="0" hidden="1"/>
    </xf>
    <xf numFmtId="0" fontId="4" fillId="0" borderId="16" xfId="4" applyFont="1" applyFill="1" applyBorder="1" applyAlignment="1" applyProtection="1">
      <alignment horizontal="right" vertical="center"/>
      <protection locked="0" hidden="1"/>
    </xf>
    <xf numFmtId="0" fontId="7" fillId="0" borderId="17" xfId="4" applyFont="1" applyFill="1" applyBorder="1" applyAlignment="1"/>
    <xf numFmtId="0" fontId="7" fillId="0" borderId="1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14" xfId="4" applyFont="1" applyBorder="1" applyAlignment="1" applyProtection="1">
      <alignment horizontal="right" wrapText="1"/>
      <protection hidden="1"/>
    </xf>
    <xf numFmtId="49" fontId="4" fillId="0" borderId="16" xfId="4" applyNumberFormat="1" applyFont="1" applyFill="1" applyBorder="1" applyAlignment="1" applyProtection="1">
      <alignment horizontal="left" vertical="center"/>
      <protection locked="0" hidden="1"/>
    </xf>
    <xf numFmtId="49" fontId="4" fillId="0" borderId="17" xfId="4" applyNumberFormat="1" applyFont="1" applyFill="1" applyBorder="1" applyAlignment="1" applyProtection="1">
      <alignment horizontal="left" vertical="center"/>
      <protection locked="0" hidden="1"/>
    </xf>
    <xf numFmtId="49" fontId="4" fillId="0" borderId="18" xfId="4" applyNumberFormat="1" applyFont="1" applyFill="1" applyBorder="1" applyAlignment="1" applyProtection="1">
      <alignment horizontal="left" vertical="center"/>
      <protection locked="0" hidden="1"/>
    </xf>
    <xf numFmtId="0" fontId="7" fillId="0" borderId="17" xfId="4" applyFont="1" applyFill="1" applyBorder="1" applyAlignment="1" applyProtection="1">
      <alignment horizontal="center" vertical="top"/>
      <protection hidden="1"/>
    </xf>
    <xf numFmtId="0" fontId="7" fillId="0" borderId="17" xfId="4" applyFont="1" applyFill="1" applyBorder="1" applyAlignment="1" applyProtection="1">
      <alignment horizontal="center"/>
      <protection hidden="1"/>
    </xf>
    <xf numFmtId="49" fontId="24" fillId="0" borderId="16" xfId="1" applyNumberFormat="1" applyFont="1" applyFill="1" applyBorder="1" applyAlignment="1" applyProtection="1">
      <alignment horizontal="left" vertical="center"/>
      <protection locked="0" hidden="1"/>
    </xf>
    <xf numFmtId="0" fontId="21" fillId="0" borderId="0" xfId="7" applyFont="1" applyBorder="1" applyAlignment="1" applyProtection="1">
      <alignment horizontal="left"/>
      <protection hidden="1"/>
    </xf>
    <xf numFmtId="0" fontId="22" fillId="0" borderId="0" xfId="7" applyFont="1" applyBorder="1" applyAlignment="1"/>
    <xf numFmtId="0" fontId="15" fillId="0" borderId="0" xfId="7" applyFont="1" applyBorder="1" applyAlignment="1" applyProtection="1">
      <alignment horizontal="left" wrapText="1"/>
      <protection hidden="1"/>
    </xf>
    <xf numFmtId="0" fontId="11" fillId="0" borderId="0" xfId="7" applyBorder="1" applyAlignment="1">
      <alignment wrapText="1"/>
    </xf>
    <xf numFmtId="0" fontId="11" fillId="0" borderId="14" xfId="7" applyBorder="1" applyAlignment="1">
      <alignment wrapText="1"/>
    </xf>
    <xf numFmtId="0" fontId="15" fillId="0" borderId="0" xfId="7" applyFont="1" applyBorder="1" applyAlignment="1" applyProtection="1">
      <alignment horizontal="left"/>
      <protection hidden="1"/>
    </xf>
    <xf numFmtId="0" fontId="11" fillId="0" borderId="0" xfId="7" applyBorder="1" applyAlignment="1"/>
    <xf numFmtId="0" fontId="11" fillId="0" borderId="14" xfId="7" applyBorder="1" applyAlignment="1"/>
    <xf numFmtId="0" fontId="7" fillId="0" borderId="22" xfId="4" applyFont="1" applyBorder="1" applyAlignment="1" applyProtection="1">
      <alignment horizontal="center" vertical="top"/>
      <protection hidden="1"/>
    </xf>
    <xf numFmtId="0" fontId="7" fillId="0" borderId="22" xfId="4" applyFont="1" applyBorder="1" applyAlignment="1">
      <alignment horizontal="center"/>
    </xf>
    <xf numFmtId="0" fontId="7" fillId="0" borderId="23" xfId="4" applyFont="1" applyBorder="1" applyAlignment="1"/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26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9" fillId="0" borderId="28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9" fillId="0" borderId="0" xfId="7" applyFont="1" applyFill="1" applyBorder="1" applyAlignment="1" applyProtection="1">
      <alignment horizontal="center" vertical="center"/>
      <protection hidden="1"/>
    </xf>
    <xf numFmtId="0" fontId="18" fillId="0" borderId="0" xfId="7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</cellXfs>
  <cellStyles count="9">
    <cellStyle name="Hyperlink" xfId="1" builtinId="8"/>
    <cellStyle name="Hyperlink 2" xfId="2"/>
    <cellStyle name="Normal" xfId="0" builtinId="0"/>
    <cellStyle name="Normal 2" xfId="3"/>
    <cellStyle name="Normal_TFI-POD" xfId="4"/>
    <cellStyle name="Normal_TFI-POD 2" xfId="5"/>
    <cellStyle name="Obično_Knjiga2" xfId="6"/>
    <cellStyle name="Style 1" xfId="7"/>
    <cellStyle name="Style 1 2" xfId="8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="110" zoomScaleNormal="100" zoomScaleSheetLayoutView="100" workbookViewId="0">
      <selection activeCell="K19" sqref="K19"/>
    </sheetView>
  </sheetViews>
  <sheetFormatPr defaultColWidth="9.109375" defaultRowHeight="13.2"/>
  <cols>
    <col min="1" max="1" width="9.109375" style="8"/>
    <col min="2" max="2" width="13" style="8" customWidth="1"/>
    <col min="3" max="4" width="9.109375" style="8"/>
    <col min="5" max="5" width="11" style="8" customWidth="1"/>
    <col min="6" max="6" width="9.109375" style="8"/>
    <col min="7" max="7" width="15.109375" style="8" customWidth="1"/>
    <col min="8" max="8" width="19.33203125" style="8" customWidth="1"/>
    <col min="9" max="9" width="14.44140625" style="8" customWidth="1"/>
    <col min="10" max="16384" width="9.109375" style="8"/>
  </cols>
  <sheetData>
    <row r="1" spans="1:9" ht="15.6">
      <c r="A1" s="174" t="s">
        <v>238</v>
      </c>
      <c r="B1" s="175"/>
      <c r="C1" s="175"/>
      <c r="D1" s="66"/>
      <c r="E1" s="66"/>
      <c r="F1" s="66"/>
      <c r="G1" s="66"/>
      <c r="H1" s="66"/>
      <c r="I1" s="67"/>
    </row>
    <row r="2" spans="1:9">
      <c r="A2" s="148" t="s">
        <v>239</v>
      </c>
      <c r="B2" s="149"/>
      <c r="C2" s="149"/>
      <c r="D2" s="150"/>
      <c r="E2" s="107" t="s">
        <v>294</v>
      </c>
      <c r="F2" s="9"/>
      <c r="G2" s="10" t="s">
        <v>215</v>
      </c>
      <c r="H2" s="99" t="s">
        <v>295</v>
      </c>
      <c r="I2" s="68"/>
    </row>
    <row r="3" spans="1:9">
      <c r="A3" s="69"/>
      <c r="B3" s="11"/>
      <c r="C3" s="11"/>
      <c r="D3" s="11"/>
      <c r="E3" s="12"/>
      <c r="F3" s="12"/>
      <c r="G3" s="11"/>
      <c r="H3" s="11"/>
      <c r="I3" s="70"/>
    </row>
    <row r="4" spans="1:9" ht="15.6">
      <c r="A4" s="151" t="s">
        <v>240</v>
      </c>
      <c r="B4" s="152"/>
      <c r="C4" s="152"/>
      <c r="D4" s="152"/>
      <c r="E4" s="152"/>
      <c r="F4" s="152"/>
      <c r="G4" s="152"/>
      <c r="H4" s="152"/>
      <c r="I4" s="153"/>
    </row>
    <row r="5" spans="1:9">
      <c r="A5" s="71"/>
      <c r="B5" s="13"/>
      <c r="C5" s="13"/>
      <c r="D5" s="13"/>
      <c r="E5" s="14"/>
      <c r="F5" s="72"/>
      <c r="G5" s="15"/>
      <c r="H5" s="16"/>
      <c r="I5" s="73"/>
    </row>
    <row r="6" spans="1:9">
      <c r="A6" s="138" t="s">
        <v>241</v>
      </c>
      <c r="B6" s="139"/>
      <c r="C6" s="146" t="s">
        <v>258</v>
      </c>
      <c r="D6" s="147"/>
      <c r="E6" s="108"/>
      <c r="F6" s="108"/>
      <c r="G6" s="108"/>
      <c r="H6" s="108"/>
      <c r="I6" s="109"/>
    </row>
    <row r="7" spans="1:9">
      <c r="A7" s="74"/>
      <c r="B7" s="19"/>
      <c r="C7" s="21"/>
      <c r="D7" s="21"/>
      <c r="E7" s="108"/>
      <c r="F7" s="108"/>
      <c r="G7" s="108"/>
      <c r="H7" s="108"/>
      <c r="I7" s="109"/>
    </row>
    <row r="8" spans="1:9">
      <c r="A8" s="154" t="s">
        <v>242</v>
      </c>
      <c r="B8" s="155"/>
      <c r="C8" s="146" t="s">
        <v>259</v>
      </c>
      <c r="D8" s="147"/>
      <c r="E8" s="108"/>
      <c r="F8" s="108"/>
      <c r="G8" s="108"/>
      <c r="H8" s="108"/>
      <c r="I8" s="110"/>
    </row>
    <row r="9" spans="1:9">
      <c r="A9" s="76"/>
      <c r="B9" s="42"/>
      <c r="C9" s="111"/>
      <c r="D9" s="112"/>
      <c r="E9" s="21"/>
      <c r="F9" s="21"/>
      <c r="G9" s="21"/>
      <c r="H9" s="21"/>
      <c r="I9" s="110"/>
    </row>
    <row r="10" spans="1:9">
      <c r="A10" s="143" t="s">
        <v>243</v>
      </c>
      <c r="B10" s="144"/>
      <c r="C10" s="146" t="s">
        <v>260</v>
      </c>
      <c r="D10" s="147"/>
      <c r="E10" s="21"/>
      <c r="F10" s="21"/>
      <c r="G10" s="21"/>
      <c r="H10" s="21"/>
      <c r="I10" s="110"/>
    </row>
    <row r="11" spans="1:9" ht="13.5" customHeight="1">
      <c r="A11" s="145"/>
      <c r="B11" s="144"/>
      <c r="C11" s="21"/>
      <c r="D11" s="21"/>
      <c r="E11" s="21"/>
      <c r="F11" s="21"/>
      <c r="G11" s="21"/>
      <c r="H11" s="21"/>
      <c r="I11" s="110"/>
    </row>
    <row r="12" spans="1:9">
      <c r="A12" s="138" t="s">
        <v>244</v>
      </c>
      <c r="B12" s="139"/>
      <c r="C12" s="140" t="s">
        <v>261</v>
      </c>
      <c r="D12" s="141"/>
      <c r="E12" s="141"/>
      <c r="F12" s="141"/>
      <c r="G12" s="141"/>
      <c r="H12" s="141"/>
      <c r="I12" s="142"/>
    </row>
    <row r="13" spans="1:9">
      <c r="A13" s="74"/>
      <c r="B13" s="19"/>
      <c r="C13" s="113"/>
      <c r="D13" s="21"/>
      <c r="E13" s="21"/>
      <c r="F13" s="21"/>
      <c r="G13" s="21"/>
      <c r="H13" s="21"/>
      <c r="I13" s="110"/>
    </row>
    <row r="14" spans="1:9">
      <c r="A14" s="138" t="s">
        <v>226</v>
      </c>
      <c r="B14" s="139"/>
      <c r="C14" s="156">
        <v>21210</v>
      </c>
      <c r="D14" s="157"/>
      <c r="E14" s="21"/>
      <c r="F14" s="140" t="s">
        <v>262</v>
      </c>
      <c r="G14" s="141"/>
      <c r="H14" s="141"/>
      <c r="I14" s="142"/>
    </row>
    <row r="15" spans="1:9" ht="13.5" customHeight="1">
      <c r="A15" s="74"/>
      <c r="B15" s="19"/>
      <c r="C15" s="21"/>
      <c r="D15" s="21"/>
      <c r="E15" s="21"/>
      <c r="F15" s="21"/>
      <c r="G15" s="21"/>
      <c r="H15" s="21"/>
      <c r="I15" s="110"/>
    </row>
    <row r="16" spans="1:9">
      <c r="A16" s="138" t="s">
        <v>245</v>
      </c>
      <c r="B16" s="139"/>
      <c r="C16" s="140" t="s">
        <v>263</v>
      </c>
      <c r="D16" s="141"/>
      <c r="E16" s="141"/>
      <c r="F16" s="141"/>
      <c r="G16" s="141"/>
      <c r="H16" s="141"/>
      <c r="I16" s="142"/>
    </row>
    <row r="17" spans="1:9" ht="13.5" customHeight="1">
      <c r="A17" s="74"/>
      <c r="B17" s="19"/>
      <c r="C17" s="21"/>
      <c r="D17" s="21"/>
      <c r="E17" s="21"/>
      <c r="F17" s="21"/>
      <c r="G17" s="21"/>
      <c r="H17" s="21"/>
      <c r="I17" s="110"/>
    </row>
    <row r="18" spans="1:9">
      <c r="A18" s="138" t="s">
        <v>232</v>
      </c>
      <c r="B18" s="139"/>
      <c r="C18" s="158" t="s">
        <v>264</v>
      </c>
      <c r="D18" s="159"/>
      <c r="E18" s="159"/>
      <c r="F18" s="159"/>
      <c r="G18" s="159"/>
      <c r="H18" s="159"/>
      <c r="I18" s="160"/>
    </row>
    <row r="19" spans="1:9" ht="13.5" customHeight="1">
      <c r="A19" s="74"/>
      <c r="B19" s="19"/>
      <c r="C19" s="113"/>
      <c r="D19" s="21"/>
      <c r="E19" s="21"/>
      <c r="F19" s="21"/>
      <c r="G19" s="21"/>
      <c r="H19" s="21"/>
      <c r="I19" s="110"/>
    </row>
    <row r="20" spans="1:9">
      <c r="A20" s="138" t="s">
        <v>246</v>
      </c>
      <c r="B20" s="139"/>
      <c r="C20" s="158" t="s">
        <v>265</v>
      </c>
      <c r="D20" s="159"/>
      <c r="E20" s="159"/>
      <c r="F20" s="159"/>
      <c r="G20" s="159"/>
      <c r="H20" s="159"/>
      <c r="I20" s="160"/>
    </row>
    <row r="21" spans="1:9">
      <c r="A21" s="74"/>
      <c r="B21" s="19"/>
      <c r="C21" s="113"/>
      <c r="D21" s="21"/>
      <c r="E21" s="21"/>
      <c r="F21" s="21"/>
      <c r="G21" s="21"/>
      <c r="H21" s="21"/>
      <c r="I21" s="110"/>
    </row>
    <row r="22" spans="1:9">
      <c r="A22" s="143" t="s">
        <v>249</v>
      </c>
      <c r="B22" s="165"/>
      <c r="C22" s="100">
        <v>406</v>
      </c>
      <c r="D22" s="140" t="s">
        <v>262</v>
      </c>
      <c r="E22" s="161"/>
      <c r="F22" s="162"/>
      <c r="G22" s="163"/>
      <c r="H22" s="164"/>
      <c r="I22" s="77"/>
    </row>
    <row r="23" spans="1:9" ht="20.25" customHeight="1">
      <c r="A23" s="143"/>
      <c r="B23" s="165"/>
      <c r="C23" s="13"/>
      <c r="D23" s="21"/>
      <c r="E23" s="21"/>
      <c r="F23" s="21"/>
      <c r="G23" s="21"/>
      <c r="H23" s="13"/>
      <c r="I23" s="75"/>
    </row>
    <row r="24" spans="1:9" ht="12.75" customHeight="1">
      <c r="A24" s="138" t="s">
        <v>248</v>
      </c>
      <c r="B24" s="139"/>
      <c r="C24" s="100">
        <v>17</v>
      </c>
      <c r="D24" s="140" t="s">
        <v>266</v>
      </c>
      <c r="E24" s="161"/>
      <c r="F24" s="161"/>
      <c r="G24" s="162"/>
      <c r="H24" s="43" t="s">
        <v>250</v>
      </c>
      <c r="I24" s="126">
        <v>1200</v>
      </c>
    </row>
    <row r="25" spans="1:9">
      <c r="A25" s="74"/>
      <c r="B25" s="19"/>
      <c r="C25" s="13"/>
      <c r="D25" s="21"/>
      <c r="E25" s="21"/>
      <c r="F25" s="21"/>
      <c r="G25" s="19"/>
      <c r="H25" s="19" t="s">
        <v>227</v>
      </c>
      <c r="I25" s="114"/>
    </row>
    <row r="26" spans="1:9">
      <c r="A26" s="138" t="s">
        <v>247</v>
      </c>
      <c r="B26" s="139"/>
      <c r="C26" s="101" t="s">
        <v>268</v>
      </c>
      <c r="D26" s="22"/>
      <c r="E26" s="30"/>
      <c r="F26" s="21"/>
      <c r="G26" s="166" t="s">
        <v>228</v>
      </c>
      <c r="H26" s="139"/>
      <c r="I26" s="102" t="s">
        <v>267</v>
      </c>
    </row>
    <row r="27" spans="1:9" ht="19.5" customHeight="1">
      <c r="A27" s="74"/>
      <c r="B27" s="19"/>
      <c r="C27" s="13"/>
      <c r="D27" s="21"/>
      <c r="E27" s="21"/>
      <c r="F27" s="21"/>
      <c r="G27" s="21"/>
      <c r="H27" s="13"/>
      <c r="I27" s="78"/>
    </row>
    <row r="28" spans="1:9">
      <c r="A28" s="167" t="s">
        <v>229</v>
      </c>
      <c r="B28" s="168"/>
      <c r="C28" s="169"/>
      <c r="D28" s="169"/>
      <c r="E28" s="170" t="s">
        <v>230</v>
      </c>
      <c r="F28" s="171"/>
      <c r="G28" s="171"/>
      <c r="H28" s="172" t="s">
        <v>251</v>
      </c>
      <c r="I28" s="173"/>
    </row>
    <row r="29" spans="1:9">
      <c r="A29" s="79"/>
      <c r="B29" s="30"/>
      <c r="C29" s="30"/>
      <c r="D29" s="23"/>
      <c r="E29" s="13"/>
      <c r="F29" s="13"/>
      <c r="G29" s="13"/>
      <c r="H29" s="24"/>
      <c r="I29" s="78"/>
    </row>
    <row r="30" spans="1:9">
      <c r="A30" s="182"/>
      <c r="B30" s="183"/>
      <c r="C30" s="183"/>
      <c r="D30" s="184"/>
      <c r="E30" s="182"/>
      <c r="F30" s="183"/>
      <c r="G30" s="183"/>
      <c r="H30" s="146"/>
      <c r="I30" s="147"/>
    </row>
    <row r="31" spans="1:9">
      <c r="A31" s="74"/>
      <c r="B31" s="19"/>
      <c r="C31" s="18"/>
      <c r="D31" s="185"/>
      <c r="E31" s="185"/>
      <c r="F31" s="185"/>
      <c r="G31" s="186"/>
      <c r="H31" s="13"/>
      <c r="I31" s="80"/>
    </row>
    <row r="32" spans="1:9">
      <c r="A32" s="182"/>
      <c r="B32" s="183"/>
      <c r="C32" s="183"/>
      <c r="D32" s="184"/>
      <c r="E32" s="182"/>
      <c r="F32" s="183"/>
      <c r="G32" s="183"/>
      <c r="H32" s="146"/>
      <c r="I32" s="147"/>
    </row>
    <row r="33" spans="1:9">
      <c r="A33" s="74"/>
      <c r="B33" s="19"/>
      <c r="C33" s="18"/>
      <c r="D33" s="25"/>
      <c r="E33" s="25"/>
      <c r="F33" s="25"/>
      <c r="G33" s="26"/>
      <c r="H33" s="13"/>
      <c r="I33" s="81"/>
    </row>
    <row r="34" spans="1:9">
      <c r="A34" s="182"/>
      <c r="B34" s="183"/>
      <c r="C34" s="183"/>
      <c r="D34" s="184"/>
      <c r="E34" s="182"/>
      <c r="F34" s="183"/>
      <c r="G34" s="183"/>
      <c r="H34" s="146"/>
      <c r="I34" s="147"/>
    </row>
    <row r="35" spans="1:9">
      <c r="A35" s="74"/>
      <c r="B35" s="19"/>
      <c r="C35" s="18"/>
      <c r="D35" s="25"/>
      <c r="E35" s="25"/>
      <c r="F35" s="25"/>
      <c r="G35" s="26"/>
      <c r="H35" s="13"/>
      <c r="I35" s="81"/>
    </row>
    <row r="36" spans="1:9">
      <c r="A36" s="182"/>
      <c r="B36" s="183"/>
      <c r="C36" s="183"/>
      <c r="D36" s="184"/>
      <c r="E36" s="182"/>
      <c r="F36" s="183"/>
      <c r="G36" s="183"/>
      <c r="H36" s="146"/>
      <c r="I36" s="147"/>
    </row>
    <row r="37" spans="1:9">
      <c r="A37" s="82"/>
      <c r="B37" s="27"/>
      <c r="C37" s="177"/>
      <c r="D37" s="178"/>
      <c r="E37" s="13"/>
      <c r="F37" s="177"/>
      <c r="G37" s="178"/>
      <c r="H37" s="13"/>
      <c r="I37" s="75"/>
    </row>
    <row r="38" spans="1:9">
      <c r="A38" s="182"/>
      <c r="B38" s="183"/>
      <c r="C38" s="183"/>
      <c r="D38" s="184"/>
      <c r="E38" s="182"/>
      <c r="F38" s="183"/>
      <c r="G38" s="183"/>
      <c r="H38" s="146"/>
      <c r="I38" s="147"/>
    </row>
    <row r="39" spans="1:9">
      <c r="A39" s="82"/>
      <c r="B39" s="27"/>
      <c r="C39" s="28"/>
      <c r="D39" s="29"/>
      <c r="E39" s="13"/>
      <c r="F39" s="28"/>
      <c r="G39" s="29"/>
      <c r="H39" s="13"/>
      <c r="I39" s="75"/>
    </row>
    <row r="40" spans="1:9">
      <c r="A40" s="182"/>
      <c r="B40" s="183"/>
      <c r="C40" s="183"/>
      <c r="D40" s="184"/>
      <c r="E40" s="182"/>
      <c r="F40" s="183"/>
      <c r="G40" s="183"/>
      <c r="H40" s="146"/>
      <c r="I40" s="147"/>
    </row>
    <row r="41" spans="1:9">
      <c r="A41" s="103"/>
      <c r="B41" s="30"/>
      <c r="C41" s="30"/>
      <c r="D41" s="30"/>
      <c r="E41" s="20"/>
      <c r="F41" s="104"/>
      <c r="G41" s="104"/>
      <c r="H41" s="105"/>
      <c r="I41" s="83"/>
    </row>
    <row r="42" spans="1:9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>
      <c r="A44" s="143" t="s">
        <v>252</v>
      </c>
      <c r="B44" s="187"/>
      <c r="C44" s="146"/>
      <c r="D44" s="147"/>
      <c r="E44" s="23"/>
      <c r="F44" s="140"/>
      <c r="G44" s="183"/>
      <c r="H44" s="183"/>
      <c r="I44" s="184"/>
    </row>
    <row r="45" spans="1:9" ht="13.5" customHeight="1">
      <c r="A45" s="82"/>
      <c r="B45" s="27"/>
      <c r="C45" s="177"/>
      <c r="D45" s="178"/>
      <c r="E45" s="13"/>
      <c r="F45" s="177"/>
      <c r="G45" s="179"/>
      <c r="H45" s="32"/>
      <c r="I45" s="86"/>
    </row>
    <row r="46" spans="1:9">
      <c r="A46" s="143" t="s">
        <v>253</v>
      </c>
      <c r="B46" s="187"/>
      <c r="C46" s="140" t="s">
        <v>269</v>
      </c>
      <c r="D46" s="180"/>
      <c r="E46" s="180"/>
      <c r="F46" s="180"/>
      <c r="G46" s="180"/>
      <c r="H46" s="180"/>
      <c r="I46" s="181"/>
    </row>
    <row r="47" spans="1:9" ht="13.5" customHeight="1">
      <c r="A47" s="74"/>
      <c r="B47" s="19"/>
      <c r="C47" s="18" t="s">
        <v>231</v>
      </c>
      <c r="D47" s="13"/>
      <c r="E47" s="13"/>
      <c r="F47" s="13"/>
      <c r="G47" s="13"/>
      <c r="H47" s="13"/>
      <c r="I47" s="75"/>
    </row>
    <row r="48" spans="1:9">
      <c r="A48" s="143" t="s">
        <v>254</v>
      </c>
      <c r="B48" s="187"/>
      <c r="C48" s="188" t="s">
        <v>270</v>
      </c>
      <c r="D48" s="189"/>
      <c r="E48" s="190"/>
      <c r="F48" s="13"/>
      <c r="G48" s="43" t="s">
        <v>255</v>
      </c>
      <c r="H48" s="188" t="s">
        <v>271</v>
      </c>
      <c r="I48" s="190"/>
    </row>
    <row r="49" spans="1:9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>
      <c r="A50" s="143" t="s">
        <v>232</v>
      </c>
      <c r="B50" s="187"/>
      <c r="C50" s="193" t="s">
        <v>272</v>
      </c>
      <c r="D50" s="189"/>
      <c r="E50" s="189"/>
      <c r="F50" s="189"/>
      <c r="G50" s="189"/>
      <c r="H50" s="189"/>
      <c r="I50" s="190"/>
    </row>
    <row r="51" spans="1:9">
      <c r="A51" s="74"/>
      <c r="B51" s="19"/>
      <c r="C51" s="21"/>
      <c r="D51" s="21"/>
      <c r="E51" s="21"/>
      <c r="F51" s="21"/>
      <c r="G51" s="21"/>
      <c r="H51" s="21"/>
      <c r="I51" s="110"/>
    </row>
    <row r="52" spans="1:9">
      <c r="A52" s="138" t="s">
        <v>233</v>
      </c>
      <c r="B52" s="139"/>
      <c r="C52" s="188" t="s">
        <v>273</v>
      </c>
      <c r="D52" s="189"/>
      <c r="E52" s="189"/>
      <c r="F52" s="189"/>
      <c r="G52" s="189"/>
      <c r="H52" s="189"/>
      <c r="I52" s="142"/>
    </row>
    <row r="53" spans="1:9">
      <c r="A53" s="87"/>
      <c r="B53" s="17"/>
      <c r="C53" s="176" t="s">
        <v>234</v>
      </c>
      <c r="D53" s="176"/>
      <c r="E53" s="176"/>
      <c r="F53" s="176"/>
      <c r="G53" s="176"/>
      <c r="H53" s="176"/>
      <c r="I53" s="88"/>
    </row>
    <row r="54" spans="1:9">
      <c r="A54" s="87"/>
      <c r="B54" s="17"/>
      <c r="C54" s="33"/>
      <c r="D54" s="33"/>
      <c r="E54" s="33"/>
      <c r="F54" s="33"/>
      <c r="G54" s="33"/>
      <c r="H54" s="33"/>
      <c r="I54" s="88"/>
    </row>
    <row r="55" spans="1:9">
      <c r="A55" s="87"/>
      <c r="B55" s="194" t="s">
        <v>235</v>
      </c>
      <c r="C55" s="195"/>
      <c r="D55" s="195"/>
      <c r="E55" s="195"/>
      <c r="F55" s="41"/>
      <c r="G55" s="41"/>
      <c r="H55" s="41"/>
      <c r="I55" s="89"/>
    </row>
    <row r="56" spans="1:9" ht="24.75" customHeight="1">
      <c r="A56" s="87"/>
      <c r="B56" s="196" t="s">
        <v>257</v>
      </c>
      <c r="C56" s="197"/>
      <c r="D56" s="197"/>
      <c r="E56" s="197"/>
      <c r="F56" s="197"/>
      <c r="G56" s="197"/>
      <c r="H56" s="197"/>
      <c r="I56" s="198"/>
    </row>
    <row r="57" spans="1:9">
      <c r="A57" s="87"/>
      <c r="B57" s="199" t="s">
        <v>256</v>
      </c>
      <c r="C57" s="200"/>
      <c r="D57" s="200"/>
      <c r="E57" s="200"/>
      <c r="F57" s="200"/>
      <c r="G57" s="200"/>
      <c r="H57" s="200"/>
      <c r="I57" s="201"/>
    </row>
    <row r="58" spans="1:9">
      <c r="A58" s="87"/>
      <c r="B58" s="199" t="s">
        <v>296</v>
      </c>
      <c r="C58" s="200"/>
      <c r="D58" s="200"/>
      <c r="E58" s="200"/>
      <c r="F58" s="200"/>
      <c r="G58" s="200"/>
      <c r="H58" s="200"/>
      <c r="I58" s="201"/>
    </row>
    <row r="59" spans="1:9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8" thickBot="1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>
      <c r="A61" s="71"/>
      <c r="B61" s="13"/>
      <c r="C61" s="13"/>
      <c r="D61" s="13"/>
      <c r="E61" s="27" t="s">
        <v>237</v>
      </c>
      <c r="F61" s="30"/>
      <c r="G61" s="202" t="s">
        <v>236</v>
      </c>
      <c r="H61" s="203"/>
      <c r="I61" s="204"/>
    </row>
    <row r="62" spans="1:9">
      <c r="A62" s="95"/>
      <c r="B62" s="96"/>
      <c r="C62" s="97"/>
      <c r="D62" s="97"/>
      <c r="E62" s="97"/>
      <c r="F62" s="97"/>
      <c r="G62" s="191"/>
      <c r="H62" s="192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view="pageBreakPreview" topLeftCell="A73" zoomScaleNormal="100" zoomScaleSheetLayoutView="100" workbookViewId="0">
      <selection activeCell="M102" sqref="M102"/>
    </sheetView>
  </sheetViews>
  <sheetFormatPr defaultColWidth="9.109375" defaultRowHeight="13.2"/>
  <cols>
    <col min="1" max="9" width="9.109375" style="44"/>
    <col min="10" max="11" width="12.6640625" style="44" customWidth="1"/>
    <col min="12" max="16384" width="9.109375" style="44"/>
  </cols>
  <sheetData>
    <row r="1" spans="1:11" ht="12.75" customHeight="1">
      <c r="A1" s="241" t="s">
        <v>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297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>
      <c r="A3" s="243" t="s">
        <v>274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4">
      <c r="A4" s="246" t="s">
        <v>5</v>
      </c>
      <c r="B4" s="247"/>
      <c r="C4" s="247"/>
      <c r="D4" s="247"/>
      <c r="E4" s="247"/>
      <c r="F4" s="247"/>
      <c r="G4" s="247"/>
      <c r="H4" s="248"/>
      <c r="I4" s="48" t="s">
        <v>6</v>
      </c>
      <c r="J4" s="49" t="s">
        <v>7</v>
      </c>
      <c r="K4" s="50" t="s">
        <v>8</v>
      </c>
    </row>
    <row r="5" spans="1:11">
      <c r="A5" s="249">
        <v>1</v>
      </c>
      <c r="B5" s="249"/>
      <c r="C5" s="249"/>
      <c r="D5" s="249"/>
      <c r="E5" s="249"/>
      <c r="F5" s="249"/>
      <c r="G5" s="249"/>
      <c r="H5" s="249"/>
      <c r="I5" s="47">
        <v>2</v>
      </c>
      <c r="J5" s="46">
        <v>3</v>
      </c>
      <c r="K5" s="46">
        <v>4</v>
      </c>
    </row>
    <row r="6" spans="1:11">
      <c r="A6" s="250" t="s">
        <v>61</v>
      </c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>
      <c r="A7" s="217" t="s">
        <v>9</v>
      </c>
      <c r="B7" s="218"/>
      <c r="C7" s="218"/>
      <c r="D7" s="218"/>
      <c r="E7" s="218"/>
      <c r="F7" s="218"/>
      <c r="G7" s="218"/>
      <c r="H7" s="240"/>
      <c r="I7" s="3">
        <v>1</v>
      </c>
      <c r="J7" s="122"/>
      <c r="K7" s="122"/>
    </row>
    <row r="8" spans="1:11">
      <c r="A8" s="224" t="s">
        <v>275</v>
      </c>
      <c r="B8" s="225"/>
      <c r="C8" s="225"/>
      <c r="D8" s="225"/>
      <c r="E8" s="225"/>
      <c r="F8" s="225"/>
      <c r="G8" s="225"/>
      <c r="H8" s="226"/>
      <c r="I8" s="1">
        <v>2</v>
      </c>
      <c r="J8" s="132">
        <f>J9+J16+J26+J35+J39</f>
        <v>1022628683</v>
      </c>
      <c r="K8" s="132">
        <f>+K9+K16+K26+K35+K39</f>
        <v>994934569</v>
      </c>
    </row>
    <row r="9" spans="1:11">
      <c r="A9" s="224" t="s">
        <v>10</v>
      </c>
      <c r="B9" s="225"/>
      <c r="C9" s="225"/>
      <c r="D9" s="225"/>
      <c r="E9" s="225"/>
      <c r="F9" s="225"/>
      <c r="G9" s="225"/>
      <c r="H9" s="226"/>
      <c r="I9" s="1">
        <v>3</v>
      </c>
      <c r="J9" s="132">
        <f>SUM(J10:J15)</f>
        <v>99185975</v>
      </c>
      <c r="K9" s="132">
        <f>SUM(K10:K15)</f>
        <v>95246485</v>
      </c>
    </row>
    <row r="10" spans="1:11">
      <c r="A10" s="221" t="s">
        <v>11</v>
      </c>
      <c r="B10" s="222"/>
      <c r="C10" s="222"/>
      <c r="D10" s="222"/>
      <c r="E10" s="222"/>
      <c r="F10" s="222"/>
      <c r="G10" s="222"/>
      <c r="H10" s="223"/>
      <c r="I10" s="1">
        <v>4</v>
      </c>
      <c r="J10" s="127">
        <v>63178571</v>
      </c>
      <c r="K10" s="127">
        <v>59401727</v>
      </c>
    </row>
    <row r="11" spans="1:11">
      <c r="A11" s="221" t="s">
        <v>12</v>
      </c>
      <c r="B11" s="222"/>
      <c r="C11" s="222"/>
      <c r="D11" s="222"/>
      <c r="E11" s="222"/>
      <c r="F11" s="222"/>
      <c r="G11" s="222"/>
      <c r="H11" s="223"/>
      <c r="I11" s="1">
        <v>5</v>
      </c>
      <c r="J11" s="127">
        <v>1403157</v>
      </c>
      <c r="K11" s="127">
        <v>1309009</v>
      </c>
    </row>
    <row r="12" spans="1:11">
      <c r="A12" s="221" t="s">
        <v>0</v>
      </c>
      <c r="B12" s="222"/>
      <c r="C12" s="222"/>
      <c r="D12" s="222"/>
      <c r="E12" s="222"/>
      <c r="F12" s="222"/>
      <c r="G12" s="222"/>
      <c r="H12" s="223"/>
      <c r="I12" s="1">
        <v>6</v>
      </c>
      <c r="J12" s="5"/>
      <c r="K12" s="127"/>
    </row>
    <row r="13" spans="1:11">
      <c r="A13" s="221" t="s">
        <v>13</v>
      </c>
      <c r="B13" s="222"/>
      <c r="C13" s="222"/>
      <c r="D13" s="222"/>
      <c r="E13" s="222"/>
      <c r="F13" s="222"/>
      <c r="G13" s="222"/>
      <c r="H13" s="223"/>
      <c r="I13" s="1">
        <v>7</v>
      </c>
      <c r="J13" s="5"/>
      <c r="K13" s="127"/>
    </row>
    <row r="14" spans="1:11">
      <c r="A14" s="221" t="s">
        <v>14</v>
      </c>
      <c r="B14" s="222"/>
      <c r="C14" s="222"/>
      <c r="D14" s="222"/>
      <c r="E14" s="222"/>
      <c r="F14" s="222"/>
      <c r="G14" s="222"/>
      <c r="H14" s="223"/>
      <c r="I14" s="1">
        <v>8</v>
      </c>
      <c r="J14" s="5">
        <v>34604247</v>
      </c>
      <c r="K14" s="127">
        <v>34535749</v>
      </c>
    </row>
    <row r="15" spans="1:11">
      <c r="A15" s="221" t="s">
        <v>15</v>
      </c>
      <c r="B15" s="222"/>
      <c r="C15" s="222"/>
      <c r="D15" s="222"/>
      <c r="E15" s="222"/>
      <c r="F15" s="222"/>
      <c r="G15" s="222"/>
      <c r="H15" s="223"/>
      <c r="I15" s="1">
        <v>9</v>
      </c>
      <c r="J15" s="5"/>
      <c r="K15" s="127"/>
    </row>
    <row r="16" spans="1:11">
      <c r="A16" s="224" t="s">
        <v>16</v>
      </c>
      <c r="B16" s="225"/>
      <c r="C16" s="225"/>
      <c r="D16" s="225"/>
      <c r="E16" s="225"/>
      <c r="F16" s="225"/>
      <c r="G16" s="225"/>
      <c r="H16" s="226"/>
      <c r="I16" s="1">
        <v>10</v>
      </c>
      <c r="J16" s="132">
        <f>SUM(J17:J25)</f>
        <v>511441985</v>
      </c>
      <c r="K16" s="132">
        <f>SUM(K17:K25)</f>
        <v>505239393</v>
      </c>
    </row>
    <row r="17" spans="1:11">
      <c r="A17" s="221" t="s">
        <v>17</v>
      </c>
      <c r="B17" s="222"/>
      <c r="C17" s="222"/>
      <c r="D17" s="222"/>
      <c r="E17" s="222"/>
      <c r="F17" s="222"/>
      <c r="G17" s="222"/>
      <c r="H17" s="223"/>
      <c r="I17" s="1">
        <v>11</v>
      </c>
      <c r="J17" s="127">
        <v>139976599</v>
      </c>
      <c r="K17" s="127">
        <v>139976599</v>
      </c>
    </row>
    <row r="18" spans="1:11">
      <c r="A18" s="221" t="s">
        <v>18</v>
      </c>
      <c r="B18" s="222"/>
      <c r="C18" s="222"/>
      <c r="D18" s="222"/>
      <c r="E18" s="222"/>
      <c r="F18" s="222"/>
      <c r="G18" s="222"/>
      <c r="H18" s="223"/>
      <c r="I18" s="1">
        <v>12</v>
      </c>
      <c r="J18" s="127">
        <v>193773750</v>
      </c>
      <c r="K18" s="127">
        <v>192861072</v>
      </c>
    </row>
    <row r="19" spans="1:11">
      <c r="A19" s="221" t="s">
        <v>19</v>
      </c>
      <c r="B19" s="222"/>
      <c r="C19" s="222"/>
      <c r="D19" s="222"/>
      <c r="E19" s="222"/>
      <c r="F19" s="222"/>
      <c r="G19" s="222"/>
      <c r="H19" s="223"/>
      <c r="I19" s="1">
        <v>13</v>
      </c>
      <c r="J19" s="127">
        <v>157835416</v>
      </c>
      <c r="K19" s="127">
        <v>153317915</v>
      </c>
    </row>
    <row r="20" spans="1:11">
      <c r="A20" s="221" t="s">
        <v>20</v>
      </c>
      <c r="B20" s="222"/>
      <c r="C20" s="222"/>
      <c r="D20" s="222"/>
      <c r="E20" s="222"/>
      <c r="F20" s="222"/>
      <c r="G20" s="222"/>
      <c r="H20" s="223"/>
      <c r="I20" s="1">
        <v>14</v>
      </c>
      <c r="J20" s="127">
        <v>12045278</v>
      </c>
      <c r="K20" s="127">
        <v>11325000</v>
      </c>
    </row>
    <row r="21" spans="1:11">
      <c r="A21" s="221" t="s">
        <v>21</v>
      </c>
      <c r="B21" s="222"/>
      <c r="C21" s="222"/>
      <c r="D21" s="222"/>
      <c r="E21" s="222"/>
      <c r="F21" s="222"/>
      <c r="G21" s="222"/>
      <c r="H21" s="223"/>
      <c r="I21" s="1">
        <v>15</v>
      </c>
      <c r="J21" s="127"/>
      <c r="K21" s="127"/>
    </row>
    <row r="22" spans="1:11">
      <c r="A22" s="221" t="s">
        <v>22</v>
      </c>
      <c r="B22" s="222"/>
      <c r="C22" s="222"/>
      <c r="D22" s="222"/>
      <c r="E22" s="222"/>
      <c r="F22" s="222"/>
      <c r="G22" s="222"/>
      <c r="H22" s="223"/>
      <c r="I22" s="1">
        <v>16</v>
      </c>
      <c r="J22" s="127"/>
      <c r="K22" s="127"/>
    </row>
    <row r="23" spans="1:11">
      <c r="A23" s="221" t="s">
        <v>23</v>
      </c>
      <c r="B23" s="222"/>
      <c r="C23" s="222"/>
      <c r="D23" s="222"/>
      <c r="E23" s="222"/>
      <c r="F23" s="222"/>
      <c r="G23" s="222"/>
      <c r="H23" s="223"/>
      <c r="I23" s="1">
        <v>17</v>
      </c>
      <c r="J23" s="127">
        <v>7810942</v>
      </c>
      <c r="K23" s="127">
        <v>7758807</v>
      </c>
    </row>
    <row r="24" spans="1:11">
      <c r="A24" s="221" t="s">
        <v>24</v>
      </c>
      <c r="B24" s="222"/>
      <c r="C24" s="222"/>
      <c r="D24" s="222"/>
      <c r="E24" s="222"/>
      <c r="F24" s="222"/>
      <c r="G24" s="222"/>
      <c r="H24" s="223"/>
      <c r="I24" s="1">
        <v>18</v>
      </c>
      <c r="J24" s="127"/>
      <c r="K24" s="127"/>
    </row>
    <row r="25" spans="1:11">
      <c r="A25" s="221" t="s">
        <v>25</v>
      </c>
      <c r="B25" s="222"/>
      <c r="C25" s="222"/>
      <c r="D25" s="222"/>
      <c r="E25" s="222"/>
      <c r="F25" s="222"/>
      <c r="G25" s="222"/>
      <c r="H25" s="223"/>
      <c r="I25" s="1">
        <v>19</v>
      </c>
      <c r="J25" s="127"/>
      <c r="K25" s="127"/>
    </row>
    <row r="26" spans="1:11">
      <c r="A26" s="224" t="s">
        <v>26</v>
      </c>
      <c r="B26" s="225"/>
      <c r="C26" s="225"/>
      <c r="D26" s="225"/>
      <c r="E26" s="225"/>
      <c r="F26" s="225"/>
      <c r="G26" s="225"/>
      <c r="H26" s="226"/>
      <c r="I26" s="1">
        <v>20</v>
      </c>
      <c r="J26" s="132">
        <f>SUM(J27:J34)</f>
        <v>187263126</v>
      </c>
      <c r="K26" s="132">
        <f>SUM(K27:K34)</f>
        <v>177953586</v>
      </c>
    </row>
    <row r="27" spans="1:11">
      <c r="A27" s="221" t="s">
        <v>27</v>
      </c>
      <c r="B27" s="222"/>
      <c r="C27" s="222"/>
      <c r="D27" s="222"/>
      <c r="E27" s="222"/>
      <c r="F27" s="222"/>
      <c r="G27" s="222"/>
      <c r="H27" s="223"/>
      <c r="I27" s="1">
        <v>21</v>
      </c>
      <c r="J27" s="127">
        <v>44376245</v>
      </c>
      <c r="K27" s="127">
        <v>44376245</v>
      </c>
    </row>
    <row r="28" spans="1:11">
      <c r="A28" s="221" t="s">
        <v>30</v>
      </c>
      <c r="B28" s="222"/>
      <c r="C28" s="222"/>
      <c r="D28" s="222"/>
      <c r="E28" s="222"/>
      <c r="F28" s="222"/>
      <c r="G28" s="222"/>
      <c r="H28" s="223"/>
      <c r="I28" s="1">
        <v>22</v>
      </c>
      <c r="J28" s="127">
        <v>75023792</v>
      </c>
      <c r="K28" s="127">
        <v>75023792</v>
      </c>
    </row>
    <row r="29" spans="1:11">
      <c r="A29" s="221" t="s">
        <v>29</v>
      </c>
      <c r="B29" s="222"/>
      <c r="C29" s="222"/>
      <c r="D29" s="222"/>
      <c r="E29" s="222"/>
      <c r="F29" s="222"/>
      <c r="G29" s="222"/>
      <c r="H29" s="223"/>
      <c r="I29" s="1">
        <v>23</v>
      </c>
      <c r="J29" s="127">
        <v>21779205</v>
      </c>
      <c r="K29" s="127">
        <v>21779205</v>
      </c>
    </row>
    <row r="30" spans="1:11">
      <c r="A30" s="221" t="s">
        <v>28</v>
      </c>
      <c r="B30" s="222"/>
      <c r="C30" s="222"/>
      <c r="D30" s="222"/>
      <c r="E30" s="222"/>
      <c r="F30" s="222"/>
      <c r="G30" s="222"/>
      <c r="H30" s="223"/>
      <c r="I30" s="1">
        <v>24</v>
      </c>
      <c r="J30" s="127">
        <v>37733977</v>
      </c>
      <c r="K30" s="127">
        <v>28440937</v>
      </c>
    </row>
    <row r="31" spans="1:11">
      <c r="A31" s="221" t="s">
        <v>31</v>
      </c>
      <c r="B31" s="222"/>
      <c r="C31" s="222"/>
      <c r="D31" s="222"/>
      <c r="E31" s="222"/>
      <c r="F31" s="222"/>
      <c r="G31" s="222"/>
      <c r="H31" s="223"/>
      <c r="I31" s="1">
        <v>25</v>
      </c>
      <c r="J31" s="127">
        <v>61700</v>
      </c>
      <c r="K31" s="127">
        <v>190200</v>
      </c>
    </row>
    <row r="32" spans="1:11">
      <c r="A32" s="221" t="s">
        <v>32</v>
      </c>
      <c r="B32" s="222"/>
      <c r="C32" s="222"/>
      <c r="D32" s="222"/>
      <c r="E32" s="222"/>
      <c r="F32" s="222"/>
      <c r="G32" s="222"/>
      <c r="H32" s="223"/>
      <c r="I32" s="1">
        <v>26</v>
      </c>
      <c r="J32" s="127">
        <v>8288207</v>
      </c>
      <c r="K32" s="127">
        <v>8143207</v>
      </c>
    </row>
    <row r="33" spans="1:11">
      <c r="A33" s="221" t="s">
        <v>33</v>
      </c>
      <c r="B33" s="222"/>
      <c r="C33" s="222"/>
      <c r="D33" s="222"/>
      <c r="E33" s="222"/>
      <c r="F33" s="222"/>
      <c r="G33" s="222"/>
      <c r="H33" s="223"/>
      <c r="I33" s="1">
        <v>27</v>
      </c>
      <c r="J33" s="127"/>
      <c r="K33" s="127"/>
    </row>
    <row r="34" spans="1:11">
      <c r="A34" s="221" t="s">
        <v>34</v>
      </c>
      <c r="B34" s="222"/>
      <c r="C34" s="222"/>
      <c r="D34" s="222"/>
      <c r="E34" s="222"/>
      <c r="F34" s="222"/>
      <c r="G34" s="222"/>
      <c r="H34" s="223"/>
      <c r="I34" s="1">
        <v>28</v>
      </c>
      <c r="J34" s="127"/>
      <c r="K34" s="127"/>
    </row>
    <row r="35" spans="1:11">
      <c r="A35" s="224" t="s">
        <v>37</v>
      </c>
      <c r="B35" s="225"/>
      <c r="C35" s="225"/>
      <c r="D35" s="225"/>
      <c r="E35" s="225"/>
      <c r="F35" s="225"/>
      <c r="G35" s="225"/>
      <c r="H35" s="226"/>
      <c r="I35" s="1">
        <v>29</v>
      </c>
      <c r="J35" s="132">
        <f>SUM(J36:J38)</f>
        <v>212619383</v>
      </c>
      <c r="K35" s="132">
        <f>SUM(K36:K38)</f>
        <v>205813345</v>
      </c>
    </row>
    <row r="36" spans="1:11">
      <c r="A36" s="205" t="s">
        <v>36</v>
      </c>
      <c r="B36" s="206"/>
      <c r="C36" s="206"/>
      <c r="D36" s="206"/>
      <c r="E36" s="206"/>
      <c r="F36" s="206"/>
      <c r="G36" s="206"/>
      <c r="H36" s="207"/>
      <c r="I36" s="1">
        <v>30</v>
      </c>
      <c r="J36" s="5">
        <v>198443398</v>
      </c>
      <c r="K36" s="127">
        <v>191637360</v>
      </c>
    </row>
    <row r="37" spans="1:11">
      <c r="A37" s="205" t="s">
        <v>35</v>
      </c>
      <c r="B37" s="206"/>
      <c r="C37" s="206"/>
      <c r="D37" s="206"/>
      <c r="E37" s="206"/>
      <c r="F37" s="206"/>
      <c r="G37" s="206"/>
      <c r="H37" s="207"/>
      <c r="I37" s="1">
        <v>31</v>
      </c>
      <c r="J37" s="5"/>
      <c r="K37" s="127"/>
    </row>
    <row r="38" spans="1:11">
      <c r="A38" s="205" t="s">
        <v>38</v>
      </c>
      <c r="B38" s="206"/>
      <c r="C38" s="206"/>
      <c r="D38" s="206"/>
      <c r="E38" s="206"/>
      <c r="F38" s="206"/>
      <c r="G38" s="206"/>
      <c r="H38" s="207"/>
      <c r="I38" s="1">
        <v>32</v>
      </c>
      <c r="J38" s="5">
        <v>14175985</v>
      </c>
      <c r="K38" s="127">
        <v>14175985</v>
      </c>
    </row>
    <row r="39" spans="1:11">
      <c r="A39" s="224" t="s">
        <v>39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8">
        <v>12118214</v>
      </c>
      <c r="K39" s="128">
        <v>10681760</v>
      </c>
    </row>
    <row r="40" spans="1:11">
      <c r="A40" s="224" t="s">
        <v>276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32">
        <f>J41+J49+J56+J64</f>
        <v>213790616</v>
      </c>
      <c r="K40" s="132">
        <f>+K41+K49+K56+K64</f>
        <v>249092908</v>
      </c>
    </row>
    <row r="41" spans="1:11">
      <c r="A41" s="224" t="s">
        <v>44</v>
      </c>
      <c r="B41" s="225"/>
      <c r="C41" s="225"/>
      <c r="D41" s="225"/>
      <c r="E41" s="225"/>
      <c r="F41" s="225"/>
      <c r="G41" s="225"/>
      <c r="H41" s="226"/>
      <c r="I41" s="1">
        <v>35</v>
      </c>
      <c r="J41" s="132">
        <f>SUM(J42:J48)</f>
        <v>50539344</v>
      </c>
      <c r="K41" s="132">
        <f>SUM(K42:K48)</f>
        <v>46894609</v>
      </c>
    </row>
    <row r="42" spans="1:11">
      <c r="A42" s="205" t="s">
        <v>40</v>
      </c>
      <c r="B42" s="206"/>
      <c r="C42" s="206"/>
      <c r="D42" s="206"/>
      <c r="E42" s="206"/>
      <c r="F42" s="206"/>
      <c r="G42" s="206"/>
      <c r="H42" s="207"/>
      <c r="I42" s="1">
        <v>36</v>
      </c>
      <c r="J42" s="127">
        <v>35086842</v>
      </c>
      <c r="K42" s="127">
        <v>31674322</v>
      </c>
    </row>
    <row r="43" spans="1:11">
      <c r="A43" s="205" t="s">
        <v>41</v>
      </c>
      <c r="B43" s="206"/>
      <c r="C43" s="206"/>
      <c r="D43" s="206"/>
      <c r="E43" s="206"/>
      <c r="F43" s="206"/>
      <c r="G43" s="206"/>
      <c r="H43" s="207"/>
      <c r="I43" s="1">
        <v>37</v>
      </c>
      <c r="J43" s="127">
        <v>3416353</v>
      </c>
      <c r="K43" s="127">
        <v>4275032</v>
      </c>
    </row>
    <row r="44" spans="1:11">
      <c r="A44" s="205" t="s">
        <v>42</v>
      </c>
      <c r="B44" s="206"/>
      <c r="C44" s="206"/>
      <c r="D44" s="206"/>
      <c r="E44" s="206"/>
      <c r="F44" s="206"/>
      <c r="G44" s="206"/>
      <c r="H44" s="207"/>
      <c r="I44" s="1">
        <v>38</v>
      </c>
      <c r="J44" s="127">
        <v>9812364</v>
      </c>
      <c r="K44" s="127">
        <v>8608576</v>
      </c>
    </row>
    <row r="45" spans="1:11">
      <c r="A45" s="205" t="s">
        <v>43</v>
      </c>
      <c r="B45" s="206"/>
      <c r="C45" s="206"/>
      <c r="D45" s="206"/>
      <c r="E45" s="206"/>
      <c r="F45" s="206"/>
      <c r="G45" s="206"/>
      <c r="H45" s="207"/>
      <c r="I45" s="1">
        <v>39</v>
      </c>
      <c r="J45" s="127">
        <v>2223785</v>
      </c>
      <c r="K45" s="127">
        <v>2336679</v>
      </c>
    </row>
    <row r="46" spans="1:11">
      <c r="A46" s="205" t="s">
        <v>45</v>
      </c>
      <c r="B46" s="206"/>
      <c r="C46" s="206"/>
      <c r="D46" s="206"/>
      <c r="E46" s="206"/>
      <c r="F46" s="206"/>
      <c r="G46" s="206"/>
      <c r="H46" s="207"/>
      <c r="I46" s="1">
        <v>40</v>
      </c>
      <c r="J46" s="5"/>
      <c r="K46" s="127"/>
    </row>
    <row r="47" spans="1:11">
      <c r="A47" s="205" t="s">
        <v>46</v>
      </c>
      <c r="B47" s="206"/>
      <c r="C47" s="206"/>
      <c r="D47" s="206"/>
      <c r="E47" s="206"/>
      <c r="F47" s="206"/>
      <c r="G47" s="206"/>
      <c r="H47" s="207"/>
      <c r="I47" s="1">
        <v>41</v>
      </c>
      <c r="J47" s="5"/>
      <c r="K47" s="127"/>
    </row>
    <row r="48" spans="1:11">
      <c r="A48" s="205" t="s">
        <v>47</v>
      </c>
      <c r="B48" s="206"/>
      <c r="C48" s="206"/>
      <c r="D48" s="206"/>
      <c r="E48" s="206"/>
      <c r="F48" s="206"/>
      <c r="G48" s="206"/>
      <c r="H48" s="207"/>
      <c r="I48" s="1">
        <v>42</v>
      </c>
      <c r="J48" s="5"/>
      <c r="K48" s="127"/>
    </row>
    <row r="49" spans="1:11">
      <c r="A49" s="224" t="s">
        <v>48</v>
      </c>
      <c r="B49" s="225"/>
      <c r="C49" s="225"/>
      <c r="D49" s="225"/>
      <c r="E49" s="225"/>
      <c r="F49" s="225"/>
      <c r="G49" s="225"/>
      <c r="H49" s="226"/>
      <c r="I49" s="1">
        <v>43</v>
      </c>
      <c r="J49" s="132">
        <f>SUM(J50:J55)</f>
        <v>142268895</v>
      </c>
      <c r="K49" s="132">
        <f>SUM(K50:K55)</f>
        <v>178389973</v>
      </c>
    </row>
    <row r="50" spans="1:11">
      <c r="A50" s="205" t="s">
        <v>49</v>
      </c>
      <c r="B50" s="206"/>
      <c r="C50" s="206"/>
      <c r="D50" s="206"/>
      <c r="E50" s="206"/>
      <c r="F50" s="206"/>
      <c r="G50" s="206"/>
      <c r="H50" s="207"/>
      <c r="I50" s="1">
        <v>44</v>
      </c>
      <c r="J50" s="127">
        <v>11253092</v>
      </c>
      <c r="K50" s="127">
        <v>22837797</v>
      </c>
    </row>
    <row r="51" spans="1:11">
      <c r="A51" s="205" t="s">
        <v>50</v>
      </c>
      <c r="B51" s="206"/>
      <c r="C51" s="206"/>
      <c r="D51" s="206"/>
      <c r="E51" s="206"/>
      <c r="F51" s="206"/>
      <c r="G51" s="206"/>
      <c r="H51" s="207"/>
      <c r="I51" s="1">
        <v>45</v>
      </c>
      <c r="J51" s="127">
        <v>101416624</v>
      </c>
      <c r="K51" s="127">
        <v>99562453</v>
      </c>
    </row>
    <row r="52" spans="1:11">
      <c r="A52" s="205" t="s">
        <v>51</v>
      </c>
      <c r="B52" s="206"/>
      <c r="C52" s="206"/>
      <c r="D52" s="206"/>
      <c r="E52" s="206"/>
      <c r="F52" s="206"/>
      <c r="G52" s="206"/>
      <c r="H52" s="207"/>
      <c r="I52" s="1">
        <v>46</v>
      </c>
      <c r="J52" s="127">
        <v>4883018</v>
      </c>
      <c r="K52" s="127">
        <v>26485170</v>
      </c>
    </row>
    <row r="53" spans="1:11">
      <c r="A53" s="205" t="s">
        <v>52</v>
      </c>
      <c r="B53" s="206"/>
      <c r="C53" s="206"/>
      <c r="D53" s="206"/>
      <c r="E53" s="206"/>
      <c r="F53" s="206"/>
      <c r="G53" s="206"/>
      <c r="H53" s="207"/>
      <c r="I53" s="1">
        <v>47</v>
      </c>
      <c r="J53" s="127">
        <v>302213</v>
      </c>
      <c r="K53" s="127">
        <v>279381</v>
      </c>
    </row>
    <row r="54" spans="1:11">
      <c r="A54" s="205" t="s">
        <v>53</v>
      </c>
      <c r="B54" s="206"/>
      <c r="C54" s="206"/>
      <c r="D54" s="206"/>
      <c r="E54" s="206"/>
      <c r="F54" s="206"/>
      <c r="G54" s="206"/>
      <c r="H54" s="207"/>
      <c r="I54" s="1">
        <v>48</v>
      </c>
      <c r="J54" s="127">
        <v>5254298</v>
      </c>
      <c r="K54" s="127">
        <v>7829812</v>
      </c>
    </row>
    <row r="55" spans="1:11">
      <c r="A55" s="205" t="s">
        <v>54</v>
      </c>
      <c r="B55" s="206"/>
      <c r="C55" s="206"/>
      <c r="D55" s="206"/>
      <c r="E55" s="206"/>
      <c r="F55" s="206"/>
      <c r="G55" s="206"/>
      <c r="H55" s="207"/>
      <c r="I55" s="1">
        <v>49</v>
      </c>
      <c r="J55" s="127">
        <v>19159650</v>
      </c>
      <c r="K55" s="127">
        <v>21395360</v>
      </c>
    </row>
    <row r="56" spans="1:11">
      <c r="A56" s="224" t="s">
        <v>62</v>
      </c>
      <c r="B56" s="225"/>
      <c r="C56" s="225"/>
      <c r="D56" s="225"/>
      <c r="E56" s="225"/>
      <c r="F56" s="225"/>
      <c r="G56" s="225"/>
      <c r="H56" s="226"/>
      <c r="I56" s="1">
        <v>50</v>
      </c>
      <c r="J56" s="132">
        <f>SUM(J57:J63)</f>
        <v>17568690</v>
      </c>
      <c r="K56" s="132">
        <f>SUM(K57:K63)</f>
        <v>17749458</v>
      </c>
    </row>
    <row r="57" spans="1:11">
      <c r="A57" s="221" t="s">
        <v>27</v>
      </c>
      <c r="B57" s="222"/>
      <c r="C57" s="222"/>
      <c r="D57" s="222"/>
      <c r="E57" s="222"/>
      <c r="F57" s="222"/>
      <c r="G57" s="222"/>
      <c r="H57" s="223"/>
      <c r="I57" s="1">
        <v>51</v>
      </c>
      <c r="J57" s="127"/>
      <c r="K57" s="127"/>
    </row>
    <row r="58" spans="1:11">
      <c r="A58" s="221" t="s">
        <v>55</v>
      </c>
      <c r="B58" s="222"/>
      <c r="C58" s="222"/>
      <c r="D58" s="222"/>
      <c r="E58" s="222"/>
      <c r="F58" s="222"/>
      <c r="G58" s="222"/>
      <c r="H58" s="223"/>
      <c r="I58" s="1">
        <v>52</v>
      </c>
      <c r="J58" s="127">
        <v>13368967</v>
      </c>
      <c r="K58" s="127">
        <v>13368967</v>
      </c>
    </row>
    <row r="59" spans="1:11">
      <c r="A59" s="221" t="s">
        <v>29</v>
      </c>
      <c r="B59" s="222"/>
      <c r="C59" s="222"/>
      <c r="D59" s="222"/>
      <c r="E59" s="222"/>
      <c r="F59" s="222"/>
      <c r="G59" s="222"/>
      <c r="H59" s="223"/>
      <c r="I59" s="1">
        <v>53</v>
      </c>
      <c r="J59" s="127"/>
      <c r="K59" s="127"/>
    </row>
    <row r="60" spans="1:11">
      <c r="A60" s="221" t="s">
        <v>28</v>
      </c>
      <c r="B60" s="222"/>
      <c r="C60" s="222"/>
      <c r="D60" s="222"/>
      <c r="E60" s="222"/>
      <c r="F60" s="222"/>
      <c r="G60" s="222"/>
      <c r="H60" s="223"/>
      <c r="I60" s="1">
        <v>54</v>
      </c>
      <c r="J60" s="127"/>
      <c r="K60" s="127"/>
    </row>
    <row r="61" spans="1:11">
      <c r="A61" s="221" t="s">
        <v>56</v>
      </c>
      <c r="B61" s="222"/>
      <c r="C61" s="222"/>
      <c r="D61" s="222"/>
      <c r="E61" s="222"/>
      <c r="F61" s="222"/>
      <c r="G61" s="222"/>
      <c r="H61" s="223"/>
      <c r="I61" s="1">
        <v>55</v>
      </c>
      <c r="J61" s="127"/>
      <c r="K61" s="127"/>
    </row>
    <row r="62" spans="1:11">
      <c r="A62" s="221" t="s">
        <v>32</v>
      </c>
      <c r="B62" s="222"/>
      <c r="C62" s="222"/>
      <c r="D62" s="222"/>
      <c r="E62" s="222"/>
      <c r="F62" s="222"/>
      <c r="G62" s="222"/>
      <c r="H62" s="223"/>
      <c r="I62" s="1">
        <v>56</v>
      </c>
      <c r="J62" s="127">
        <v>4199723</v>
      </c>
      <c r="K62" s="127">
        <v>4380491</v>
      </c>
    </row>
    <row r="63" spans="1:11">
      <c r="A63" s="221" t="s">
        <v>57</v>
      </c>
      <c r="B63" s="222"/>
      <c r="C63" s="222"/>
      <c r="D63" s="222"/>
      <c r="E63" s="222"/>
      <c r="F63" s="222"/>
      <c r="G63" s="222"/>
      <c r="H63" s="223"/>
      <c r="I63" s="1">
        <v>57</v>
      </c>
      <c r="J63" s="127"/>
      <c r="K63" s="127"/>
    </row>
    <row r="64" spans="1:11">
      <c r="A64" s="224" t="s">
        <v>58</v>
      </c>
      <c r="B64" s="225"/>
      <c r="C64" s="225"/>
      <c r="D64" s="225"/>
      <c r="E64" s="225"/>
      <c r="F64" s="225"/>
      <c r="G64" s="225"/>
      <c r="H64" s="226"/>
      <c r="I64" s="1">
        <v>58</v>
      </c>
      <c r="J64" s="128">
        <v>3413687</v>
      </c>
      <c r="K64" s="133">
        <v>6058868</v>
      </c>
    </row>
    <row r="65" spans="1:11">
      <c r="A65" s="224" t="s">
        <v>59</v>
      </c>
      <c r="B65" s="225"/>
      <c r="C65" s="225"/>
      <c r="D65" s="225"/>
      <c r="E65" s="225"/>
      <c r="F65" s="225"/>
      <c r="G65" s="225"/>
      <c r="H65" s="226"/>
      <c r="I65" s="1">
        <v>59</v>
      </c>
      <c r="J65" s="128">
        <v>36922560</v>
      </c>
      <c r="K65" s="128">
        <v>35079312</v>
      </c>
    </row>
    <row r="66" spans="1:11">
      <c r="A66" s="224" t="s">
        <v>277</v>
      </c>
      <c r="B66" s="225"/>
      <c r="C66" s="225"/>
      <c r="D66" s="225"/>
      <c r="E66" s="225"/>
      <c r="F66" s="225"/>
      <c r="G66" s="225"/>
      <c r="H66" s="226"/>
      <c r="I66" s="1">
        <v>60</v>
      </c>
      <c r="J66" s="132">
        <f>J7+J8+J40+J65</f>
        <v>1273341859</v>
      </c>
      <c r="K66" s="132">
        <f>+K7+K8+K40+K65</f>
        <v>1279106789</v>
      </c>
    </row>
    <row r="67" spans="1:11">
      <c r="A67" s="235" t="s">
        <v>60</v>
      </c>
      <c r="B67" s="236"/>
      <c r="C67" s="236"/>
      <c r="D67" s="236"/>
      <c r="E67" s="236"/>
      <c r="F67" s="236"/>
      <c r="G67" s="236"/>
      <c r="H67" s="237"/>
      <c r="I67" s="4">
        <v>61</v>
      </c>
      <c r="J67" s="129">
        <v>4592542</v>
      </c>
      <c r="K67" s="129">
        <v>4592542</v>
      </c>
    </row>
    <row r="68" spans="1:11">
      <c r="A68" s="213" t="s">
        <v>63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>
      <c r="A69" s="217" t="s">
        <v>278</v>
      </c>
      <c r="B69" s="218"/>
      <c r="C69" s="218"/>
      <c r="D69" s="218"/>
      <c r="E69" s="218"/>
      <c r="F69" s="218"/>
      <c r="G69" s="218"/>
      <c r="H69" s="240"/>
      <c r="I69" s="3">
        <v>62</v>
      </c>
      <c r="J69" s="134">
        <f>J70+J71+J72+J78+J79+J82+J85</f>
        <v>644971641</v>
      </c>
      <c r="K69" s="134">
        <f>K70+K71+K72+K78+K79+K82+K85</f>
        <v>667816501</v>
      </c>
    </row>
    <row r="70" spans="1:11">
      <c r="A70" s="224" t="s">
        <v>64</v>
      </c>
      <c r="B70" s="225"/>
      <c r="C70" s="225"/>
      <c r="D70" s="225"/>
      <c r="E70" s="225"/>
      <c r="F70" s="225"/>
      <c r="G70" s="225"/>
      <c r="H70" s="226"/>
      <c r="I70" s="1">
        <v>63</v>
      </c>
      <c r="J70" s="127">
        <v>419958400</v>
      </c>
      <c r="K70" s="127">
        <v>419958400</v>
      </c>
    </row>
    <row r="71" spans="1:11">
      <c r="A71" s="224" t="s">
        <v>65</v>
      </c>
      <c r="B71" s="225"/>
      <c r="C71" s="225"/>
      <c r="D71" s="225"/>
      <c r="E71" s="225"/>
      <c r="F71" s="225"/>
      <c r="G71" s="225"/>
      <c r="H71" s="226"/>
      <c r="I71" s="1">
        <v>64</v>
      </c>
      <c r="J71" s="127">
        <v>183075797</v>
      </c>
      <c r="K71" s="127">
        <v>183075797</v>
      </c>
    </row>
    <row r="72" spans="1:11">
      <c r="A72" s="224" t="s">
        <v>66</v>
      </c>
      <c r="B72" s="225"/>
      <c r="C72" s="225"/>
      <c r="D72" s="225"/>
      <c r="E72" s="225"/>
      <c r="F72" s="225"/>
      <c r="G72" s="225"/>
      <c r="H72" s="226"/>
      <c r="I72" s="1">
        <v>65</v>
      </c>
      <c r="J72" s="132">
        <f>J73+J74-J75+J76+J77</f>
        <v>31538928</v>
      </c>
      <c r="K72" s="132">
        <f>K73+K74-K75+K76+K77</f>
        <v>31538928</v>
      </c>
    </row>
    <row r="73" spans="1:11">
      <c r="A73" s="205" t="s">
        <v>67</v>
      </c>
      <c r="B73" s="206"/>
      <c r="C73" s="206"/>
      <c r="D73" s="206"/>
      <c r="E73" s="206"/>
      <c r="F73" s="206"/>
      <c r="G73" s="206"/>
      <c r="H73" s="207"/>
      <c r="I73" s="1">
        <v>66</v>
      </c>
      <c r="J73" s="127">
        <v>6128852</v>
      </c>
      <c r="K73" s="127">
        <v>6128852</v>
      </c>
    </row>
    <row r="74" spans="1:11">
      <c r="A74" s="205" t="s">
        <v>68</v>
      </c>
      <c r="B74" s="206"/>
      <c r="C74" s="206"/>
      <c r="D74" s="206"/>
      <c r="E74" s="206"/>
      <c r="F74" s="206"/>
      <c r="G74" s="206"/>
      <c r="H74" s="207"/>
      <c r="I74" s="1">
        <v>67</v>
      </c>
      <c r="J74" s="127">
        <v>3107594</v>
      </c>
      <c r="K74" s="127">
        <v>3246712</v>
      </c>
    </row>
    <row r="75" spans="1:11">
      <c r="A75" s="205" t="s">
        <v>69</v>
      </c>
      <c r="B75" s="206"/>
      <c r="C75" s="206"/>
      <c r="D75" s="206"/>
      <c r="E75" s="206"/>
      <c r="F75" s="206"/>
      <c r="G75" s="206"/>
      <c r="H75" s="207"/>
      <c r="I75" s="1">
        <v>68</v>
      </c>
      <c r="J75" s="127">
        <v>3107594</v>
      </c>
      <c r="K75" s="127">
        <v>3246712</v>
      </c>
    </row>
    <row r="76" spans="1:11">
      <c r="A76" s="205" t="s">
        <v>70</v>
      </c>
      <c r="B76" s="206"/>
      <c r="C76" s="206"/>
      <c r="D76" s="206"/>
      <c r="E76" s="206"/>
      <c r="F76" s="206"/>
      <c r="G76" s="206"/>
      <c r="H76" s="207"/>
      <c r="I76" s="1">
        <v>69</v>
      </c>
      <c r="J76" s="127"/>
      <c r="K76" s="127"/>
    </row>
    <row r="77" spans="1:11">
      <c r="A77" s="205" t="s">
        <v>71</v>
      </c>
      <c r="B77" s="206"/>
      <c r="C77" s="206"/>
      <c r="D77" s="206"/>
      <c r="E77" s="206"/>
      <c r="F77" s="206"/>
      <c r="G77" s="206"/>
      <c r="H77" s="207"/>
      <c r="I77" s="1">
        <v>70</v>
      </c>
      <c r="J77" s="127">
        <v>25410076</v>
      </c>
      <c r="K77" s="127">
        <v>25410076</v>
      </c>
    </row>
    <row r="78" spans="1:11">
      <c r="A78" s="224" t="s">
        <v>72</v>
      </c>
      <c r="B78" s="225"/>
      <c r="C78" s="225"/>
      <c r="D78" s="225"/>
      <c r="E78" s="225"/>
      <c r="F78" s="225"/>
      <c r="G78" s="225"/>
      <c r="H78" s="226"/>
      <c r="I78" s="1">
        <v>71</v>
      </c>
      <c r="J78" s="127">
        <v>-34876517</v>
      </c>
      <c r="K78" s="127">
        <v>-29140541</v>
      </c>
    </row>
    <row r="79" spans="1:11">
      <c r="A79" s="224" t="s">
        <v>73</v>
      </c>
      <c r="B79" s="225"/>
      <c r="C79" s="225"/>
      <c r="D79" s="225"/>
      <c r="E79" s="225"/>
      <c r="F79" s="225"/>
      <c r="G79" s="225"/>
      <c r="H79" s="226"/>
      <c r="I79" s="1">
        <v>72</v>
      </c>
      <c r="J79" s="132">
        <f>J80-J81</f>
        <v>12724371</v>
      </c>
      <c r="K79" s="132">
        <f>K80-K81</f>
        <v>45275033</v>
      </c>
    </row>
    <row r="80" spans="1:11">
      <c r="A80" s="232" t="s">
        <v>74</v>
      </c>
      <c r="B80" s="233"/>
      <c r="C80" s="233"/>
      <c r="D80" s="233"/>
      <c r="E80" s="233"/>
      <c r="F80" s="233"/>
      <c r="G80" s="233"/>
      <c r="H80" s="234"/>
      <c r="I80" s="1">
        <v>73</v>
      </c>
      <c r="J80" s="5">
        <v>12724371</v>
      </c>
      <c r="K80" s="127">
        <v>45275033</v>
      </c>
    </row>
    <row r="81" spans="1:11">
      <c r="A81" s="232" t="s">
        <v>75</v>
      </c>
      <c r="B81" s="233"/>
      <c r="C81" s="233"/>
      <c r="D81" s="233"/>
      <c r="E81" s="233"/>
      <c r="F81" s="233"/>
      <c r="G81" s="233"/>
      <c r="H81" s="234"/>
      <c r="I81" s="1">
        <v>74</v>
      </c>
      <c r="J81" s="5"/>
      <c r="K81" s="5"/>
    </row>
    <row r="82" spans="1:11">
      <c r="A82" s="224" t="s">
        <v>76</v>
      </c>
      <c r="B82" s="225"/>
      <c r="C82" s="225"/>
      <c r="D82" s="225"/>
      <c r="E82" s="225"/>
      <c r="F82" s="225"/>
      <c r="G82" s="225"/>
      <c r="H82" s="226"/>
      <c r="I82" s="1">
        <v>75</v>
      </c>
      <c r="J82" s="132">
        <f>J83-J84</f>
        <v>32550662</v>
      </c>
      <c r="K82" s="132">
        <f>K83-K84</f>
        <v>17108884</v>
      </c>
    </row>
    <row r="83" spans="1:11">
      <c r="A83" s="232" t="s">
        <v>77</v>
      </c>
      <c r="B83" s="233"/>
      <c r="C83" s="233"/>
      <c r="D83" s="233"/>
      <c r="E83" s="233"/>
      <c r="F83" s="233"/>
      <c r="G83" s="233"/>
      <c r="H83" s="234"/>
      <c r="I83" s="1">
        <v>76</v>
      </c>
      <c r="J83" s="127">
        <v>32550662</v>
      </c>
      <c r="K83" s="127">
        <v>17108884</v>
      </c>
    </row>
    <row r="84" spans="1:11">
      <c r="A84" s="232" t="s">
        <v>78</v>
      </c>
      <c r="B84" s="233"/>
      <c r="C84" s="233"/>
      <c r="D84" s="233"/>
      <c r="E84" s="233"/>
      <c r="F84" s="233"/>
      <c r="G84" s="233"/>
      <c r="H84" s="234"/>
      <c r="I84" s="1">
        <v>77</v>
      </c>
      <c r="J84" s="5"/>
      <c r="K84" s="5"/>
    </row>
    <row r="85" spans="1:11">
      <c r="A85" s="224" t="s">
        <v>79</v>
      </c>
      <c r="B85" s="225"/>
      <c r="C85" s="225"/>
      <c r="D85" s="225"/>
      <c r="E85" s="225"/>
      <c r="F85" s="225"/>
      <c r="G85" s="225"/>
      <c r="H85" s="226"/>
      <c r="I85" s="1">
        <v>78</v>
      </c>
      <c r="J85" s="5"/>
      <c r="K85" s="5"/>
    </row>
    <row r="86" spans="1:11">
      <c r="A86" s="224" t="s">
        <v>279</v>
      </c>
      <c r="B86" s="225"/>
      <c r="C86" s="225"/>
      <c r="D86" s="225"/>
      <c r="E86" s="225"/>
      <c r="F86" s="225"/>
      <c r="G86" s="225"/>
      <c r="H86" s="226"/>
      <c r="I86" s="1">
        <v>79</v>
      </c>
      <c r="J86" s="132">
        <f>SUM(J87:J89)</f>
        <v>8914024</v>
      </c>
      <c r="K86" s="132">
        <f>SUM(K87:K89)</f>
        <v>7314024</v>
      </c>
    </row>
    <row r="87" spans="1:11">
      <c r="A87" s="205" t="s">
        <v>80</v>
      </c>
      <c r="B87" s="206"/>
      <c r="C87" s="206"/>
      <c r="D87" s="206"/>
      <c r="E87" s="206"/>
      <c r="F87" s="206"/>
      <c r="G87" s="206"/>
      <c r="H87" s="207"/>
      <c r="I87" s="1">
        <v>80</v>
      </c>
      <c r="J87" s="127">
        <v>1724443</v>
      </c>
      <c r="K87" s="127">
        <v>1724443</v>
      </c>
    </row>
    <row r="88" spans="1:11">
      <c r="A88" s="205" t="s">
        <v>81</v>
      </c>
      <c r="B88" s="206"/>
      <c r="C88" s="206"/>
      <c r="D88" s="206"/>
      <c r="E88" s="206"/>
      <c r="F88" s="206"/>
      <c r="G88" s="206"/>
      <c r="H88" s="207"/>
      <c r="I88" s="1">
        <v>81</v>
      </c>
      <c r="J88" s="127"/>
      <c r="K88" s="127"/>
    </row>
    <row r="89" spans="1:11">
      <c r="A89" s="205" t="s">
        <v>82</v>
      </c>
      <c r="B89" s="206"/>
      <c r="C89" s="206"/>
      <c r="D89" s="206"/>
      <c r="E89" s="206"/>
      <c r="F89" s="206"/>
      <c r="G89" s="206"/>
      <c r="H89" s="207"/>
      <c r="I89" s="1">
        <v>82</v>
      </c>
      <c r="J89" s="127">
        <v>7189581</v>
      </c>
      <c r="K89" s="127">
        <v>5589581</v>
      </c>
    </row>
    <row r="90" spans="1:11">
      <c r="A90" s="224" t="s">
        <v>280</v>
      </c>
      <c r="B90" s="225"/>
      <c r="C90" s="225"/>
      <c r="D90" s="225"/>
      <c r="E90" s="225"/>
      <c r="F90" s="225"/>
      <c r="G90" s="225"/>
      <c r="H90" s="226"/>
      <c r="I90" s="1">
        <v>83</v>
      </c>
      <c r="J90" s="132">
        <f>SUM(J91:J99)</f>
        <v>265493900</v>
      </c>
      <c r="K90" s="132">
        <f>SUM(K91:K99)</f>
        <v>265432935</v>
      </c>
    </row>
    <row r="91" spans="1:11">
      <c r="A91" s="205" t="s">
        <v>83</v>
      </c>
      <c r="B91" s="206"/>
      <c r="C91" s="206"/>
      <c r="D91" s="206"/>
      <c r="E91" s="206"/>
      <c r="F91" s="206"/>
      <c r="G91" s="206"/>
      <c r="H91" s="207"/>
      <c r="I91" s="1">
        <v>84</v>
      </c>
      <c r="J91" s="5"/>
      <c r="K91" s="5"/>
    </row>
    <row r="92" spans="1:11">
      <c r="A92" s="205" t="s">
        <v>84</v>
      </c>
      <c r="B92" s="206"/>
      <c r="C92" s="206"/>
      <c r="D92" s="206"/>
      <c r="E92" s="206"/>
      <c r="F92" s="206"/>
      <c r="G92" s="206"/>
      <c r="H92" s="207"/>
      <c r="I92" s="1">
        <v>85</v>
      </c>
      <c r="J92" s="5"/>
      <c r="K92" s="5"/>
    </row>
    <row r="93" spans="1:11">
      <c r="A93" s="205" t="s">
        <v>85</v>
      </c>
      <c r="B93" s="206"/>
      <c r="C93" s="206"/>
      <c r="D93" s="206"/>
      <c r="E93" s="206"/>
      <c r="F93" s="206"/>
      <c r="G93" s="206"/>
      <c r="H93" s="207"/>
      <c r="I93" s="1">
        <v>86</v>
      </c>
      <c r="J93" s="127">
        <v>246080090</v>
      </c>
      <c r="K93" s="127">
        <v>246340353</v>
      </c>
    </row>
    <row r="94" spans="1:11">
      <c r="A94" s="205" t="s">
        <v>86</v>
      </c>
      <c r="B94" s="206"/>
      <c r="C94" s="206"/>
      <c r="D94" s="206"/>
      <c r="E94" s="206"/>
      <c r="F94" s="206"/>
      <c r="G94" s="206"/>
      <c r="H94" s="207"/>
      <c r="I94" s="1">
        <v>87</v>
      </c>
      <c r="J94" s="5"/>
      <c r="K94" s="5"/>
    </row>
    <row r="95" spans="1:11">
      <c r="A95" s="205" t="s">
        <v>87</v>
      </c>
      <c r="B95" s="206"/>
      <c r="C95" s="206"/>
      <c r="D95" s="206"/>
      <c r="E95" s="206"/>
      <c r="F95" s="206"/>
      <c r="G95" s="206"/>
      <c r="H95" s="207"/>
      <c r="I95" s="1">
        <v>88</v>
      </c>
      <c r="J95" s="5">
        <v>19263124</v>
      </c>
      <c r="K95" s="5">
        <v>18944355</v>
      </c>
    </row>
    <row r="96" spans="1:11">
      <c r="A96" s="205" t="s">
        <v>88</v>
      </c>
      <c r="B96" s="206"/>
      <c r="C96" s="206"/>
      <c r="D96" s="206"/>
      <c r="E96" s="206"/>
      <c r="F96" s="206"/>
      <c r="G96" s="206"/>
      <c r="H96" s="207"/>
      <c r="I96" s="1">
        <v>89</v>
      </c>
      <c r="J96" s="5"/>
      <c r="K96" s="5"/>
    </row>
    <row r="97" spans="1:11">
      <c r="A97" s="205" t="s">
        <v>89</v>
      </c>
      <c r="B97" s="206"/>
      <c r="C97" s="206"/>
      <c r="D97" s="206"/>
      <c r="E97" s="206"/>
      <c r="F97" s="206"/>
      <c r="G97" s="206"/>
      <c r="H97" s="207"/>
      <c r="I97" s="1">
        <v>90</v>
      </c>
      <c r="J97" s="5"/>
      <c r="K97" s="5"/>
    </row>
    <row r="98" spans="1:11">
      <c r="A98" s="205" t="s">
        <v>90</v>
      </c>
      <c r="B98" s="206"/>
      <c r="C98" s="206"/>
      <c r="D98" s="206"/>
      <c r="E98" s="206"/>
      <c r="F98" s="206"/>
      <c r="G98" s="206"/>
      <c r="H98" s="207"/>
      <c r="I98" s="1">
        <v>91</v>
      </c>
      <c r="J98" s="5"/>
      <c r="K98" s="5"/>
    </row>
    <row r="99" spans="1:11">
      <c r="A99" s="205" t="s">
        <v>91</v>
      </c>
      <c r="B99" s="206"/>
      <c r="C99" s="206"/>
      <c r="D99" s="206"/>
      <c r="E99" s="206"/>
      <c r="F99" s="206"/>
      <c r="G99" s="206"/>
      <c r="H99" s="207"/>
      <c r="I99" s="1">
        <v>92</v>
      </c>
      <c r="J99" s="135">
        <v>150686</v>
      </c>
      <c r="K99" s="135">
        <v>148227</v>
      </c>
    </row>
    <row r="100" spans="1:11">
      <c r="A100" s="224" t="s">
        <v>293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32">
        <f>SUM(J101:J112)</f>
        <v>338674802</v>
      </c>
      <c r="K100" s="132">
        <f>SUM(K101:K112)</f>
        <v>324792169.18000001</v>
      </c>
    </row>
    <row r="101" spans="1:11" ht="12.75" customHeight="1">
      <c r="A101" s="205" t="s">
        <v>83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127">
        <v>17875305</v>
      </c>
      <c r="K101" s="127">
        <v>19311799</v>
      </c>
    </row>
    <row r="102" spans="1:11" ht="12.75" customHeight="1">
      <c r="A102" s="205" t="s">
        <v>84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127"/>
      <c r="K102" s="127"/>
    </row>
    <row r="103" spans="1:11" ht="12.75" customHeight="1">
      <c r="A103" s="205" t="s">
        <v>85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127">
        <v>141457550</v>
      </c>
      <c r="K103" s="127">
        <v>134733498</v>
      </c>
    </row>
    <row r="104" spans="1:11" ht="12.75" customHeight="1">
      <c r="A104" s="205" t="s">
        <v>86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127">
        <v>6826368</v>
      </c>
      <c r="K104" s="127">
        <v>6109259.1799999997</v>
      </c>
    </row>
    <row r="105" spans="1:11" ht="12.75" customHeight="1">
      <c r="A105" s="205" t="s">
        <v>87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127">
        <v>155575261</v>
      </c>
      <c r="K105" s="127">
        <v>150022507</v>
      </c>
    </row>
    <row r="106" spans="1:11" ht="12.75" customHeight="1">
      <c r="A106" s="205" t="s">
        <v>88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127"/>
      <c r="K106" s="127"/>
    </row>
    <row r="107" spans="1:11" ht="12.75" customHeight="1">
      <c r="A107" s="205" t="s">
        <v>89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127">
        <v>7808</v>
      </c>
      <c r="K107" s="127">
        <v>7530</v>
      </c>
    </row>
    <row r="108" spans="1:11">
      <c r="A108" s="205" t="s">
        <v>92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127">
        <v>8045263</v>
      </c>
      <c r="K108" s="127">
        <v>7701930</v>
      </c>
    </row>
    <row r="109" spans="1:11">
      <c r="A109" s="205" t="s">
        <v>93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127">
        <v>6190380</v>
      </c>
      <c r="K109" s="127">
        <v>4206791</v>
      </c>
    </row>
    <row r="110" spans="1:11">
      <c r="A110" s="205" t="s">
        <v>94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127">
        <v>27856</v>
      </c>
      <c r="K110" s="127">
        <v>27856</v>
      </c>
    </row>
    <row r="111" spans="1:11">
      <c r="A111" s="205" t="s">
        <v>95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127"/>
      <c r="K111" s="127"/>
    </row>
    <row r="112" spans="1:11">
      <c r="A112" s="205" t="s">
        <v>96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127">
        <v>2669011</v>
      </c>
      <c r="K112" s="127">
        <v>2670999</v>
      </c>
    </row>
    <row r="113" spans="1:11">
      <c r="A113" s="224" t="s">
        <v>97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28">
        <v>15287492</v>
      </c>
      <c r="K113" s="128">
        <v>13751160</v>
      </c>
    </row>
    <row r="114" spans="1:11">
      <c r="A114" s="224" t="s">
        <v>281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32">
        <f>J69+J86+J90+J100+J113</f>
        <v>1273341859</v>
      </c>
      <c r="K114" s="132">
        <f>K69+K86+K90+K100+K113</f>
        <v>1279106789.1800001</v>
      </c>
    </row>
    <row r="115" spans="1:11">
      <c r="A115" s="210" t="s">
        <v>98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129">
        <v>4592542</v>
      </c>
      <c r="K115" s="129">
        <v>4592542</v>
      </c>
    </row>
    <row r="116" spans="1:11">
      <c r="A116" s="213" t="s">
        <v>99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>
      <c r="A117" s="217" t="s">
        <v>100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>
      <c r="A118" s="221" t="s">
        <v>101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5"/>
      <c r="K118" s="5"/>
    </row>
    <row r="119" spans="1:11">
      <c r="A119" s="227" t="s">
        <v>102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6"/>
      <c r="K119" s="6"/>
    </row>
    <row r="120" spans="1:11" ht="39" customHeight="1">
      <c r="A120" s="230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67 J8:J67 J72 J74:J77 J70 J79:J84 J86:J115">
      <formula1>0</formula1>
    </dataValidation>
    <dataValidation allowBlank="1" sqref="K7:K66 J7 K69:K115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34" zoomScaleNormal="100" zoomScaleSheetLayoutView="100" workbookViewId="0">
      <selection activeCell="P49" sqref="P49"/>
    </sheetView>
  </sheetViews>
  <sheetFormatPr defaultColWidth="9.109375" defaultRowHeight="13.2"/>
  <cols>
    <col min="1" max="9" width="9.109375" style="44"/>
    <col min="10" max="13" width="12.6640625" style="44" customWidth="1"/>
    <col min="14" max="16384" width="9.109375" style="44"/>
  </cols>
  <sheetData>
    <row r="1" spans="1:13" ht="15" customHeight="1">
      <c r="A1" s="241" t="s">
        <v>103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53" t="s">
        <v>298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77" t="s">
        <v>274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1:13" ht="24">
      <c r="A4" s="276" t="s">
        <v>5</v>
      </c>
      <c r="B4" s="276"/>
      <c r="C4" s="276"/>
      <c r="D4" s="276"/>
      <c r="E4" s="276"/>
      <c r="F4" s="276"/>
      <c r="G4" s="276"/>
      <c r="H4" s="276"/>
      <c r="I4" s="48" t="s">
        <v>6</v>
      </c>
      <c r="J4" s="275" t="s">
        <v>7</v>
      </c>
      <c r="K4" s="275"/>
      <c r="L4" s="275" t="s">
        <v>8</v>
      </c>
      <c r="M4" s="275"/>
    </row>
    <row r="5" spans="1:13">
      <c r="A5" s="276"/>
      <c r="B5" s="276"/>
      <c r="C5" s="276"/>
      <c r="D5" s="276"/>
      <c r="E5" s="276"/>
      <c r="F5" s="276"/>
      <c r="G5" s="276"/>
      <c r="H5" s="276"/>
      <c r="I5" s="48"/>
      <c r="J5" s="50" t="s">
        <v>104</v>
      </c>
      <c r="K5" s="50" t="s">
        <v>105</v>
      </c>
      <c r="L5" s="50" t="s">
        <v>104</v>
      </c>
      <c r="M5" s="50" t="s">
        <v>105</v>
      </c>
    </row>
    <row r="6" spans="1:13">
      <c r="A6" s="275">
        <v>1</v>
      </c>
      <c r="B6" s="275"/>
      <c r="C6" s="275"/>
      <c r="D6" s="275"/>
      <c r="E6" s="275"/>
      <c r="F6" s="275"/>
      <c r="G6" s="275"/>
      <c r="H6" s="27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>
      <c r="A7" s="217" t="s">
        <v>282</v>
      </c>
      <c r="B7" s="218"/>
      <c r="C7" s="218"/>
      <c r="D7" s="218"/>
      <c r="E7" s="218"/>
      <c r="F7" s="218"/>
      <c r="G7" s="218"/>
      <c r="H7" s="240"/>
      <c r="I7" s="3">
        <v>111</v>
      </c>
      <c r="J7" s="132">
        <f>SUM(J8:J9)</f>
        <v>205573204</v>
      </c>
      <c r="K7" s="132">
        <f>SUM(K8:K9)</f>
        <v>205573204</v>
      </c>
      <c r="L7" s="132">
        <f>SUM(L8:L9)</f>
        <v>191884630.40000004</v>
      </c>
      <c r="M7" s="132">
        <f>SUM(M8:M9)</f>
        <v>191884630.40000004</v>
      </c>
    </row>
    <row r="8" spans="1:13">
      <c r="A8" s="221" t="s">
        <v>106</v>
      </c>
      <c r="B8" s="222"/>
      <c r="C8" s="222"/>
      <c r="D8" s="222"/>
      <c r="E8" s="222"/>
      <c r="F8" s="222"/>
      <c r="G8" s="222"/>
      <c r="H8" s="223"/>
      <c r="I8" s="1">
        <v>112</v>
      </c>
      <c r="J8" s="118">
        <v>204818053</v>
      </c>
      <c r="K8" s="127">
        <v>204818053</v>
      </c>
      <c r="L8" s="127">
        <v>190119355.15000004</v>
      </c>
      <c r="M8" s="127">
        <v>190119355.15000004</v>
      </c>
    </row>
    <row r="9" spans="1:13">
      <c r="A9" s="221" t="s">
        <v>107</v>
      </c>
      <c r="B9" s="222"/>
      <c r="C9" s="222"/>
      <c r="D9" s="222"/>
      <c r="E9" s="222"/>
      <c r="F9" s="222"/>
      <c r="G9" s="222"/>
      <c r="H9" s="223"/>
      <c r="I9" s="1">
        <v>113</v>
      </c>
      <c r="J9" s="118">
        <v>755151</v>
      </c>
      <c r="K9" s="127">
        <v>755151</v>
      </c>
      <c r="L9" s="127">
        <v>1765275.25</v>
      </c>
      <c r="M9" s="127">
        <v>1765275.25</v>
      </c>
    </row>
    <row r="10" spans="1:13">
      <c r="A10" s="261" t="s">
        <v>283</v>
      </c>
      <c r="B10" s="262"/>
      <c r="C10" s="262"/>
      <c r="D10" s="262"/>
      <c r="E10" s="262"/>
      <c r="F10" s="262"/>
      <c r="G10" s="262"/>
      <c r="H10" s="263"/>
      <c r="I10" s="1">
        <v>114</v>
      </c>
      <c r="J10" s="132">
        <f>J11+J12+J16+J20+J21+J22+J25+J26</f>
        <v>196151950</v>
      </c>
      <c r="K10" s="132">
        <f>K11+K12+K16+K20+K21+K22+K25+K26</f>
        <v>196151950</v>
      </c>
      <c r="L10" s="132">
        <f>L11+L12+L16+L20+L21+L22+L25+L26</f>
        <v>179466388.28999999</v>
      </c>
      <c r="M10" s="132">
        <f>M11+M12+M16+M20+M21+M22+M25+M26</f>
        <v>179466388.28999999</v>
      </c>
    </row>
    <row r="11" spans="1:13">
      <c r="A11" s="261" t="s">
        <v>108</v>
      </c>
      <c r="B11" s="262"/>
      <c r="C11" s="262"/>
      <c r="D11" s="262"/>
      <c r="E11" s="262"/>
      <c r="F11" s="262"/>
      <c r="G11" s="262"/>
      <c r="H11" s="263"/>
      <c r="I11" s="1">
        <v>115</v>
      </c>
      <c r="J11" s="118">
        <v>3244599</v>
      </c>
      <c r="K11" s="127">
        <v>3244599</v>
      </c>
      <c r="L11" s="127">
        <v>345108.55000001582</v>
      </c>
      <c r="M11" s="127">
        <v>345108.55000001582</v>
      </c>
    </row>
    <row r="12" spans="1:13">
      <c r="A12" s="261" t="s">
        <v>284</v>
      </c>
      <c r="B12" s="262"/>
      <c r="C12" s="262"/>
      <c r="D12" s="262"/>
      <c r="E12" s="262"/>
      <c r="F12" s="262"/>
      <c r="G12" s="262"/>
      <c r="H12" s="263"/>
      <c r="I12" s="1">
        <v>116</v>
      </c>
      <c r="J12" s="132">
        <f>SUM(J13:J15)</f>
        <v>135090482</v>
      </c>
      <c r="K12" s="132">
        <f>SUM(K13:K15)</f>
        <v>135090482</v>
      </c>
      <c r="L12" s="132">
        <f>SUM(L13:L15)</f>
        <v>124863817.19999999</v>
      </c>
      <c r="M12" s="132">
        <f>SUM(M13:M15)</f>
        <v>124863817.19999999</v>
      </c>
    </row>
    <row r="13" spans="1:13">
      <c r="A13" s="221" t="s">
        <v>109</v>
      </c>
      <c r="B13" s="222"/>
      <c r="C13" s="222"/>
      <c r="D13" s="222"/>
      <c r="E13" s="222"/>
      <c r="F13" s="222"/>
      <c r="G13" s="222"/>
      <c r="H13" s="223"/>
      <c r="I13" s="1">
        <v>117</v>
      </c>
      <c r="J13" s="118">
        <v>108738701</v>
      </c>
      <c r="K13" s="127">
        <v>108738701</v>
      </c>
      <c r="L13" s="127">
        <v>98013138.549999997</v>
      </c>
      <c r="M13" s="127">
        <v>98013138.549999997</v>
      </c>
    </row>
    <row r="14" spans="1:13">
      <c r="A14" s="221" t="s">
        <v>110</v>
      </c>
      <c r="B14" s="222"/>
      <c r="C14" s="222"/>
      <c r="D14" s="222"/>
      <c r="E14" s="222"/>
      <c r="F14" s="222"/>
      <c r="G14" s="222"/>
      <c r="H14" s="223"/>
      <c r="I14" s="1">
        <v>118</v>
      </c>
      <c r="J14" s="118">
        <v>14150367</v>
      </c>
      <c r="K14" s="127">
        <v>14150367</v>
      </c>
      <c r="L14" s="127">
        <v>14866494.02</v>
      </c>
      <c r="M14" s="127">
        <v>14866494.02</v>
      </c>
    </row>
    <row r="15" spans="1:13">
      <c r="A15" s="221" t="s">
        <v>111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118">
        <v>12201414</v>
      </c>
      <c r="K15" s="127">
        <v>12201414</v>
      </c>
      <c r="L15" s="127">
        <v>11984184.630000001</v>
      </c>
      <c r="M15" s="127">
        <v>11984184.630000001</v>
      </c>
    </row>
    <row r="16" spans="1:13">
      <c r="A16" s="224" t="s">
        <v>285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32">
        <f>SUM(J17:J19)</f>
        <v>31554031</v>
      </c>
      <c r="K16" s="132">
        <f>SUM(K17:K19)</f>
        <v>31554031</v>
      </c>
      <c r="L16" s="132">
        <f>SUM(L17:L19)</f>
        <v>31471980.5</v>
      </c>
      <c r="M16" s="132">
        <f>SUM(M17:M19)</f>
        <v>31471980.5</v>
      </c>
    </row>
    <row r="17" spans="1:13">
      <c r="A17" s="221" t="s">
        <v>112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119">
        <v>18932418</v>
      </c>
      <c r="K17" s="115">
        <v>18932418</v>
      </c>
      <c r="L17" s="115">
        <v>18883188.300000001</v>
      </c>
      <c r="M17" s="115">
        <v>18883188.300000001</v>
      </c>
    </row>
    <row r="18" spans="1:13">
      <c r="A18" s="221" t="s">
        <v>113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119">
        <v>7888508</v>
      </c>
      <c r="K18" s="115">
        <v>7888508</v>
      </c>
      <c r="L18" s="115">
        <v>7867995.125</v>
      </c>
      <c r="M18" s="115">
        <v>7867995.125</v>
      </c>
    </row>
    <row r="19" spans="1:13">
      <c r="A19" s="221" t="s">
        <v>114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119">
        <v>4733105</v>
      </c>
      <c r="K19" s="115">
        <v>4733105</v>
      </c>
      <c r="L19" s="115">
        <v>4720797.0750000002</v>
      </c>
      <c r="M19" s="115">
        <v>4720797.0750000002</v>
      </c>
    </row>
    <row r="20" spans="1:13">
      <c r="A20" s="224" t="s">
        <v>115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18">
        <v>11485009</v>
      </c>
      <c r="K20" s="127">
        <v>11485009</v>
      </c>
      <c r="L20" s="127">
        <v>12135212.689999999</v>
      </c>
      <c r="M20" s="127">
        <v>12135212.689999999</v>
      </c>
    </row>
    <row r="21" spans="1:13">
      <c r="A21" s="224" t="s">
        <v>116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18">
        <v>13938032</v>
      </c>
      <c r="K21" s="127">
        <v>13938032</v>
      </c>
      <c r="L21" s="127">
        <f>7381795.47+686803</f>
        <v>8068598.4699999997</v>
      </c>
      <c r="M21" s="127">
        <f>7381795.47+686803</f>
        <v>8068598.4699999997</v>
      </c>
    </row>
    <row r="22" spans="1:13">
      <c r="A22" s="224" t="s">
        <v>286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32">
        <f>SUM(J23:J24)</f>
        <v>0</v>
      </c>
      <c r="K22" s="132">
        <f>SUM(K23:K24)</f>
        <v>0</v>
      </c>
      <c r="L22" s="132">
        <f>SUM(L23:L24)</f>
        <v>0</v>
      </c>
      <c r="M22" s="132">
        <f>SUM(M23:M24)</f>
        <v>0</v>
      </c>
    </row>
    <row r="23" spans="1:13">
      <c r="A23" s="205" t="s">
        <v>117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117"/>
      <c r="K23" s="5"/>
      <c r="L23" s="5"/>
      <c r="M23" s="120"/>
    </row>
    <row r="24" spans="1:13">
      <c r="A24" s="205" t="s">
        <v>118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117"/>
      <c r="K24" s="5"/>
      <c r="L24" s="5"/>
      <c r="M24" s="120"/>
    </row>
    <row r="25" spans="1:13">
      <c r="A25" s="261" t="s">
        <v>119</v>
      </c>
      <c r="B25" s="262"/>
      <c r="C25" s="262"/>
      <c r="D25" s="262"/>
      <c r="E25" s="262"/>
      <c r="F25" s="262"/>
      <c r="G25" s="262"/>
      <c r="H25" s="263"/>
      <c r="I25" s="1">
        <v>129</v>
      </c>
      <c r="J25" s="117"/>
      <c r="K25" s="5"/>
      <c r="L25" s="5"/>
      <c r="M25" s="5"/>
    </row>
    <row r="26" spans="1:13">
      <c r="A26" s="261" t="s">
        <v>120</v>
      </c>
      <c r="B26" s="262"/>
      <c r="C26" s="262"/>
      <c r="D26" s="262"/>
      <c r="E26" s="262"/>
      <c r="F26" s="262"/>
      <c r="G26" s="262"/>
      <c r="H26" s="263"/>
      <c r="I26" s="1">
        <v>130</v>
      </c>
      <c r="J26" s="118">
        <v>839797</v>
      </c>
      <c r="K26" s="127">
        <v>839797</v>
      </c>
      <c r="L26" s="127">
        <v>2581670.88</v>
      </c>
      <c r="M26" s="127">
        <v>2581670.88</v>
      </c>
    </row>
    <row r="27" spans="1:13">
      <c r="A27" s="224" t="s">
        <v>287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32">
        <f>SUM(J28:J32)</f>
        <v>46392326</v>
      </c>
      <c r="K27" s="132">
        <f>SUM(K28:K32)</f>
        <v>46392326</v>
      </c>
      <c r="L27" s="132">
        <f>SUM(L28:L32)</f>
        <v>18511347.48</v>
      </c>
      <c r="M27" s="132">
        <f>SUM(M28:M32)</f>
        <v>18511347.48</v>
      </c>
    </row>
    <row r="28" spans="1:13" ht="11.25" customHeight="1">
      <c r="A28" s="205" t="s">
        <v>121</v>
      </c>
      <c r="B28" s="206"/>
      <c r="C28" s="206"/>
      <c r="D28" s="206"/>
      <c r="E28" s="206"/>
      <c r="F28" s="206"/>
      <c r="G28" s="206"/>
      <c r="H28" s="207"/>
      <c r="I28" s="1">
        <v>132</v>
      </c>
      <c r="J28" s="119">
        <v>1210223</v>
      </c>
      <c r="K28" s="115">
        <v>1210223</v>
      </c>
      <c r="L28" s="115">
        <v>1155967.4300000002</v>
      </c>
      <c r="M28" s="115">
        <v>1155967.4300000002</v>
      </c>
    </row>
    <row r="29" spans="1:13">
      <c r="A29" s="205" t="s">
        <v>122</v>
      </c>
      <c r="B29" s="206"/>
      <c r="C29" s="206"/>
      <c r="D29" s="206"/>
      <c r="E29" s="206"/>
      <c r="F29" s="206"/>
      <c r="G29" s="206"/>
      <c r="H29" s="207"/>
      <c r="I29" s="1">
        <v>133</v>
      </c>
      <c r="J29" s="119">
        <v>1230523</v>
      </c>
      <c r="K29" s="115">
        <v>1230523</v>
      </c>
      <c r="L29" s="115">
        <v>1098333.8199999994</v>
      </c>
      <c r="M29" s="115">
        <v>1098333.8199999994</v>
      </c>
    </row>
    <row r="30" spans="1:13">
      <c r="A30" s="205" t="s">
        <v>123</v>
      </c>
      <c r="B30" s="206"/>
      <c r="C30" s="206"/>
      <c r="D30" s="206"/>
      <c r="E30" s="206"/>
      <c r="F30" s="206"/>
      <c r="G30" s="206"/>
      <c r="H30" s="207"/>
      <c r="I30" s="1">
        <v>134</v>
      </c>
      <c r="J30" s="117">
        <v>43951580</v>
      </c>
      <c r="K30" s="5">
        <v>43951580</v>
      </c>
      <c r="L30" s="5">
        <v>16257046.23</v>
      </c>
      <c r="M30" s="5">
        <v>16257046.23</v>
      </c>
    </row>
    <row r="31" spans="1:13">
      <c r="A31" s="205" t="s">
        <v>124</v>
      </c>
      <c r="B31" s="206"/>
      <c r="C31" s="206"/>
      <c r="D31" s="206"/>
      <c r="E31" s="206"/>
      <c r="F31" s="206"/>
      <c r="G31" s="206"/>
      <c r="H31" s="207"/>
      <c r="I31" s="1">
        <v>135</v>
      </c>
      <c r="J31" s="117"/>
      <c r="K31" s="5"/>
      <c r="L31" s="5"/>
      <c r="M31" s="5"/>
    </row>
    <row r="32" spans="1:13">
      <c r="A32" s="205" t="s">
        <v>125</v>
      </c>
      <c r="B32" s="206"/>
      <c r="C32" s="206"/>
      <c r="D32" s="206"/>
      <c r="E32" s="206"/>
      <c r="F32" s="206"/>
      <c r="G32" s="206"/>
      <c r="H32" s="207"/>
      <c r="I32" s="1">
        <v>136</v>
      </c>
      <c r="J32" s="117"/>
      <c r="K32" s="5"/>
      <c r="L32" s="5"/>
      <c r="M32" s="120"/>
    </row>
    <row r="33" spans="1:13">
      <c r="A33" s="224" t="s">
        <v>288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32">
        <f>SUM(J34:J37)</f>
        <v>40059796</v>
      </c>
      <c r="K33" s="132">
        <f>SUM(K34:K37)</f>
        <v>40059796</v>
      </c>
      <c r="L33" s="132">
        <f>SUM(L34:L37)</f>
        <v>13820705.73</v>
      </c>
      <c r="M33" s="132">
        <f>SUM(M34:M37)</f>
        <v>13820705.73</v>
      </c>
    </row>
    <row r="34" spans="1:13" ht="12.75" customHeight="1">
      <c r="A34" s="205" t="s">
        <v>121</v>
      </c>
      <c r="B34" s="206"/>
      <c r="C34" s="206"/>
      <c r="D34" s="206"/>
      <c r="E34" s="206"/>
      <c r="F34" s="206"/>
      <c r="G34" s="206"/>
      <c r="H34" s="207"/>
      <c r="I34" s="1">
        <v>138</v>
      </c>
      <c r="J34" s="118">
        <v>203197</v>
      </c>
      <c r="K34" s="127">
        <v>203197</v>
      </c>
      <c r="L34" s="127">
        <v>128594.75</v>
      </c>
      <c r="M34" s="127">
        <v>128594.75</v>
      </c>
    </row>
    <row r="35" spans="1:13" ht="12.75" customHeight="1">
      <c r="A35" s="205" t="s">
        <v>122</v>
      </c>
      <c r="B35" s="206"/>
      <c r="C35" s="206"/>
      <c r="D35" s="206"/>
      <c r="E35" s="206"/>
      <c r="F35" s="206"/>
      <c r="G35" s="206"/>
      <c r="H35" s="207"/>
      <c r="I35" s="1">
        <v>139</v>
      </c>
      <c r="J35" s="118">
        <v>5954467</v>
      </c>
      <c r="K35" s="127">
        <v>5954467</v>
      </c>
      <c r="L35" s="127">
        <v>13692110.98</v>
      </c>
      <c r="M35" s="127">
        <v>13692110.98</v>
      </c>
    </row>
    <row r="36" spans="1:13">
      <c r="A36" s="205" t="s">
        <v>126</v>
      </c>
      <c r="B36" s="206"/>
      <c r="C36" s="206"/>
      <c r="D36" s="206"/>
      <c r="E36" s="206"/>
      <c r="F36" s="206"/>
      <c r="G36" s="206"/>
      <c r="H36" s="207"/>
      <c r="I36" s="1">
        <v>140</v>
      </c>
      <c r="J36" s="117">
        <v>33902132</v>
      </c>
      <c r="K36" s="5">
        <v>33902132</v>
      </c>
      <c r="L36" s="5"/>
      <c r="M36" s="120"/>
    </row>
    <row r="37" spans="1:13">
      <c r="A37" s="261" t="s">
        <v>127</v>
      </c>
      <c r="B37" s="262"/>
      <c r="C37" s="262"/>
      <c r="D37" s="262"/>
      <c r="E37" s="262"/>
      <c r="F37" s="262"/>
      <c r="G37" s="262"/>
      <c r="H37" s="263"/>
      <c r="I37" s="1">
        <v>141</v>
      </c>
      <c r="J37" s="117"/>
      <c r="K37" s="5"/>
      <c r="L37" s="5"/>
      <c r="M37" s="120"/>
    </row>
    <row r="38" spans="1:13">
      <c r="A38" s="224" t="s">
        <v>128</v>
      </c>
      <c r="B38" s="225"/>
      <c r="C38" s="225"/>
      <c r="D38" s="225"/>
      <c r="E38" s="225"/>
      <c r="F38" s="225"/>
      <c r="G38" s="225"/>
      <c r="H38" s="226"/>
      <c r="I38" s="1">
        <v>142</v>
      </c>
      <c r="J38" s="117"/>
      <c r="K38" s="5"/>
      <c r="L38" s="5"/>
      <c r="M38" s="5"/>
    </row>
    <row r="39" spans="1:13">
      <c r="A39" s="224" t="s">
        <v>129</v>
      </c>
      <c r="B39" s="225"/>
      <c r="C39" s="225"/>
      <c r="D39" s="225"/>
      <c r="E39" s="225"/>
      <c r="F39" s="225"/>
      <c r="G39" s="225"/>
      <c r="H39" s="226"/>
      <c r="I39" s="1">
        <v>143</v>
      </c>
      <c r="J39" s="116"/>
      <c r="K39" s="130"/>
      <c r="L39" s="130"/>
      <c r="M39" s="130"/>
    </row>
    <row r="40" spans="1:13">
      <c r="A40" s="224" t="s">
        <v>131</v>
      </c>
      <c r="B40" s="225"/>
      <c r="C40" s="225"/>
      <c r="D40" s="225"/>
      <c r="E40" s="225"/>
      <c r="F40" s="225"/>
      <c r="G40" s="225"/>
      <c r="H40" s="226"/>
      <c r="I40" s="1">
        <v>144</v>
      </c>
      <c r="J40" s="117"/>
      <c r="K40" s="5"/>
      <c r="L40" s="5"/>
      <c r="M40" s="5"/>
    </row>
    <row r="41" spans="1:13">
      <c r="A41" s="224" t="s">
        <v>130</v>
      </c>
      <c r="B41" s="225"/>
      <c r="C41" s="225"/>
      <c r="D41" s="225"/>
      <c r="E41" s="225"/>
      <c r="F41" s="225"/>
      <c r="G41" s="225"/>
      <c r="H41" s="226"/>
      <c r="I41" s="1">
        <v>145</v>
      </c>
      <c r="J41" s="117"/>
      <c r="K41" s="5"/>
      <c r="L41" s="5"/>
      <c r="M41" s="5"/>
    </row>
    <row r="42" spans="1:13">
      <c r="A42" s="224" t="s">
        <v>289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32">
        <f>J7+J27+J38+J40</f>
        <v>251965530</v>
      </c>
      <c r="K42" s="132">
        <f>K7+K27+K38+K40</f>
        <v>251965530</v>
      </c>
      <c r="L42" s="132">
        <f>L7+L27+L38+L40</f>
        <v>210395977.88000003</v>
      </c>
      <c r="M42" s="132">
        <f>M7+M27+M38+M40</f>
        <v>210395977.88000003</v>
      </c>
    </row>
    <row r="43" spans="1:13">
      <c r="A43" s="224" t="s">
        <v>290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32">
        <f>J10+J33+J39+J41</f>
        <v>236211746</v>
      </c>
      <c r="K43" s="132">
        <f>K10+K33+K39+K41</f>
        <v>236211746</v>
      </c>
      <c r="L43" s="132">
        <f>L10+L33+L39+L41</f>
        <v>193287094.01999998</v>
      </c>
      <c r="M43" s="132">
        <f>M10+M33+M39+M41</f>
        <v>193287094.01999998</v>
      </c>
    </row>
    <row r="44" spans="1:13">
      <c r="A44" s="224" t="s">
        <v>291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32">
        <f>J42-J43</f>
        <v>15753784</v>
      </c>
      <c r="K44" s="132">
        <f>K42-K43</f>
        <v>15753784</v>
      </c>
      <c r="L44" s="132">
        <f>L42-L43</f>
        <v>17108883.860000044</v>
      </c>
      <c r="M44" s="132">
        <f>M42-M43</f>
        <v>17108883.860000044</v>
      </c>
    </row>
    <row r="45" spans="1:13">
      <c r="A45" s="232" t="s">
        <v>132</v>
      </c>
      <c r="B45" s="233"/>
      <c r="C45" s="233"/>
      <c r="D45" s="233"/>
      <c r="E45" s="233"/>
      <c r="F45" s="233"/>
      <c r="G45" s="233"/>
      <c r="H45" s="234"/>
      <c r="I45" s="1">
        <v>149</v>
      </c>
      <c r="J45" s="136">
        <f>IF(J42&gt;J43,J42-J43,0)</f>
        <v>15753784</v>
      </c>
      <c r="K45" s="123">
        <f>IF(K42&gt;K43,K42-K43,0)</f>
        <v>15753784</v>
      </c>
      <c r="L45" s="123">
        <f>IF(L42&gt;L43,L42-L43,0)</f>
        <v>17108883.860000044</v>
      </c>
      <c r="M45" s="123">
        <f>IF(M42&gt;M43,M42-M43,0)</f>
        <v>17108883.860000044</v>
      </c>
    </row>
    <row r="46" spans="1:13">
      <c r="A46" s="232" t="s">
        <v>133</v>
      </c>
      <c r="B46" s="233"/>
      <c r="C46" s="233"/>
      <c r="D46" s="233"/>
      <c r="E46" s="233"/>
      <c r="F46" s="233"/>
      <c r="G46" s="233"/>
      <c r="H46" s="234"/>
      <c r="I46" s="1">
        <v>150</v>
      </c>
      <c r="J46" s="136">
        <f>IF(J43&gt;J42,J43-J42,0)</f>
        <v>0</v>
      </c>
      <c r="K46" s="123">
        <f>IF(K43&gt;K42,K43-K42,0)</f>
        <v>0</v>
      </c>
      <c r="L46" s="123">
        <f>IF(L43&gt;L42,L43-L42,0)</f>
        <v>0</v>
      </c>
      <c r="M46" s="123">
        <f>IF(M43&gt;M42,M43-M42,0)</f>
        <v>0</v>
      </c>
    </row>
    <row r="47" spans="1:13">
      <c r="A47" s="224" t="s">
        <v>134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18"/>
      <c r="K47" s="127"/>
      <c r="L47" s="127"/>
      <c r="M47" s="131"/>
    </row>
    <row r="48" spans="1:13">
      <c r="A48" s="224" t="s">
        <v>292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32">
        <f>J44-J47</f>
        <v>15753784</v>
      </c>
      <c r="K48" s="132">
        <f>K44-K47</f>
        <v>15753784</v>
      </c>
      <c r="L48" s="132">
        <f>L44-L47</f>
        <v>17108883.860000044</v>
      </c>
      <c r="M48" s="132">
        <f>M44-M47</f>
        <v>17108883.860000044</v>
      </c>
    </row>
    <row r="49" spans="1:13">
      <c r="A49" s="232" t="s">
        <v>135</v>
      </c>
      <c r="B49" s="233"/>
      <c r="C49" s="233"/>
      <c r="D49" s="233"/>
      <c r="E49" s="233"/>
      <c r="F49" s="233"/>
      <c r="G49" s="233"/>
      <c r="H49" s="234"/>
      <c r="I49" s="1">
        <v>153</v>
      </c>
      <c r="J49" s="136">
        <f>IF(J48&gt;0,J48,0)</f>
        <v>15753784</v>
      </c>
      <c r="K49" s="123">
        <f>IF(K48&gt;0,K48,0)</f>
        <v>15753784</v>
      </c>
      <c r="L49" s="123">
        <f>IF(L48&gt;0,L48,0)</f>
        <v>17108883.860000044</v>
      </c>
      <c r="M49" s="123">
        <f>IF(M48&gt;0,M48,0)</f>
        <v>17108883.860000044</v>
      </c>
    </row>
    <row r="50" spans="1:13">
      <c r="A50" s="269" t="s">
        <v>136</v>
      </c>
      <c r="B50" s="270"/>
      <c r="C50" s="270"/>
      <c r="D50" s="270"/>
      <c r="E50" s="270"/>
      <c r="F50" s="270"/>
      <c r="G50" s="270"/>
      <c r="H50" s="271"/>
      <c r="I50" s="2">
        <v>154</v>
      </c>
      <c r="J50" s="137">
        <f>IF(J48&lt;0,-J48,0)</f>
        <v>0</v>
      </c>
      <c r="K50" s="124">
        <f>IF(K48&lt;0,-K48,0)</f>
        <v>0</v>
      </c>
      <c r="L50" s="124">
        <f>IF(L48&lt;0,-L48,0)</f>
        <v>0</v>
      </c>
      <c r="M50" s="124">
        <f>IF(M48&lt;0,-M48,0)</f>
        <v>0</v>
      </c>
    </row>
    <row r="51" spans="1:13" ht="12.75" customHeight="1">
      <c r="A51" s="213" t="s">
        <v>137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138</v>
      </c>
      <c r="B52" s="218"/>
      <c r="C52" s="218"/>
      <c r="D52" s="218"/>
      <c r="E52" s="218"/>
      <c r="F52" s="218"/>
      <c r="G52" s="218"/>
      <c r="H52" s="218"/>
      <c r="I52" s="45"/>
      <c r="J52" s="45"/>
      <c r="K52" s="45"/>
      <c r="L52" s="45"/>
      <c r="M52" s="51"/>
    </row>
    <row r="53" spans="1:13">
      <c r="A53" s="272" t="s">
        <v>140</v>
      </c>
      <c r="B53" s="273"/>
      <c r="C53" s="273"/>
      <c r="D53" s="273"/>
      <c r="E53" s="273"/>
      <c r="F53" s="273"/>
      <c r="G53" s="273"/>
      <c r="H53" s="274"/>
      <c r="I53" s="1">
        <v>155</v>
      </c>
      <c r="J53" s="5"/>
      <c r="K53" s="5"/>
      <c r="L53" s="5"/>
      <c r="M53" s="5"/>
    </row>
    <row r="54" spans="1:13">
      <c r="A54" s="264" t="s">
        <v>139</v>
      </c>
      <c r="B54" s="265"/>
      <c r="C54" s="265"/>
      <c r="D54" s="265"/>
      <c r="E54" s="265"/>
      <c r="F54" s="265"/>
      <c r="G54" s="265"/>
      <c r="H54" s="266"/>
      <c r="I54" s="1">
        <v>156</v>
      </c>
      <c r="J54" s="6"/>
      <c r="K54" s="6"/>
      <c r="L54" s="6"/>
      <c r="M54" s="6"/>
    </row>
    <row r="55" spans="1:13" ht="12.75" customHeight="1">
      <c r="A55" s="267" t="s">
        <v>141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</row>
    <row r="56" spans="1:13">
      <c r="A56" s="217" t="s">
        <v>142</v>
      </c>
      <c r="B56" s="218"/>
      <c r="C56" s="218"/>
      <c r="D56" s="218"/>
      <c r="E56" s="218"/>
      <c r="F56" s="218"/>
      <c r="G56" s="218"/>
      <c r="H56" s="240"/>
      <c r="I56" s="7">
        <v>157</v>
      </c>
      <c r="J56" s="122">
        <f>+J48</f>
        <v>15753784</v>
      </c>
      <c r="K56" s="122">
        <f>+K48</f>
        <v>15753784</v>
      </c>
      <c r="L56" s="122">
        <f>+L48</f>
        <v>17108883.860000044</v>
      </c>
      <c r="M56" s="122">
        <f>+M48</f>
        <v>17108883.860000044</v>
      </c>
    </row>
    <row r="57" spans="1:13">
      <c r="A57" s="224" t="s">
        <v>143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32">
        <f>SUM(J58:J64)</f>
        <v>6021873</v>
      </c>
      <c r="K57" s="132">
        <f>SUM(K58:K64)</f>
        <v>6021873</v>
      </c>
      <c r="L57" s="132">
        <f>SUM(L58:L64)</f>
        <v>0</v>
      </c>
      <c r="M57" s="132">
        <f>SUM(M58:M64)</f>
        <v>0</v>
      </c>
    </row>
    <row r="58" spans="1:13">
      <c r="A58" s="261" t="s">
        <v>144</v>
      </c>
      <c r="B58" s="262"/>
      <c r="C58" s="262"/>
      <c r="D58" s="262"/>
      <c r="E58" s="262"/>
      <c r="F58" s="262"/>
      <c r="G58" s="262"/>
      <c r="H58" s="263"/>
      <c r="I58" s="1">
        <v>159</v>
      </c>
      <c r="J58" s="5">
        <v>6021873</v>
      </c>
      <c r="K58" s="5">
        <v>6021873</v>
      </c>
      <c r="L58" s="5"/>
      <c r="M58" s="5"/>
    </row>
    <row r="59" spans="1:13">
      <c r="A59" s="261" t="s">
        <v>145</v>
      </c>
      <c r="B59" s="262"/>
      <c r="C59" s="262"/>
      <c r="D59" s="262"/>
      <c r="E59" s="262"/>
      <c r="F59" s="262"/>
      <c r="G59" s="262"/>
      <c r="H59" s="263"/>
      <c r="I59" s="1">
        <v>160</v>
      </c>
      <c r="J59" s="5"/>
      <c r="K59" s="5"/>
      <c r="L59" s="5"/>
      <c r="M59" s="5"/>
    </row>
    <row r="60" spans="1:13">
      <c r="A60" s="261" t="s">
        <v>146</v>
      </c>
      <c r="B60" s="262"/>
      <c r="C60" s="262"/>
      <c r="D60" s="262"/>
      <c r="E60" s="262"/>
      <c r="F60" s="262"/>
      <c r="G60" s="262"/>
      <c r="H60" s="263"/>
      <c r="I60" s="1">
        <v>161</v>
      </c>
      <c r="J60" s="5"/>
      <c r="K60" s="5"/>
      <c r="L60" s="5"/>
      <c r="M60" s="5"/>
    </row>
    <row r="61" spans="1:13">
      <c r="A61" s="261" t="s">
        <v>147</v>
      </c>
      <c r="B61" s="262"/>
      <c r="C61" s="262"/>
      <c r="D61" s="262"/>
      <c r="E61" s="262"/>
      <c r="F61" s="262"/>
      <c r="G61" s="262"/>
      <c r="H61" s="263"/>
      <c r="I61" s="1">
        <v>162</v>
      </c>
      <c r="J61" s="5"/>
      <c r="K61" s="5"/>
      <c r="L61" s="5"/>
      <c r="M61" s="5"/>
    </row>
    <row r="62" spans="1:13">
      <c r="A62" s="261" t="s">
        <v>148</v>
      </c>
      <c r="B62" s="262"/>
      <c r="C62" s="262"/>
      <c r="D62" s="262"/>
      <c r="E62" s="262"/>
      <c r="F62" s="262"/>
      <c r="G62" s="262"/>
      <c r="H62" s="263"/>
      <c r="I62" s="1">
        <v>163</v>
      </c>
      <c r="J62" s="5"/>
      <c r="K62" s="5"/>
      <c r="L62" s="5"/>
      <c r="M62" s="5"/>
    </row>
    <row r="63" spans="1:13">
      <c r="A63" s="261" t="s">
        <v>149</v>
      </c>
      <c r="B63" s="262"/>
      <c r="C63" s="262"/>
      <c r="D63" s="262"/>
      <c r="E63" s="262"/>
      <c r="F63" s="262"/>
      <c r="G63" s="262"/>
      <c r="H63" s="263"/>
      <c r="I63" s="1">
        <v>164</v>
      </c>
      <c r="J63" s="5"/>
      <c r="K63" s="5"/>
      <c r="L63" s="5"/>
      <c r="M63" s="5"/>
    </row>
    <row r="64" spans="1:13">
      <c r="A64" s="261" t="s">
        <v>150</v>
      </c>
      <c r="B64" s="262"/>
      <c r="C64" s="262"/>
      <c r="D64" s="262"/>
      <c r="E64" s="262"/>
      <c r="F64" s="262"/>
      <c r="G64" s="262"/>
      <c r="H64" s="263"/>
      <c r="I64" s="1">
        <v>165</v>
      </c>
      <c r="J64" s="5"/>
      <c r="K64" s="5"/>
      <c r="L64" s="5"/>
      <c r="M64" s="5"/>
    </row>
    <row r="65" spans="1:13">
      <c r="A65" s="224" t="s">
        <v>151</v>
      </c>
      <c r="B65" s="225"/>
      <c r="C65" s="225"/>
      <c r="D65" s="225"/>
      <c r="E65" s="225"/>
      <c r="F65" s="225"/>
      <c r="G65" s="225"/>
      <c r="H65" s="226"/>
      <c r="I65" s="1">
        <v>166</v>
      </c>
      <c r="J65" s="5">
        <v>1204375</v>
      </c>
      <c r="K65" s="5">
        <v>1204375</v>
      </c>
      <c r="L65" s="5"/>
      <c r="M65" s="5"/>
    </row>
    <row r="66" spans="1:13">
      <c r="A66" s="224" t="s">
        <v>152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32">
        <f>J57-J65</f>
        <v>4817498</v>
      </c>
      <c r="K66" s="132">
        <f>K57-K65</f>
        <v>4817498</v>
      </c>
      <c r="L66" s="132">
        <f>L57-L65</f>
        <v>0</v>
      </c>
      <c r="M66" s="132">
        <f>M57-M65</f>
        <v>0</v>
      </c>
    </row>
    <row r="67" spans="1:13">
      <c r="A67" s="224" t="s">
        <v>153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24">
        <f>J56+J66</f>
        <v>20571282</v>
      </c>
      <c r="K67" s="124">
        <f>K56+K66</f>
        <v>20571282</v>
      </c>
      <c r="L67" s="124">
        <f>L56+L66</f>
        <v>17108883.860000044</v>
      </c>
      <c r="M67" s="124">
        <f>M56+M66</f>
        <v>17108883.860000044</v>
      </c>
    </row>
    <row r="68" spans="1:13" ht="12.75" customHeight="1">
      <c r="A68" s="257" t="s">
        <v>154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155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54" t="s">
        <v>140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5"/>
      <c r="K70" s="5"/>
      <c r="L70" s="5"/>
      <c r="M70" s="5"/>
    </row>
    <row r="71" spans="1:13" ht="12.75" customHeight="1">
      <c r="A71" s="254" t="s">
        <v>139</v>
      </c>
      <c r="B71" s="255"/>
      <c r="C71" s="255"/>
      <c r="D71" s="255"/>
      <c r="E71" s="255"/>
      <c r="F71" s="255"/>
      <c r="G71" s="255"/>
      <c r="H71" s="256"/>
      <c r="I71" s="4">
        <v>170</v>
      </c>
      <c r="J71" s="6"/>
      <c r="K71" s="6"/>
      <c r="L71" s="6"/>
      <c r="M71" s="6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19" sqref="M19"/>
    </sheetView>
  </sheetViews>
  <sheetFormatPr defaultColWidth="9.109375" defaultRowHeight="13.2"/>
  <cols>
    <col min="1" max="9" width="9.109375" style="44"/>
    <col min="10" max="11" width="12.6640625" style="44" customWidth="1"/>
    <col min="12" max="16384" width="9.109375" style="44"/>
  </cols>
  <sheetData>
    <row r="1" spans="1:11" ht="15" customHeight="1">
      <c r="A1" s="286" t="s">
        <v>156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298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>
      <c r="A3" s="283" t="s">
        <v>274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4">
      <c r="A4" s="288" t="str">
        <f>+'P&amp;L'!A4</f>
        <v>ITEM</v>
      </c>
      <c r="B4" s="288"/>
      <c r="C4" s="288"/>
      <c r="D4" s="288"/>
      <c r="E4" s="288"/>
      <c r="F4" s="288"/>
      <c r="G4" s="288"/>
      <c r="H4" s="288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>
      <c r="A5" s="282">
        <v>1</v>
      </c>
      <c r="B5" s="282"/>
      <c r="C5" s="282"/>
      <c r="D5" s="282"/>
      <c r="E5" s="282"/>
      <c r="F5" s="282"/>
      <c r="G5" s="282"/>
      <c r="H5" s="282"/>
      <c r="I5" s="55">
        <v>2</v>
      </c>
      <c r="J5" s="56" t="s">
        <v>2</v>
      </c>
      <c r="K5" s="56" t="s">
        <v>3</v>
      </c>
    </row>
    <row r="6" spans="1:11" ht="19.5" customHeight="1">
      <c r="A6" s="213" t="s">
        <v>157</v>
      </c>
      <c r="B6" s="214"/>
      <c r="C6" s="214"/>
      <c r="D6" s="214"/>
      <c r="E6" s="214"/>
      <c r="F6" s="214"/>
      <c r="G6" s="214"/>
      <c r="H6" s="214"/>
      <c r="I6" s="280"/>
      <c r="J6" s="280"/>
      <c r="K6" s="281"/>
    </row>
    <row r="7" spans="1:11" ht="12.75" customHeight="1">
      <c r="A7" s="221" t="s">
        <v>158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15753784</v>
      </c>
      <c r="K7" s="5">
        <v>17108883.860000044</v>
      </c>
    </row>
    <row r="8" spans="1:11" ht="12.75" customHeight="1">
      <c r="A8" s="221" t="s">
        <v>159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11485009</v>
      </c>
      <c r="K8" s="5">
        <v>12135212.689999999</v>
      </c>
    </row>
    <row r="9" spans="1:11" ht="12.75" customHeight="1">
      <c r="A9" s="221" t="s">
        <v>160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5"/>
    </row>
    <row r="10" spans="1:11" ht="12.75" customHeight="1">
      <c r="A10" s="221" t="s">
        <v>161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5"/>
    </row>
    <row r="11" spans="1:11" ht="12.75" customHeight="1">
      <c r="A11" s="221" t="s">
        <v>162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8495307</v>
      </c>
      <c r="K11" s="5">
        <v>3644734.9000001848</v>
      </c>
    </row>
    <row r="12" spans="1:11" ht="12.75" customHeight="1">
      <c r="A12" s="221" t="s">
        <v>163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780119</v>
      </c>
      <c r="K12" s="5">
        <v>8242491.479999993</v>
      </c>
    </row>
    <row r="13" spans="1:11">
      <c r="A13" s="224" t="s">
        <v>171</v>
      </c>
      <c r="B13" s="225"/>
      <c r="C13" s="225"/>
      <c r="D13" s="225"/>
      <c r="E13" s="225"/>
      <c r="F13" s="225"/>
      <c r="G13" s="225"/>
      <c r="H13" s="225"/>
      <c r="I13" s="1">
        <v>7</v>
      </c>
      <c r="J13" s="132">
        <v>36514219</v>
      </c>
      <c r="K13" s="132">
        <v>41131322.930000216</v>
      </c>
    </row>
    <row r="14" spans="1:11">
      <c r="A14" s="221" t="s">
        <v>179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34814925</v>
      </c>
      <c r="K14" s="5">
        <v>17018965.83000017</v>
      </c>
    </row>
    <row r="15" spans="1:11">
      <c r="A15" s="221" t="s">
        <v>180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30114300</v>
      </c>
      <c r="K15" s="5">
        <v>34277829.790000081</v>
      </c>
    </row>
    <row r="16" spans="1:11">
      <c r="A16" s="221" t="s">
        <v>181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5"/>
    </row>
    <row r="17" spans="1:11">
      <c r="A17" s="221" t="s">
        <v>182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5"/>
    </row>
    <row r="18" spans="1:11">
      <c r="A18" s="224" t="s">
        <v>183</v>
      </c>
      <c r="B18" s="225"/>
      <c r="C18" s="225"/>
      <c r="D18" s="225"/>
      <c r="E18" s="225"/>
      <c r="F18" s="225"/>
      <c r="G18" s="225"/>
      <c r="H18" s="225"/>
      <c r="I18" s="1">
        <v>12</v>
      </c>
      <c r="J18" s="132">
        <v>64929225</v>
      </c>
      <c r="K18" s="132">
        <v>51296795.620000251</v>
      </c>
    </row>
    <row r="19" spans="1:11">
      <c r="A19" s="224" t="s">
        <v>172</v>
      </c>
      <c r="B19" s="225"/>
      <c r="C19" s="225"/>
      <c r="D19" s="225"/>
      <c r="E19" s="225"/>
      <c r="F19" s="225"/>
      <c r="G19" s="225"/>
      <c r="H19" s="225"/>
      <c r="I19" s="1">
        <v>13</v>
      </c>
      <c r="J19" s="132">
        <v>0</v>
      </c>
      <c r="K19" s="132">
        <v>0</v>
      </c>
    </row>
    <row r="20" spans="1:11">
      <c r="A20" s="224" t="s">
        <v>173</v>
      </c>
      <c r="B20" s="225"/>
      <c r="C20" s="225"/>
      <c r="D20" s="225"/>
      <c r="E20" s="225"/>
      <c r="F20" s="225"/>
      <c r="G20" s="225"/>
      <c r="H20" s="225"/>
      <c r="I20" s="1">
        <v>14</v>
      </c>
      <c r="J20" s="132">
        <v>28415006</v>
      </c>
      <c r="K20" s="132">
        <v>10165472.690000035</v>
      </c>
    </row>
    <row r="21" spans="1:11">
      <c r="A21" s="213" t="s">
        <v>174</v>
      </c>
      <c r="B21" s="214"/>
      <c r="C21" s="214"/>
      <c r="D21" s="214"/>
      <c r="E21" s="214"/>
      <c r="F21" s="214"/>
      <c r="G21" s="214"/>
      <c r="H21" s="214"/>
      <c r="I21" s="280"/>
      <c r="J21" s="280"/>
      <c r="K21" s="281"/>
    </row>
    <row r="22" spans="1:11">
      <c r="A22" s="221" t="s">
        <v>184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/>
      <c r="K22" s="5"/>
    </row>
    <row r="23" spans="1:11">
      <c r="A23" s="221" t="s">
        <v>185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5"/>
    </row>
    <row r="24" spans="1:11">
      <c r="A24" s="221" t="s">
        <v>186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427745</v>
      </c>
      <c r="K24" s="5"/>
    </row>
    <row r="25" spans="1:11">
      <c r="A25" s="221" t="s">
        <v>187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5"/>
    </row>
    <row r="26" spans="1:11">
      <c r="A26" s="221" t="s">
        <v>188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4814499</v>
      </c>
      <c r="K26" s="5">
        <v>5735976.6699999273</v>
      </c>
    </row>
    <row r="27" spans="1:11">
      <c r="A27" s="224" t="s">
        <v>189</v>
      </c>
      <c r="B27" s="225"/>
      <c r="C27" s="225"/>
      <c r="D27" s="225"/>
      <c r="E27" s="225"/>
      <c r="F27" s="225"/>
      <c r="G27" s="225"/>
      <c r="H27" s="225"/>
      <c r="I27" s="1">
        <v>20</v>
      </c>
      <c r="J27" s="132">
        <v>5242244</v>
      </c>
      <c r="K27" s="132">
        <v>5735976.6699999273</v>
      </c>
    </row>
    <row r="28" spans="1:11">
      <c r="A28" s="221" t="s">
        <v>190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9998009</v>
      </c>
      <c r="K28" s="5">
        <v>1993130.0300000906</v>
      </c>
    </row>
    <row r="29" spans="1:11">
      <c r="A29" s="221" t="s">
        <v>191</v>
      </c>
      <c r="B29" s="222"/>
      <c r="C29" s="222"/>
      <c r="D29" s="222"/>
      <c r="E29" s="222"/>
      <c r="F29" s="222"/>
      <c r="G29" s="222"/>
      <c r="H29" s="222"/>
      <c r="I29" s="1">
        <v>22</v>
      </c>
      <c r="J29" s="121"/>
      <c r="K29" s="5"/>
    </row>
    <row r="30" spans="1:11">
      <c r="A30" s="221" t="s">
        <v>192</v>
      </c>
      <c r="B30" s="222"/>
      <c r="C30" s="222"/>
      <c r="D30" s="222"/>
      <c r="E30" s="222"/>
      <c r="F30" s="222"/>
      <c r="G30" s="222"/>
      <c r="H30" s="222"/>
      <c r="I30" s="1">
        <v>23</v>
      </c>
      <c r="J30" s="121"/>
      <c r="K30" s="5"/>
    </row>
    <row r="31" spans="1:11">
      <c r="A31" s="224" t="s">
        <v>193</v>
      </c>
      <c r="B31" s="225"/>
      <c r="C31" s="225"/>
      <c r="D31" s="225"/>
      <c r="E31" s="225"/>
      <c r="F31" s="225"/>
      <c r="G31" s="225"/>
      <c r="H31" s="225"/>
      <c r="I31" s="1">
        <v>24</v>
      </c>
      <c r="J31" s="132">
        <v>9998009</v>
      </c>
      <c r="K31" s="132">
        <v>1993130.0300000906</v>
      </c>
    </row>
    <row r="32" spans="1:11">
      <c r="A32" s="224" t="s">
        <v>176</v>
      </c>
      <c r="B32" s="225"/>
      <c r="C32" s="225"/>
      <c r="D32" s="225"/>
      <c r="E32" s="225"/>
      <c r="F32" s="225"/>
      <c r="G32" s="225"/>
      <c r="H32" s="225"/>
      <c r="I32" s="1">
        <v>25</v>
      </c>
      <c r="J32" s="132">
        <v>0</v>
      </c>
      <c r="K32" s="132">
        <v>3742846.6399998367</v>
      </c>
    </row>
    <row r="33" spans="1:11">
      <c r="A33" s="224" t="s">
        <v>175</v>
      </c>
      <c r="B33" s="225"/>
      <c r="C33" s="225"/>
      <c r="D33" s="225"/>
      <c r="E33" s="225"/>
      <c r="F33" s="225"/>
      <c r="G33" s="225"/>
      <c r="H33" s="225"/>
      <c r="I33" s="1">
        <v>26</v>
      </c>
      <c r="J33" s="132">
        <v>4755765</v>
      </c>
      <c r="K33" s="132">
        <v>0</v>
      </c>
    </row>
    <row r="34" spans="1:11">
      <c r="A34" s="213" t="s">
        <v>164</v>
      </c>
      <c r="B34" s="214"/>
      <c r="C34" s="214"/>
      <c r="D34" s="214"/>
      <c r="E34" s="214"/>
      <c r="F34" s="214"/>
      <c r="G34" s="214"/>
      <c r="H34" s="214"/>
      <c r="I34" s="280"/>
      <c r="J34" s="280"/>
      <c r="K34" s="281"/>
    </row>
    <row r="35" spans="1:11">
      <c r="A35" s="221" t="s">
        <v>194</v>
      </c>
      <c r="B35" s="222"/>
      <c r="C35" s="222"/>
      <c r="D35" s="222"/>
      <c r="E35" s="222"/>
      <c r="F35" s="222"/>
      <c r="G35" s="222"/>
      <c r="H35" s="222"/>
      <c r="I35" s="1">
        <v>27</v>
      </c>
      <c r="J35" s="121"/>
      <c r="K35" s="5"/>
    </row>
    <row r="36" spans="1:11">
      <c r="A36" s="221" t="s">
        <v>195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516140</v>
      </c>
      <c r="K36" s="5">
        <v>9067806.9099999815</v>
      </c>
    </row>
    <row r="37" spans="1:11">
      <c r="A37" s="221" t="s">
        <v>196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33902132</v>
      </c>
      <c r="K37" s="5"/>
    </row>
    <row r="38" spans="1:11">
      <c r="A38" s="224" t="s">
        <v>197</v>
      </c>
      <c r="B38" s="225"/>
      <c r="C38" s="225"/>
      <c r="D38" s="225"/>
      <c r="E38" s="225"/>
      <c r="F38" s="225"/>
      <c r="G38" s="225"/>
      <c r="H38" s="225"/>
      <c r="I38" s="1">
        <v>30</v>
      </c>
      <c r="J38" s="132">
        <v>34418272</v>
      </c>
      <c r="K38" s="132">
        <v>9067806.9099999815</v>
      </c>
    </row>
    <row r="39" spans="1:11">
      <c r="A39" s="221" t="s">
        <v>198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/>
      <c r="K39" s="5"/>
    </row>
    <row r="40" spans="1:11">
      <c r="A40" s="221" t="s">
        <v>199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5"/>
    </row>
    <row r="41" spans="1:11">
      <c r="A41" s="221" t="s">
        <v>200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5"/>
    </row>
    <row r="42" spans="1:11">
      <c r="A42" s="221" t="s">
        <v>201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5"/>
    </row>
    <row r="43" spans="1:11">
      <c r="A43" s="221" t="s">
        <v>202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5"/>
    </row>
    <row r="44" spans="1:11">
      <c r="A44" s="224" t="s">
        <v>203</v>
      </c>
      <c r="B44" s="225"/>
      <c r="C44" s="225"/>
      <c r="D44" s="225"/>
      <c r="E44" s="225"/>
      <c r="F44" s="225"/>
      <c r="G44" s="225"/>
      <c r="H44" s="225"/>
      <c r="I44" s="1">
        <v>36</v>
      </c>
      <c r="J44" s="132">
        <v>0</v>
      </c>
      <c r="K44" s="132">
        <v>0</v>
      </c>
    </row>
    <row r="45" spans="1:11">
      <c r="A45" s="224" t="s">
        <v>177</v>
      </c>
      <c r="B45" s="225"/>
      <c r="C45" s="225"/>
      <c r="D45" s="225"/>
      <c r="E45" s="225"/>
      <c r="F45" s="225"/>
      <c r="G45" s="225"/>
      <c r="H45" s="225"/>
      <c r="I45" s="1">
        <v>37</v>
      </c>
      <c r="J45" s="132">
        <v>34418272</v>
      </c>
      <c r="K45" s="132">
        <v>9067806.9099999815</v>
      </c>
    </row>
    <row r="46" spans="1:11">
      <c r="A46" s="224" t="s">
        <v>178</v>
      </c>
      <c r="B46" s="225"/>
      <c r="C46" s="225"/>
      <c r="D46" s="225"/>
      <c r="E46" s="225"/>
      <c r="F46" s="225"/>
      <c r="G46" s="225"/>
      <c r="H46" s="225"/>
      <c r="I46" s="1">
        <v>38</v>
      </c>
      <c r="J46" s="132">
        <v>0</v>
      </c>
      <c r="K46" s="132">
        <v>0</v>
      </c>
    </row>
    <row r="47" spans="1:11">
      <c r="A47" s="221" t="s">
        <v>165</v>
      </c>
      <c r="B47" s="222"/>
      <c r="C47" s="222"/>
      <c r="D47" s="222"/>
      <c r="E47" s="222"/>
      <c r="F47" s="222"/>
      <c r="G47" s="222"/>
      <c r="H47" s="222"/>
      <c r="I47" s="1">
        <v>39</v>
      </c>
      <c r="J47" s="125">
        <v>1247501</v>
      </c>
      <c r="K47" s="123">
        <v>2645180.8599997833</v>
      </c>
    </row>
    <row r="48" spans="1:11">
      <c r="A48" s="221" t="s">
        <v>166</v>
      </c>
      <c r="B48" s="222"/>
      <c r="C48" s="222"/>
      <c r="D48" s="222"/>
      <c r="E48" s="222"/>
      <c r="F48" s="222"/>
      <c r="G48" s="222"/>
      <c r="H48" s="222"/>
      <c r="I48" s="1">
        <v>40</v>
      </c>
      <c r="J48" s="125">
        <v>0</v>
      </c>
      <c r="K48" s="123">
        <v>0</v>
      </c>
    </row>
    <row r="49" spans="1:11">
      <c r="A49" s="221" t="s">
        <v>167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1800522</v>
      </c>
      <c r="K49" s="5">
        <v>3413687</v>
      </c>
    </row>
    <row r="50" spans="1:11">
      <c r="A50" s="221" t="s">
        <v>168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1247501</v>
      </c>
      <c r="K50" s="5">
        <v>2645181</v>
      </c>
    </row>
    <row r="51" spans="1:11">
      <c r="A51" s="221" t="s">
        <v>169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5"/>
    </row>
    <row r="52" spans="1:11">
      <c r="A52" s="227" t="s">
        <v>170</v>
      </c>
      <c r="B52" s="228"/>
      <c r="C52" s="228"/>
      <c r="D52" s="228"/>
      <c r="E52" s="228"/>
      <c r="F52" s="228"/>
      <c r="G52" s="228"/>
      <c r="H52" s="228"/>
      <c r="I52" s="4">
        <v>44</v>
      </c>
      <c r="J52" s="124">
        <v>3048023</v>
      </c>
      <c r="K52" s="124">
        <v>6058868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view="pageBreakPreview" zoomScaleNormal="100" zoomScaleSheetLayoutView="100" workbookViewId="0">
      <selection activeCell="L12" sqref="L12"/>
    </sheetView>
  </sheetViews>
  <sheetFormatPr defaultColWidth="9.109375" defaultRowHeight="13.2"/>
  <cols>
    <col min="1" max="4" width="9.109375" style="59"/>
    <col min="5" max="5" width="10.44140625" style="59" bestFit="1" customWidth="1"/>
    <col min="6" max="6" width="7.33203125" style="59" customWidth="1"/>
    <col min="7" max="7" width="10.109375" style="59" customWidth="1"/>
    <col min="8" max="8" width="9.109375" style="59"/>
    <col min="9" max="10" width="12.6640625" style="59" customWidth="1"/>
    <col min="11" max="16384" width="9.109375" style="59"/>
  </cols>
  <sheetData>
    <row r="1" spans="1:11" ht="15.75" customHeight="1">
      <c r="A1" s="299" t="s">
        <v>204</v>
      </c>
      <c r="B1" s="300"/>
      <c r="C1" s="300"/>
      <c r="D1" s="300"/>
      <c r="E1" s="300"/>
      <c r="F1" s="300"/>
      <c r="G1" s="300"/>
      <c r="H1" s="300"/>
      <c r="I1" s="300"/>
      <c r="J1" s="300"/>
      <c r="K1" s="58"/>
    </row>
    <row r="2" spans="1:11" ht="15.6">
      <c r="A2" s="36"/>
      <c r="B2" s="57"/>
      <c r="C2" s="293" t="s">
        <v>214</v>
      </c>
      <c r="D2" s="294"/>
      <c r="E2" s="60">
        <v>42370</v>
      </c>
      <c r="F2" s="106" t="s">
        <v>215</v>
      </c>
      <c r="G2" s="60">
        <v>42460</v>
      </c>
      <c r="H2" s="57"/>
      <c r="I2" s="57"/>
      <c r="J2" s="57"/>
      <c r="K2" s="61"/>
    </row>
    <row r="3" spans="1:11">
      <c r="A3" s="283" t="s">
        <v>274</v>
      </c>
      <c r="B3" s="284"/>
      <c r="C3" s="284"/>
      <c r="D3" s="284"/>
      <c r="E3" s="284"/>
      <c r="F3" s="284"/>
      <c r="G3" s="284"/>
      <c r="H3" s="284"/>
      <c r="I3" s="284"/>
      <c r="J3" s="285"/>
      <c r="K3" s="61"/>
    </row>
    <row r="4" spans="1:11" ht="24">
      <c r="A4" s="295" t="s">
        <v>5</v>
      </c>
      <c r="B4" s="295"/>
      <c r="C4" s="295"/>
      <c r="D4" s="295"/>
      <c r="E4" s="295"/>
      <c r="F4" s="295"/>
      <c r="G4" s="295"/>
      <c r="H4" s="63" t="s">
        <v>6</v>
      </c>
      <c r="I4" s="63" t="s">
        <v>7</v>
      </c>
      <c r="J4" s="63" t="s">
        <v>8</v>
      </c>
    </row>
    <row r="5" spans="1:11">
      <c r="A5" s="296">
        <v>1</v>
      </c>
      <c r="B5" s="296"/>
      <c r="C5" s="296"/>
      <c r="D5" s="296"/>
      <c r="E5" s="296"/>
      <c r="F5" s="296"/>
      <c r="G5" s="296"/>
      <c r="H5" s="65">
        <v>2</v>
      </c>
      <c r="I5" s="64" t="s">
        <v>2</v>
      </c>
      <c r="J5" s="64" t="s">
        <v>3</v>
      </c>
    </row>
    <row r="6" spans="1:11" ht="12.75" customHeight="1">
      <c r="A6" s="289" t="s">
        <v>217</v>
      </c>
      <c r="B6" s="290"/>
      <c r="C6" s="290"/>
      <c r="D6" s="290"/>
      <c r="E6" s="290"/>
      <c r="F6" s="290"/>
      <c r="G6" s="290"/>
      <c r="H6" s="37">
        <v>1</v>
      </c>
      <c r="I6" s="122">
        <v>419958400</v>
      </c>
      <c r="J6" s="122">
        <v>419958400</v>
      </c>
    </row>
    <row r="7" spans="1:11">
      <c r="A7" s="289" t="s">
        <v>218</v>
      </c>
      <c r="B7" s="290"/>
      <c r="C7" s="290"/>
      <c r="D7" s="290"/>
      <c r="E7" s="290"/>
      <c r="F7" s="290"/>
      <c r="G7" s="290"/>
      <c r="H7" s="37">
        <v>2</v>
      </c>
      <c r="I7" s="5">
        <v>183075797</v>
      </c>
      <c r="J7" s="5">
        <v>183075797.03999999</v>
      </c>
    </row>
    <row r="8" spans="1:11">
      <c r="A8" s="289" t="s">
        <v>219</v>
      </c>
      <c r="B8" s="290"/>
      <c r="C8" s="290"/>
      <c r="D8" s="290"/>
      <c r="E8" s="290"/>
      <c r="F8" s="290"/>
      <c r="G8" s="290"/>
      <c r="H8" s="37">
        <v>3</v>
      </c>
      <c r="I8" s="5">
        <v>32050802</v>
      </c>
      <c r="J8" s="5">
        <v>31538928.77</v>
      </c>
    </row>
    <row r="9" spans="1:11" ht="12" customHeight="1">
      <c r="A9" s="289" t="s">
        <v>220</v>
      </c>
      <c r="B9" s="290"/>
      <c r="C9" s="290"/>
      <c r="D9" s="290"/>
      <c r="E9" s="290"/>
      <c r="F9" s="290"/>
      <c r="G9" s="290"/>
      <c r="H9" s="37">
        <v>4</v>
      </c>
      <c r="I9" s="5">
        <v>12724371</v>
      </c>
      <c r="J9" s="5">
        <v>45275032.519999996</v>
      </c>
    </row>
    <row r="10" spans="1:11" ht="12" customHeight="1">
      <c r="A10" s="289" t="s">
        <v>221</v>
      </c>
      <c r="B10" s="290"/>
      <c r="C10" s="290"/>
      <c r="D10" s="290"/>
      <c r="E10" s="290"/>
      <c r="F10" s="290"/>
      <c r="G10" s="290"/>
      <c r="H10" s="37">
        <v>5</v>
      </c>
      <c r="I10" s="5">
        <v>15753784</v>
      </c>
      <c r="J10" s="5">
        <v>17108884.289999999</v>
      </c>
    </row>
    <row r="11" spans="1:11" ht="12" customHeight="1">
      <c r="A11" s="289" t="s">
        <v>222</v>
      </c>
      <c r="B11" s="290"/>
      <c r="C11" s="290"/>
      <c r="D11" s="290"/>
      <c r="E11" s="290"/>
      <c r="F11" s="290"/>
      <c r="G11" s="290"/>
      <c r="H11" s="37">
        <v>6</v>
      </c>
      <c r="I11" s="5"/>
      <c r="J11" s="5"/>
    </row>
    <row r="12" spans="1:11" ht="12" customHeight="1">
      <c r="A12" s="289" t="s">
        <v>223</v>
      </c>
      <c r="B12" s="290"/>
      <c r="C12" s="290"/>
      <c r="D12" s="290"/>
      <c r="E12" s="290"/>
      <c r="F12" s="290"/>
      <c r="G12" s="290"/>
      <c r="H12" s="37">
        <v>7</v>
      </c>
      <c r="I12" s="5"/>
      <c r="J12" s="5"/>
    </row>
    <row r="13" spans="1:11" ht="12" customHeight="1">
      <c r="A13" s="289" t="s">
        <v>224</v>
      </c>
      <c r="B13" s="290"/>
      <c r="C13" s="290"/>
      <c r="D13" s="290"/>
      <c r="E13" s="290"/>
      <c r="F13" s="290"/>
      <c r="G13" s="290"/>
      <c r="H13" s="37">
        <v>8</v>
      </c>
      <c r="I13" s="5"/>
      <c r="J13" s="5"/>
    </row>
    <row r="14" spans="1:11" ht="12" customHeight="1">
      <c r="A14" s="289" t="s">
        <v>225</v>
      </c>
      <c r="B14" s="290"/>
      <c r="C14" s="290"/>
      <c r="D14" s="290"/>
      <c r="E14" s="290"/>
      <c r="F14" s="290"/>
      <c r="G14" s="290"/>
      <c r="H14" s="37">
        <v>9</v>
      </c>
      <c r="I14" s="5">
        <v>-17685772</v>
      </c>
      <c r="J14" s="5">
        <v>-29140541.710000001</v>
      </c>
    </row>
    <row r="15" spans="1:11" ht="12.75" customHeight="1">
      <c r="A15" s="291" t="s">
        <v>205</v>
      </c>
      <c r="B15" s="292"/>
      <c r="C15" s="292"/>
      <c r="D15" s="292"/>
      <c r="E15" s="292"/>
      <c r="F15" s="292"/>
      <c r="G15" s="292"/>
      <c r="H15" s="37">
        <v>10</v>
      </c>
      <c r="I15" s="132">
        <v>645877382</v>
      </c>
      <c r="J15" s="132">
        <v>667816501</v>
      </c>
    </row>
    <row r="16" spans="1:11" ht="12.75" customHeight="1">
      <c r="A16" s="289" t="s">
        <v>206</v>
      </c>
      <c r="B16" s="290"/>
      <c r="C16" s="290"/>
      <c r="D16" s="290"/>
      <c r="E16" s="290"/>
      <c r="F16" s="290"/>
      <c r="G16" s="290"/>
      <c r="H16" s="37">
        <v>11</v>
      </c>
      <c r="I16" s="5">
        <v>6021873</v>
      </c>
      <c r="J16" s="5"/>
    </row>
    <row r="17" spans="1:10" ht="12.75" customHeight="1">
      <c r="A17" s="289" t="s">
        <v>207</v>
      </c>
      <c r="B17" s="290"/>
      <c r="C17" s="290"/>
      <c r="D17" s="290"/>
      <c r="E17" s="290"/>
      <c r="F17" s="290"/>
      <c r="G17" s="290"/>
      <c r="H17" s="37">
        <v>12</v>
      </c>
      <c r="I17" s="5">
        <v>-1204375</v>
      </c>
      <c r="J17" s="5"/>
    </row>
    <row r="18" spans="1:10" ht="12.75" customHeight="1">
      <c r="A18" s="289" t="s">
        <v>208</v>
      </c>
      <c r="B18" s="290"/>
      <c r="C18" s="290"/>
      <c r="D18" s="290"/>
      <c r="E18" s="290"/>
      <c r="F18" s="290"/>
      <c r="G18" s="290"/>
      <c r="H18" s="37">
        <v>13</v>
      </c>
      <c r="I18" s="5"/>
      <c r="J18" s="5"/>
    </row>
    <row r="19" spans="1:10" ht="12.75" customHeight="1">
      <c r="A19" s="289" t="s">
        <v>209</v>
      </c>
      <c r="B19" s="290"/>
      <c r="C19" s="290"/>
      <c r="D19" s="290"/>
      <c r="E19" s="290"/>
      <c r="F19" s="290"/>
      <c r="G19" s="290"/>
      <c r="H19" s="37">
        <v>14</v>
      </c>
      <c r="I19" s="5"/>
      <c r="J19" s="5"/>
    </row>
    <row r="20" spans="1:10" ht="12.75" customHeight="1">
      <c r="A20" s="289" t="s">
        <v>210</v>
      </c>
      <c r="B20" s="290"/>
      <c r="C20" s="290"/>
      <c r="D20" s="290"/>
      <c r="E20" s="290"/>
      <c r="F20" s="290"/>
      <c r="G20" s="290"/>
      <c r="H20" s="37">
        <v>15</v>
      </c>
      <c r="I20" s="5"/>
      <c r="J20" s="5"/>
    </row>
    <row r="21" spans="1:10" ht="15" customHeight="1">
      <c r="A21" s="289" t="s">
        <v>211</v>
      </c>
      <c r="B21" s="290"/>
      <c r="C21" s="290"/>
      <c r="D21" s="290"/>
      <c r="E21" s="290"/>
      <c r="F21" s="290"/>
      <c r="G21" s="290"/>
      <c r="H21" s="37">
        <v>16</v>
      </c>
      <c r="I21" s="5"/>
      <c r="J21" s="5"/>
    </row>
    <row r="22" spans="1:10" ht="15" customHeight="1">
      <c r="A22" s="224" t="s">
        <v>216</v>
      </c>
      <c r="B22" s="292"/>
      <c r="C22" s="292"/>
      <c r="D22" s="292"/>
      <c r="E22" s="292"/>
      <c r="F22" s="292"/>
      <c r="G22" s="292"/>
      <c r="H22" s="37">
        <v>17</v>
      </c>
      <c r="I22" s="132">
        <v>4817498</v>
      </c>
      <c r="J22" s="132">
        <v>0</v>
      </c>
    </row>
    <row r="23" spans="1:10" ht="15" customHeight="1">
      <c r="A23" s="301"/>
      <c r="B23" s="302"/>
      <c r="C23" s="302"/>
      <c r="D23" s="302"/>
      <c r="E23" s="302"/>
      <c r="F23" s="302"/>
      <c r="G23" s="302"/>
      <c r="H23" s="303"/>
      <c r="I23" s="303"/>
      <c r="J23" s="304"/>
    </row>
    <row r="24" spans="1:10" ht="15" customHeight="1">
      <c r="A24" s="305" t="s">
        <v>212</v>
      </c>
      <c r="B24" s="306"/>
      <c r="C24" s="306"/>
      <c r="D24" s="306"/>
      <c r="E24" s="306"/>
      <c r="F24" s="306"/>
      <c r="G24" s="306"/>
      <c r="H24" s="39">
        <v>18</v>
      </c>
      <c r="I24" s="38"/>
      <c r="J24" s="38"/>
    </row>
    <row r="25" spans="1:10" ht="15" customHeight="1">
      <c r="A25" s="307" t="s">
        <v>213</v>
      </c>
      <c r="B25" s="308"/>
      <c r="C25" s="308"/>
      <c r="D25" s="308"/>
      <c r="E25" s="308"/>
      <c r="F25" s="308"/>
      <c r="G25" s="308"/>
      <c r="H25" s="40">
        <v>19</v>
      </c>
      <c r="I25" s="62"/>
      <c r="J25" s="62"/>
    </row>
    <row r="26" spans="1:10" ht="30" customHeight="1">
      <c r="A26" s="297"/>
      <c r="B26" s="298"/>
      <c r="C26" s="298"/>
      <c r="D26" s="298"/>
      <c r="E26" s="298"/>
      <c r="F26" s="298"/>
      <c r="G26" s="298"/>
      <c r="H26" s="298"/>
      <c r="I26" s="298"/>
      <c r="J26" s="298"/>
    </row>
    <row r="29" spans="1:10" ht="20.25" customHeight="1"/>
  </sheetData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ageMargins left="0.47244094488188981" right="0.43307086614173229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Kristina Perić</cp:lastModifiedBy>
  <cp:lastPrinted>2012-07-23T09:24:55Z</cp:lastPrinted>
  <dcterms:created xsi:type="dcterms:W3CDTF">2008-10-17T11:51:54Z</dcterms:created>
  <dcterms:modified xsi:type="dcterms:W3CDTF">2016-04-29T15:14:37Z</dcterms:modified>
</cp:coreProperties>
</file>